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0515" windowHeight="4260" activeTab="2"/>
  </bookViews>
  <sheets>
    <sheet name="Сведения" sheetId="1" r:id="rId1"/>
    <sheet name="Перечень" sheetId="2" r:id="rId2"/>
    <sheet name="Р-ое обес-ие" sheetId="3" r:id="rId3"/>
    <sheet name="План реализации" sheetId="4" r:id="rId4"/>
  </sheets>
  <externalReferences>
    <externalReference r:id="rId5"/>
  </externalReferences>
  <definedNames>
    <definedName name="_xlnm.Print_Area" localSheetId="1">Перечень!$A$1:$F$17</definedName>
    <definedName name="_xlnm.Print_Area" localSheetId="3">'План реализации'!$A$1:$I$41</definedName>
    <definedName name="_xlnm.Print_Area" localSheetId="2">'Р-ое обес-ие'!$A$1:$I$102</definedName>
    <definedName name="_xlnm.Print_Area" localSheetId="0">Сведения!$A$1:$H$37</definedName>
  </definedNames>
  <calcPr calcId="145621"/>
</workbook>
</file>

<file path=xl/calcChain.xml><?xml version="1.0" encoding="utf-8"?>
<calcChain xmlns="http://schemas.openxmlformats.org/spreadsheetml/2006/main">
  <c r="I81" i="3" l="1"/>
  <c r="I15" i="3" l="1"/>
  <c r="I16" i="3"/>
  <c r="I17" i="3"/>
  <c r="I14" i="3"/>
  <c r="I48" i="3"/>
  <c r="H48" i="3"/>
  <c r="G48" i="3"/>
  <c r="I53" i="3"/>
  <c r="H53" i="3"/>
  <c r="G53" i="3"/>
  <c r="I41" i="3"/>
  <c r="I44" i="3"/>
  <c r="I21" i="3"/>
  <c r="I71" i="3"/>
  <c r="I66" i="3"/>
  <c r="I99" i="3"/>
  <c r="I94" i="3"/>
  <c r="I101" i="3" l="1"/>
  <c r="I26" i="3"/>
  <c r="H24" i="3" l="1"/>
  <c r="H19" i="3"/>
  <c r="H21" i="3"/>
  <c r="I88" i="3" l="1"/>
  <c r="H88" i="3"/>
  <c r="G88" i="3"/>
  <c r="I83" i="3"/>
  <c r="H83" i="3"/>
  <c r="G83" i="3"/>
  <c r="I63" i="3"/>
  <c r="H63" i="3"/>
  <c r="G63" i="3"/>
  <c r="F63" i="3"/>
  <c r="E63" i="3"/>
  <c r="I68" i="3"/>
  <c r="H68" i="3"/>
  <c r="G68" i="3"/>
  <c r="F68" i="3"/>
  <c r="E68" i="3"/>
  <c r="F73" i="3"/>
  <c r="G73" i="3"/>
  <c r="H73" i="3"/>
  <c r="I73" i="3"/>
  <c r="E73" i="3"/>
  <c r="F78" i="3"/>
  <c r="G78" i="3"/>
  <c r="H78" i="3"/>
  <c r="I78" i="3"/>
  <c r="E78" i="3"/>
  <c r="H93" i="3" l="1"/>
  <c r="I93" i="3"/>
  <c r="G93" i="3"/>
  <c r="H98" i="3"/>
  <c r="I98" i="3"/>
  <c r="G98" i="3"/>
  <c r="G14" i="3" l="1"/>
  <c r="H14" i="3"/>
  <c r="I33" i="3"/>
  <c r="I9" i="3" l="1"/>
  <c r="G60" i="3"/>
  <c r="H60" i="3"/>
  <c r="I60" i="3"/>
  <c r="G61" i="3"/>
  <c r="H61" i="3"/>
  <c r="I61" i="3"/>
  <c r="G62" i="3"/>
  <c r="H62" i="3"/>
  <c r="I62" i="3"/>
  <c r="H59" i="3"/>
  <c r="H9" i="3" s="1"/>
  <c r="I59" i="3"/>
  <c r="G59" i="3"/>
  <c r="G9" i="3" s="1"/>
  <c r="G15" i="3"/>
  <c r="H15" i="3"/>
  <c r="G16" i="3"/>
  <c r="H16" i="3"/>
  <c r="G17" i="3"/>
  <c r="H17" i="3"/>
  <c r="G13" i="3" l="1"/>
  <c r="G11" i="3"/>
  <c r="G12" i="3"/>
  <c r="G10" i="3"/>
  <c r="I58" i="3"/>
  <c r="H58" i="3"/>
  <c r="H11" i="3"/>
  <c r="H8" i="3" s="1"/>
  <c r="H13" i="3"/>
  <c r="I13" i="3"/>
  <c r="I11" i="3"/>
  <c r="I8" i="3" s="1"/>
  <c r="G58" i="3"/>
  <c r="G8" i="3" l="1"/>
  <c r="I28" i="3"/>
  <c r="H28" i="3"/>
  <c r="G28" i="3"/>
  <c r="H38" i="3" l="1"/>
  <c r="I38" i="3"/>
  <c r="G38" i="3"/>
  <c r="H23" i="3"/>
  <c r="I23" i="3"/>
  <c r="G23" i="3"/>
  <c r="H43" i="3"/>
  <c r="I43" i="3"/>
  <c r="G43" i="3"/>
  <c r="H18" i="3"/>
  <c r="I18" i="3"/>
  <c r="G18" i="3"/>
  <c r="C37" i="4" l="1"/>
  <c r="C41" i="4"/>
  <c r="F21" i="3" l="1"/>
  <c r="C26" i="4" l="1"/>
</calcChain>
</file>

<file path=xl/sharedStrings.xml><?xml version="1.0" encoding="utf-8"?>
<sst xmlns="http://schemas.openxmlformats.org/spreadsheetml/2006/main" count="482" uniqueCount="177">
  <si>
    <t xml:space="preserve">СВЕДЕНИЯ 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</si>
  <si>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</si>
  <si>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</si>
  <si>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</si>
  <si>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</si>
  <si>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</si>
  <si>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прогноз</t>
  </si>
  <si>
    <t>Подпрограмма 1</t>
  </si>
  <si>
    <t>1.1</t>
  </si>
  <si>
    <t>1.2</t>
  </si>
  <si>
    <t>ПЕРЕЧЕНЬ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</si>
  <si>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</si>
  <si>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</si>
  <si>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</si>
  <si>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</si>
  <si>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</si>
  <si>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Подпрограмма 2</t>
  </si>
  <si>
    <t>реализации муниципальной программы</t>
  </si>
  <si>
    <t>Статус</t>
  </si>
  <si>
    <t>Администратор,соисполнитель</t>
  </si>
  <si>
    <t>Источник финансирования</t>
  </si>
  <si>
    <t>Объем расходов, тыс.рублей</t>
  </si>
  <si>
    <t xml:space="preserve">Муниципальная программа </t>
  </si>
  <si>
    <t>всего</t>
  </si>
  <si>
    <t>местные бюджеты</t>
  </si>
  <si>
    <t>иные источники (справочно)</t>
  </si>
  <si>
    <t>федеральный бюджет (справочно)</t>
  </si>
  <si>
    <t>Основное мероприятие 1</t>
  </si>
  <si>
    <t>ПЛАН РЕАЛИЗАЦИИ</t>
  </si>
  <si>
    <t>Наименование муниципальной программы, подпрограммы,основного мероприятия,мероприятия,контрольного события</t>
  </si>
  <si>
    <t>Объем расходов, тыс.руб.</t>
  </si>
  <si>
    <t>Ответственный исполнитель за реализацию мероприятия</t>
  </si>
  <si>
    <t>Целевые показатели непосредственного результата реализации мероприятия</t>
  </si>
  <si>
    <t>наименование</t>
  </si>
  <si>
    <t>единица измерения</t>
  </si>
  <si>
    <t>значение</t>
  </si>
  <si>
    <t>Срок наступления контрольного события</t>
  </si>
  <si>
    <t>1 полугодие</t>
  </si>
  <si>
    <t>2 полугодие</t>
  </si>
  <si>
    <t>1</t>
  </si>
  <si>
    <t>2</t>
  </si>
  <si>
    <t>3</t>
  </si>
  <si>
    <t>Основное мероприятие 4</t>
  </si>
  <si>
    <t>Основное мероприятие 3</t>
  </si>
  <si>
    <t>Основное мероприятие 2</t>
  </si>
  <si>
    <t>Приложение №1</t>
  </si>
  <si>
    <t>Приложение №3</t>
  </si>
  <si>
    <t>Приложение №4</t>
  </si>
  <si>
    <t>-</t>
  </si>
  <si>
    <t>%</t>
  </si>
  <si>
    <t>Предоставление субсидий бюджетным,автономным учреждениям и иным некомерческим организациям</t>
  </si>
  <si>
    <t>кол-во</t>
  </si>
  <si>
    <t>Муниципальная программа Развитие систем жизнеобеспечения и повышение безопасности населения муниципального образования "Онгудайский район" на 2013-2018 гг.</t>
  </si>
  <si>
    <t>Подпрограмма 1 Развитие инфраструктуры района</t>
  </si>
  <si>
    <t>Основное мероприятие 1.1 программа комплексного развития систем коммунальной и транспортной инфраструктуры муниципального образования</t>
  </si>
  <si>
    <t>км</t>
  </si>
  <si>
    <t>Основное мероприятие 1.2 дорожный фонд муниципального образования</t>
  </si>
  <si>
    <t>Основное мероприятие 1.5 отходы муниципального образования</t>
  </si>
  <si>
    <t>т</t>
  </si>
  <si>
    <t>кол.</t>
  </si>
  <si>
    <t>Подпрограмма 2 Обеспечение безопасности населения</t>
  </si>
  <si>
    <t>Основное мероприятие 2.3 устойчивое развитие систем предупреждения чрезвычайных ситуаций и ликвидация их последствий в муниципальном образовании</t>
  </si>
  <si>
    <t>Основное мероприятие программа комплексного развития систем коммунальной и транспортной инфраструктуры муниципального образования</t>
  </si>
  <si>
    <t>Основное мероприятие дорожный фонд муниципального образования</t>
  </si>
  <si>
    <t xml:space="preserve">Основное мероприятие 1.3 финансирование муниципального казенногоучреждения "Отдел капитального строительства муниципального образования </t>
  </si>
  <si>
    <t xml:space="preserve">Основное мероприятие  финансирование муниципального казенногоучреждения "Отдел капитального строительства муниципального образования </t>
  </si>
  <si>
    <t>Основное мероприятие 2.1 финансирование КУ ГОЧС муниципального образования</t>
  </si>
  <si>
    <t>Основное мероприятие профилактика экстремизма а так же минимизации (и ликвидации последствий проявлений экстремизма в муниципальном образовании)</t>
  </si>
  <si>
    <t>2013-2018 гг.</t>
  </si>
  <si>
    <t>Отдел капитального строительства и архитектуры</t>
  </si>
  <si>
    <t>обеспеченность в финансировании</t>
  </si>
  <si>
    <t>повышения уровня организованности и бдительности населения в области противодествия террористической угрозе</t>
  </si>
  <si>
    <t>готовность аварийно спасательных служб к выполнению задач по защите населения и территории муниципального образования от чрезвычайных ситуаций</t>
  </si>
  <si>
    <t>экономия топливно-энергетических ресурсов</t>
  </si>
  <si>
    <t>улучшение санитарного состояния территории района</t>
  </si>
  <si>
    <t>обеспечение земельных участков</t>
  </si>
  <si>
    <t>экономия топловно-энергетических ресурсов</t>
  </si>
  <si>
    <t>протяженность автомобильных дорог общего пользования местного значения</t>
  </si>
  <si>
    <t>объем утилизированных твердых бытовых отходов</t>
  </si>
  <si>
    <t>обеспечение инженерной инфраструктурой земельных участков предоставленных многодетным семьям</t>
  </si>
  <si>
    <t>Развитие систем жизнеобеспечения и повышение безопасности населения муниципального образования "Онгудайский район" на 2013-2018 гг.</t>
  </si>
  <si>
    <t>Отдел экономики администрации МО "Онгудайский район"</t>
  </si>
  <si>
    <t>Развитие инфраструктуры района</t>
  </si>
  <si>
    <t>Дорожный фонд муниципального образования</t>
  </si>
  <si>
    <t>Обеспечение безопасности населения</t>
  </si>
  <si>
    <t>Профилактика экстремизма а так же минимизации (и ликвидации последствий проявлений экстремизма в муниципальном образовании)</t>
  </si>
  <si>
    <t>РЕСУРСНОЕ ОБЕСПЕЧЕНИЕ</t>
  </si>
  <si>
    <t>реализации муниципальной прграммы</t>
  </si>
  <si>
    <t>Администратор муниципальной программы Отдел экономики администрации МО "Онгудайский район"</t>
  </si>
  <si>
    <t>Муниципальная программа Развитие ситем жизнеобеспечения и повышение безопсности населения муниципального обзования "Онгудайский район" на 2013-2018 года"</t>
  </si>
  <si>
    <t>материально-техническое обеспечение</t>
  </si>
  <si>
    <t>закупка товаров, работ и услуг</t>
  </si>
  <si>
    <t>Основное мероприятие отходы в муниципальном образовании</t>
  </si>
  <si>
    <t>Основное мероприятие Доля земельных участков обеспеченных инженерной инфраструктурой от общего числа земельных участков в муниципальном образовании</t>
  </si>
  <si>
    <t>внешнее электроснабжение жилого микрарайона 1 очредь (2 этап)</t>
  </si>
  <si>
    <t>Основное мероприятие Финансирование КУ ГОЧС муниципального образования</t>
  </si>
  <si>
    <t>Расходы на выплаты персоналу в целях обеспечения выполнения фукций государственным органам/, казенным учреждениям, органами управления государственными внебюджетными фондами</t>
  </si>
  <si>
    <t>социальное обеспечение и иные выплаты населению</t>
  </si>
  <si>
    <t>Основное мероприятие: Обеспечение населения муниципального образования "Онгудайским район" качественной питьевой водой</t>
  </si>
  <si>
    <t>межбюджетные трансферты</t>
  </si>
  <si>
    <t>510,00</t>
  </si>
  <si>
    <t>повышение уровня организованности и бдительности населения в области противодействия террористической угрозе</t>
  </si>
  <si>
    <t>готовность аварийно-спасательной службы к выполнению задач по защите населения</t>
  </si>
  <si>
    <t>иные межбюджетные ассигнования</t>
  </si>
  <si>
    <t>Отдел экономики</t>
  </si>
  <si>
    <t>Приложение №2</t>
  </si>
  <si>
    <t>1.3</t>
  </si>
  <si>
    <t>1.4</t>
  </si>
  <si>
    <t>Обеспечивающая подпрограмма «Повышение эффективности муниципального управления МКУ Отдела капитального строительства"</t>
  </si>
  <si>
    <t>Обеспечивающая подпрограмма «Повышение эффективности муниципального управления МКУ «По делам ГОЧС и ЕДДС МО"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</si>
  <si>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</si>
  <si>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Профилактика правонарушений и обеспечение безопасности и правопорядка</t>
  </si>
  <si>
    <t>Основное мероприятие 5</t>
  </si>
  <si>
    <t>Организаци теплоснабжения населения</t>
  </si>
  <si>
    <t>МКУ "ОКС"</t>
  </si>
  <si>
    <t>МКУ «По делам ГОЧС и ЕДДС МО</t>
  </si>
  <si>
    <t>Отдел строительства, архитектуры, земельных и имущественных отношений</t>
  </si>
  <si>
    <t>сельские поселения</t>
  </si>
  <si>
    <t>МО МВД России "Онгудайский"</t>
  </si>
  <si>
    <t>ведущий специалист по специальной работе администрации МО "Онгудайский район"</t>
  </si>
  <si>
    <t>Развитие систем жизнеобеспечения и повышение безопасности населения муниципального образования "Онгудайский район" на 2013-2018 г.г.</t>
  </si>
  <si>
    <t>2014 год</t>
  </si>
  <si>
    <t>2015 год</t>
  </si>
  <si>
    <t>2016 год</t>
  </si>
  <si>
    <t>2017 год</t>
  </si>
  <si>
    <t>2018 год</t>
  </si>
  <si>
    <t>Основное мероприятие 13</t>
  </si>
  <si>
    <t>Программа комплексного развития систем коммунальной и транспортной инфраструктуры муниципального образования</t>
  </si>
  <si>
    <t>Отходы в МО "Онгудайский район"</t>
  </si>
  <si>
    <t>Территориальное планирование</t>
  </si>
  <si>
    <t>Основное мероприятие 7</t>
  </si>
  <si>
    <t>Осуществление энергосберегающих мероприятий на системах водо-, теплоснабжения</t>
  </si>
  <si>
    <t>Комплексные меры по противодействию терроризму и незаконному обороту и потреблению наркотических средств, психотропных веществ и их прекурсоров в муниципальном образовании</t>
  </si>
  <si>
    <t>Обеспечение населения качественной питьевой водой</t>
  </si>
  <si>
    <t>«Материально-техническое обеспечение МКУ «По делам ГОЧС и ЕДДС МО"</t>
  </si>
  <si>
    <t>«Материально-техническое обеспечение МКУ "Отдел капитального строительства муниципального образования "Онгудайский район"</t>
  </si>
  <si>
    <t>МКУ "ОКС муниципального образования "Онгудайский район"</t>
  </si>
  <si>
    <t>Обеспечивающая подпрограмма 1</t>
  </si>
  <si>
    <t>Обеспечивающая подпрограмма 2</t>
  </si>
  <si>
    <t>Основное мероприятие</t>
  </si>
  <si>
    <t>республиканский бюджет (справочно)</t>
  </si>
  <si>
    <t>Разработка комплексной системы организации дорожного движения (КСОДД) на территории муниципального образования "Онгудайский район"</t>
  </si>
  <si>
    <t xml:space="preserve">Наименование </t>
  </si>
  <si>
    <t xml:space="preserve">Основное мероприятие </t>
  </si>
  <si>
    <t>Обеспечение доступа к сети  Интернет</t>
  </si>
  <si>
    <t>Благоустройство территорий муниципального образования "Онгудайский район"</t>
  </si>
  <si>
    <t>мероприятий муниципальной программы на 2018 год</t>
  </si>
  <si>
    <t>Развитие систем жизнеобеспечения и повышение безопсности населения муниципального обзования "Онгудайский район" на 2013-2018 годы</t>
  </si>
  <si>
    <t>"Развитие систем жизнеобеспечения и повышение безопасности населения муниципального образования "Онгудайский район" на 2013-2018 г.г."</t>
  </si>
  <si>
    <t>Администратор муниципальной программы: Администрация МО "Онгудайский район</t>
  </si>
  <si>
    <t>о составе и значениях целевых показателей муниципальной программы</t>
  </si>
  <si>
    <t>Снижение количества совершенных ДТП</t>
  </si>
  <si>
    <t>ед.</t>
  </si>
  <si>
    <t>Основное мероприятие 1.4 благоустройство муниципального образования</t>
  </si>
  <si>
    <t>Основное мероприятие 2.2 профилактика экстремизма, а так же минимизация и ликвидация последствий проявлений экстремизма в муниципальном образовании</t>
  </si>
  <si>
    <t>Основное мероприятие 1.6 Обеспечение инженерной инфраструктурой земельных участков предоставленных многодетным семьям</t>
  </si>
  <si>
    <t>Экономия топловно-энергетических ресурсов</t>
  </si>
  <si>
    <t>Готовность аварийно-спасательной службы к выполнению задач по защите населения и территории муниципального образования от чрезвычайных ситуаций</t>
  </si>
  <si>
    <t>Улучшение санитарного состояния территории района</t>
  </si>
  <si>
    <t>Финансовая обеспеченность дорожной деятельности в отношении автомобильных дорог общего пользования местного значения</t>
  </si>
  <si>
    <t>Протяженность автомобильных дорог общего пользования местного значения</t>
  </si>
  <si>
    <t>Обеспеченность финансированием</t>
  </si>
  <si>
    <t xml:space="preserve">Объем утилизированных твердых бытовых отходов </t>
  </si>
  <si>
    <t xml:space="preserve">Доля земельных участков обеспеченных инженерной инфраструктурой от общего числа земельных участков в муниципальном образовании </t>
  </si>
  <si>
    <t>Повышение уровня организованности и бдительности населения в области противодействия террористической угрозе</t>
  </si>
  <si>
    <t>Обеспеченность в финансировании</t>
  </si>
  <si>
    <t>Готовность аварийно-спасательной службы к выполнению задач по защите населения и терриотрии муниципального образования от чрезвычайных ситуаций</t>
  </si>
  <si>
    <t>программа комплексного развития систем коммунальной и транспортной инфраструктуры муниципального образования</t>
  </si>
  <si>
    <t>дорожный фонд муниципального образования</t>
  </si>
  <si>
    <t xml:space="preserve">финансирование муниципального казенногоучреждения "Отдел капитального строительства муниципального образования </t>
  </si>
  <si>
    <t>отходы муниципального образования</t>
  </si>
  <si>
    <t>доля земельных участков обеспеченных инженерной инфраструктурой от бщего числа земельныз участков в муниципальном образовании</t>
  </si>
  <si>
    <t>финансирование КУ ГОЧС муниципального образования</t>
  </si>
  <si>
    <t>профилактика экстремизма, а так же минимизация и ликвидация последствий проявлений экстремизма в муниципальном образовании</t>
  </si>
  <si>
    <t>устойчивое развитие систем предупреждения чрезвычайных ситуаций и ликвидация их последствий в муниципальном образовании</t>
  </si>
  <si>
    <t>благоустройство территории муниципального образования</t>
  </si>
  <si>
    <t>Администратор муниципальной программы: Администрация МО "Онгудайский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</si>
</sst>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44" fontId="4" fillId="2" borderId="0" xfId="1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3" fontId="2" fillId="2" borderId="1" xfId="2" applyFont="1" applyFill="1" applyBorder="1" applyAlignment="1">
      <alignment horizontal="center" vertical="center" wrapText="1"/>
    </xf>
    <xf numFmtId="43" fontId="6" fillId="3" borderId="1" xfId="2" applyFont="1" applyFill="1" applyBorder="1" applyAlignment="1">
      <alignment horizontal="center" vertical="center" wrapText="1"/>
    </xf>
    <xf numFmtId="43" fontId="6" fillId="4" borderId="1" xfId="2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43" fontId="5" fillId="4" borderId="1" xfId="2" applyFont="1" applyFill="1" applyBorder="1" applyAlignment="1">
      <alignment horizontal="center" vertical="center" wrapText="1"/>
    </xf>
    <xf numFmtId="43" fontId="8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4" fontId="4" fillId="2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73;&#1102;&#1076;&#1078;&#1077;&#1090;%202017/&#1087;&#1088;&#1086;&#1075;&#1088;&#1072;&#1084;&#1084;&#1099;%20&#1085;&#1072;%202017%20&#1075;&#1086;&#1076;/&#1087;&#1088;&#1086;&#1075;&#1088;&#1072;&#1084;&#1084;&#1099;%20&#1085;&#1072;%202018%20&#1075;&#1086;&#1076;/&#1088;&#1077;&#1089;&#1091;&#1088;&#1089;&#1085;&#1086;&#1077;%20&#1086;&#1073;&#1077;&#1089;&#1087;&#1077;&#109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ФиИ"/>
      <sheetName val="РЭПиПп"/>
      <sheetName val="СР"/>
      <sheetName val="РСЖиПБН"/>
    </sheetNames>
    <sheetDataSet>
      <sheetData sheetId="0"/>
      <sheetData sheetId="1"/>
      <sheetData sheetId="2"/>
      <sheetData sheetId="3">
        <row r="17">
          <cell r="E17">
            <v>79.28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31" zoomScale="110" zoomScaleNormal="100" zoomScaleSheetLayoutView="110" workbookViewId="0">
      <selection activeCell="B38" sqref="B38"/>
    </sheetView>
  </sheetViews>
  <sheetFormatPr defaultRowHeight="15" x14ac:dyDescent="0.25"/>
  <cols>
    <col min="1" max="1" width="5.140625" style="1" customWidth="1"/>
    <col min="2" max="2" width="29.5703125" style="10" customWidth="1"/>
    <col min="3" max="3" width="9" style="1" customWidth="1"/>
    <col min="4" max="4" width="8.5703125" style="1" customWidth="1"/>
    <col min="5" max="5" width="9.140625" style="1"/>
    <col min="6" max="6" width="8.85546875" style="1" customWidth="1"/>
    <col min="7" max="8" width="9.140625" style="1"/>
  </cols>
  <sheetData>
    <row r="1" spans="1:10" ht="30" customHeight="1" x14ac:dyDescent="0.25">
      <c r="A1" s="12"/>
      <c r="B1" s="13"/>
      <c r="C1" s="12"/>
      <c r="D1" s="12"/>
      <c r="E1" s="12"/>
      <c r="F1" s="71" t="s">
        <v>45</v>
      </c>
      <c r="G1" s="71"/>
      <c r="H1" s="26"/>
      <c r="I1" s="26"/>
      <c r="J1" s="26"/>
    </row>
    <row r="2" spans="1:10" x14ac:dyDescent="0.25">
      <c r="A2" s="73" t="s">
        <v>0</v>
      </c>
      <c r="B2" s="73"/>
      <c r="C2" s="73"/>
      <c r="D2" s="73"/>
      <c r="E2" s="73"/>
      <c r="F2" s="73"/>
      <c r="G2" s="73"/>
      <c r="H2" s="73"/>
      <c r="I2" s="15"/>
      <c r="J2" s="15"/>
    </row>
    <row r="3" spans="1:10" ht="9.75" customHeight="1" x14ac:dyDescent="0.25">
      <c r="A3" s="73" t="s">
        <v>150</v>
      </c>
      <c r="B3" s="73"/>
      <c r="C3" s="73"/>
      <c r="D3" s="73"/>
      <c r="E3" s="73"/>
      <c r="F3" s="73"/>
      <c r="G3" s="73"/>
      <c r="H3" s="73"/>
      <c r="I3" s="15"/>
      <c r="J3" s="15"/>
    </row>
    <row r="4" spans="1:10" ht="29.25" customHeight="1" x14ac:dyDescent="0.25">
      <c r="A4" s="73" t="s">
        <v>148</v>
      </c>
      <c r="B4" s="73"/>
      <c r="C4" s="73"/>
      <c r="D4" s="73"/>
      <c r="E4" s="73"/>
      <c r="F4" s="73"/>
      <c r="G4" s="73"/>
      <c r="H4" s="73"/>
      <c r="I4" s="15"/>
      <c r="J4" s="15"/>
    </row>
    <row r="5" spans="1:10" ht="27.75" customHeight="1" x14ac:dyDescent="0.25">
      <c r="A5" s="74" t="s">
        <v>149</v>
      </c>
      <c r="B5" s="74"/>
      <c r="C5" s="74"/>
      <c r="D5" s="74"/>
      <c r="E5" s="74"/>
      <c r="F5" s="74"/>
      <c r="G5" s="74"/>
      <c r="H5" s="74"/>
      <c r="I5" s="15"/>
      <c r="J5" s="15"/>
    </row>
    <row r="6" spans="1:10" x14ac:dyDescent="0.25">
      <c r="A6" s="75" t="s">
        <v>1</v>
      </c>
      <c r="B6" s="89" t="s">
        <v>2</v>
      </c>
      <c r="C6" s="75" t="s">
        <v>3</v>
      </c>
      <c r="D6" s="75" t="s">
        <v>4</v>
      </c>
      <c r="E6" s="75"/>
      <c r="F6" s="75"/>
      <c r="G6" s="75"/>
      <c r="H6" s="75"/>
      <c r="I6" s="15"/>
      <c r="J6" s="15"/>
    </row>
    <row r="7" spans="1:10" x14ac:dyDescent="0.25">
      <c r="A7" s="75"/>
      <c r="B7" s="100"/>
      <c r="C7" s="75"/>
      <c r="D7" s="16" t="s">
        <v>121</v>
      </c>
      <c r="E7" s="16" t="s">
        <v>122</v>
      </c>
      <c r="F7" s="16" t="s">
        <v>123</v>
      </c>
      <c r="G7" s="16" t="s">
        <v>124</v>
      </c>
      <c r="H7" s="16" t="s">
        <v>125</v>
      </c>
      <c r="I7" s="15"/>
      <c r="J7" s="15"/>
    </row>
    <row r="8" spans="1:10" x14ac:dyDescent="0.25">
      <c r="A8" s="75"/>
      <c r="B8" s="90"/>
      <c r="C8" s="75"/>
      <c r="D8" s="16" t="s">
        <v>5</v>
      </c>
      <c r="E8" s="69" t="s">
        <v>5</v>
      </c>
      <c r="F8" s="69" t="s">
        <v>5</v>
      </c>
      <c r="G8" s="69" t="s">
        <v>5</v>
      </c>
      <c r="H8" s="16" t="s">
        <v>6</v>
      </c>
      <c r="I8" s="15"/>
      <c r="J8" s="15"/>
    </row>
    <row r="9" spans="1:10" ht="25.5" customHeight="1" x14ac:dyDescent="0.25">
      <c r="A9" s="72" t="s">
        <v>52</v>
      </c>
      <c r="B9" s="72"/>
      <c r="C9" s="72"/>
      <c r="D9" s="72"/>
      <c r="E9" s="72"/>
      <c r="F9" s="72"/>
      <c r="G9" s="72"/>
      <c r="H9" s="72"/>
      <c r="I9" s="15"/>
      <c r="J9" s="15"/>
    </row>
    <row r="10" spans="1:10" ht="27.75" customHeight="1" x14ac:dyDescent="0.25">
      <c r="A10" s="9">
        <v>1</v>
      </c>
      <c r="B10" s="18" t="s">
        <v>156</v>
      </c>
      <c r="C10" s="9" t="s">
        <v>49</v>
      </c>
      <c r="D10" s="9" t="s">
        <v>48</v>
      </c>
      <c r="E10" s="9" t="s">
        <v>48</v>
      </c>
      <c r="F10" s="19">
        <v>3</v>
      </c>
      <c r="G10" s="9">
        <v>3.2</v>
      </c>
      <c r="H10" s="9">
        <v>3.4</v>
      </c>
      <c r="I10" s="15"/>
      <c r="J10" s="15"/>
    </row>
    <row r="11" spans="1:10" ht="76.5" x14ac:dyDescent="0.25">
      <c r="A11" s="9">
        <v>2</v>
      </c>
      <c r="B11" s="18" t="s">
        <v>157</v>
      </c>
      <c r="C11" s="9" t="s">
        <v>49</v>
      </c>
      <c r="D11" s="9" t="s">
        <v>48</v>
      </c>
      <c r="E11" s="9" t="s">
        <v>48</v>
      </c>
      <c r="F11" s="19">
        <v>100</v>
      </c>
      <c r="G11" s="19">
        <v>100</v>
      </c>
      <c r="H11" s="19">
        <v>100</v>
      </c>
      <c r="I11" s="15"/>
      <c r="J11" s="15"/>
    </row>
    <row r="12" spans="1:10" ht="15" customHeight="1" x14ac:dyDescent="0.25">
      <c r="A12" s="70" t="s">
        <v>53</v>
      </c>
      <c r="B12" s="70"/>
      <c r="C12" s="70"/>
      <c r="D12" s="70"/>
      <c r="E12" s="70"/>
      <c r="F12" s="70"/>
      <c r="G12" s="70"/>
      <c r="H12" s="70"/>
      <c r="I12" s="15"/>
      <c r="J12" s="15"/>
    </row>
    <row r="13" spans="1:10" ht="25.5" customHeight="1" x14ac:dyDescent="0.25">
      <c r="A13" s="20" t="s">
        <v>39</v>
      </c>
      <c r="B13" s="18" t="s">
        <v>156</v>
      </c>
      <c r="C13" s="22" t="s">
        <v>49</v>
      </c>
      <c r="D13" s="9" t="s">
        <v>48</v>
      </c>
      <c r="E13" s="9" t="s">
        <v>48</v>
      </c>
      <c r="F13" s="19">
        <v>3</v>
      </c>
      <c r="G13" s="9">
        <v>3.2</v>
      </c>
      <c r="H13" s="9">
        <v>3.4</v>
      </c>
      <c r="I13" s="15"/>
      <c r="J13" s="15"/>
    </row>
    <row r="14" spans="1:10" ht="25.5" x14ac:dyDescent="0.25">
      <c r="A14" s="20" t="s">
        <v>40</v>
      </c>
      <c r="B14" s="21" t="s">
        <v>158</v>
      </c>
      <c r="C14" s="22" t="s">
        <v>49</v>
      </c>
      <c r="D14" s="22" t="s">
        <v>48</v>
      </c>
      <c r="E14" s="22" t="s">
        <v>48</v>
      </c>
      <c r="F14" s="25">
        <v>26</v>
      </c>
      <c r="G14" s="25">
        <v>28</v>
      </c>
      <c r="H14" s="25">
        <v>30</v>
      </c>
      <c r="I14" s="15"/>
      <c r="J14" s="15"/>
    </row>
    <row r="15" spans="1:10" ht="27.75" customHeight="1" x14ac:dyDescent="0.25">
      <c r="A15" s="70" t="s">
        <v>54</v>
      </c>
      <c r="B15" s="70"/>
      <c r="C15" s="70"/>
      <c r="D15" s="70"/>
      <c r="E15" s="70"/>
      <c r="F15" s="70"/>
      <c r="G15" s="70"/>
      <c r="H15" s="70"/>
      <c r="I15" s="15"/>
      <c r="J15" s="15"/>
    </row>
    <row r="16" spans="1:10" ht="30.75" customHeight="1" x14ac:dyDescent="0.25">
      <c r="A16" s="20" t="s">
        <v>39</v>
      </c>
      <c r="B16" s="18" t="s">
        <v>156</v>
      </c>
      <c r="C16" s="22" t="s">
        <v>49</v>
      </c>
      <c r="D16" s="9" t="s">
        <v>48</v>
      </c>
      <c r="E16" s="9" t="s">
        <v>48</v>
      </c>
      <c r="F16" s="19">
        <v>3</v>
      </c>
      <c r="G16" s="9">
        <v>3.2</v>
      </c>
      <c r="H16" s="9">
        <v>3.4</v>
      </c>
      <c r="I16" s="15"/>
      <c r="J16" s="15"/>
    </row>
    <row r="17" spans="1:10" ht="18" customHeight="1" x14ac:dyDescent="0.25">
      <c r="A17" s="70" t="s">
        <v>56</v>
      </c>
      <c r="B17" s="70"/>
      <c r="C17" s="70"/>
      <c r="D17" s="70"/>
      <c r="E17" s="70"/>
      <c r="F17" s="70"/>
      <c r="G17" s="70"/>
      <c r="H17" s="70"/>
      <c r="I17" s="23"/>
      <c r="J17" s="15"/>
    </row>
    <row r="18" spans="1:10" ht="63.75" x14ac:dyDescent="0.25">
      <c r="A18" s="20" t="s">
        <v>39</v>
      </c>
      <c r="B18" s="21" t="s">
        <v>159</v>
      </c>
      <c r="C18" s="22" t="s">
        <v>49</v>
      </c>
      <c r="D18" s="22" t="s">
        <v>48</v>
      </c>
      <c r="E18" s="22" t="s">
        <v>48</v>
      </c>
      <c r="F18" s="25">
        <v>90</v>
      </c>
      <c r="G18" s="25">
        <v>95</v>
      </c>
      <c r="H18" s="25">
        <v>100</v>
      </c>
      <c r="I18" s="23"/>
      <c r="J18" s="15"/>
    </row>
    <row r="19" spans="1:10" ht="38.25" x14ac:dyDescent="0.25">
      <c r="A19" s="20" t="s">
        <v>40</v>
      </c>
      <c r="B19" s="21" t="s">
        <v>160</v>
      </c>
      <c r="C19" s="22" t="s">
        <v>55</v>
      </c>
      <c r="D19" s="22" t="s">
        <v>48</v>
      </c>
      <c r="E19" s="22" t="s">
        <v>48</v>
      </c>
      <c r="F19" s="22">
        <v>181.9</v>
      </c>
      <c r="G19" s="22">
        <v>181.9</v>
      </c>
      <c r="H19" s="22">
        <v>181.9</v>
      </c>
      <c r="I19" s="23"/>
      <c r="J19" s="15"/>
    </row>
    <row r="20" spans="1:10" ht="25.5" x14ac:dyDescent="0.25">
      <c r="A20" s="20" t="s">
        <v>41</v>
      </c>
      <c r="B20" s="21" t="s">
        <v>151</v>
      </c>
      <c r="C20" s="68" t="s">
        <v>152</v>
      </c>
      <c r="D20" s="68" t="s">
        <v>48</v>
      </c>
      <c r="E20" s="68" t="s">
        <v>48</v>
      </c>
      <c r="F20" s="68" t="s">
        <v>48</v>
      </c>
      <c r="G20" s="68"/>
      <c r="H20" s="68"/>
      <c r="I20" s="23"/>
      <c r="J20" s="15"/>
    </row>
    <row r="21" spans="1:10" ht="28.5" customHeight="1" x14ac:dyDescent="0.25">
      <c r="A21" s="70" t="s">
        <v>64</v>
      </c>
      <c r="B21" s="70"/>
      <c r="C21" s="70"/>
      <c r="D21" s="70"/>
      <c r="E21" s="70"/>
      <c r="F21" s="70"/>
      <c r="G21" s="70"/>
      <c r="H21" s="70"/>
      <c r="I21" s="23"/>
      <c r="J21" s="15"/>
    </row>
    <row r="22" spans="1:10" ht="25.5" x14ac:dyDescent="0.25">
      <c r="A22" s="20" t="s">
        <v>39</v>
      </c>
      <c r="B22" s="21" t="s">
        <v>161</v>
      </c>
      <c r="C22" s="22" t="s">
        <v>49</v>
      </c>
      <c r="D22" s="22" t="s">
        <v>48</v>
      </c>
      <c r="E22" s="22" t="s">
        <v>48</v>
      </c>
      <c r="F22" s="25">
        <v>100</v>
      </c>
      <c r="G22" s="25">
        <v>100</v>
      </c>
      <c r="H22" s="25">
        <v>100</v>
      </c>
      <c r="I22" s="23"/>
      <c r="J22" s="15"/>
    </row>
    <row r="23" spans="1:10" ht="19.5" customHeight="1" x14ac:dyDescent="0.25">
      <c r="A23" s="70" t="s">
        <v>153</v>
      </c>
      <c r="B23" s="70"/>
      <c r="C23" s="70"/>
      <c r="D23" s="70"/>
      <c r="E23" s="70"/>
      <c r="F23" s="70"/>
      <c r="G23" s="70"/>
      <c r="H23" s="70"/>
      <c r="I23" s="23"/>
      <c r="J23" s="15"/>
    </row>
    <row r="24" spans="1:10" ht="25.5" x14ac:dyDescent="0.25">
      <c r="A24" s="20" t="s">
        <v>39</v>
      </c>
      <c r="B24" s="21" t="s">
        <v>158</v>
      </c>
      <c r="C24" s="22" t="s">
        <v>49</v>
      </c>
      <c r="D24" s="22" t="s">
        <v>48</v>
      </c>
      <c r="E24" s="22" t="s">
        <v>48</v>
      </c>
      <c r="F24" s="25">
        <v>26</v>
      </c>
      <c r="G24" s="25">
        <v>28</v>
      </c>
      <c r="H24" s="25">
        <v>30</v>
      </c>
      <c r="I24" s="23"/>
      <c r="J24" s="15"/>
    </row>
    <row r="25" spans="1:10" ht="17.25" customHeight="1" x14ac:dyDescent="0.25">
      <c r="A25" s="70" t="s">
        <v>57</v>
      </c>
      <c r="B25" s="70"/>
      <c r="C25" s="70"/>
      <c r="D25" s="70"/>
      <c r="E25" s="70"/>
      <c r="F25" s="70"/>
      <c r="G25" s="70"/>
      <c r="H25" s="70"/>
      <c r="I25" s="15"/>
      <c r="J25" s="15"/>
    </row>
    <row r="26" spans="1:10" ht="25.5" x14ac:dyDescent="0.25">
      <c r="A26" s="20" t="s">
        <v>39</v>
      </c>
      <c r="B26" s="21" t="s">
        <v>162</v>
      </c>
      <c r="C26" s="22" t="s">
        <v>58</v>
      </c>
      <c r="D26" s="22" t="s">
        <v>48</v>
      </c>
      <c r="E26" s="22" t="s">
        <v>48</v>
      </c>
      <c r="F26" s="25">
        <v>4962</v>
      </c>
      <c r="G26" s="25">
        <v>5010</v>
      </c>
      <c r="H26" s="25">
        <v>5260</v>
      </c>
      <c r="I26" s="15"/>
      <c r="J26" s="15"/>
    </row>
    <row r="27" spans="1:10" ht="27" customHeight="1" x14ac:dyDescent="0.25">
      <c r="A27" s="70" t="s">
        <v>155</v>
      </c>
      <c r="B27" s="70"/>
      <c r="C27" s="70"/>
      <c r="D27" s="70"/>
      <c r="E27" s="70"/>
      <c r="F27" s="70"/>
      <c r="G27" s="70"/>
      <c r="H27" s="70"/>
      <c r="I27" s="15"/>
      <c r="J27" s="15"/>
    </row>
    <row r="28" spans="1:10" ht="63.75" x14ac:dyDescent="0.25">
      <c r="A28" s="20" t="s">
        <v>39</v>
      </c>
      <c r="B28" s="21" t="s">
        <v>163</v>
      </c>
      <c r="C28" s="22" t="s">
        <v>59</v>
      </c>
      <c r="D28" s="22" t="s">
        <v>48</v>
      </c>
      <c r="E28" s="22" t="s">
        <v>48</v>
      </c>
      <c r="F28" s="22">
        <v>10</v>
      </c>
      <c r="G28" s="22">
        <v>80</v>
      </c>
      <c r="H28" s="22">
        <v>50</v>
      </c>
      <c r="I28" s="15"/>
      <c r="J28" s="15"/>
    </row>
    <row r="29" spans="1:10" ht="15" customHeight="1" x14ac:dyDescent="0.25">
      <c r="A29" s="70" t="s">
        <v>60</v>
      </c>
      <c r="B29" s="70"/>
      <c r="C29" s="70"/>
      <c r="D29" s="70"/>
      <c r="E29" s="70"/>
      <c r="F29" s="70"/>
      <c r="G29" s="70"/>
      <c r="H29" s="70"/>
      <c r="I29" s="15"/>
      <c r="J29" s="15"/>
    </row>
    <row r="30" spans="1:10" ht="63.75" x14ac:dyDescent="0.25">
      <c r="A30" s="20" t="s">
        <v>39</v>
      </c>
      <c r="B30" s="21" t="s">
        <v>164</v>
      </c>
      <c r="C30" s="22" t="s">
        <v>49</v>
      </c>
      <c r="D30" s="22" t="s">
        <v>48</v>
      </c>
      <c r="E30" s="22" t="s">
        <v>48</v>
      </c>
      <c r="F30" s="22">
        <v>100</v>
      </c>
      <c r="G30" s="22">
        <v>100</v>
      </c>
      <c r="H30" s="22">
        <v>100</v>
      </c>
      <c r="I30" s="15"/>
      <c r="J30" s="15"/>
    </row>
    <row r="31" spans="1:10" ht="76.5" x14ac:dyDescent="0.25">
      <c r="A31" s="20" t="s">
        <v>40</v>
      </c>
      <c r="B31" s="21" t="s">
        <v>157</v>
      </c>
      <c r="C31" s="22" t="s">
        <v>49</v>
      </c>
      <c r="D31" s="22" t="s">
        <v>48</v>
      </c>
      <c r="E31" s="22" t="s">
        <v>48</v>
      </c>
      <c r="F31" s="22">
        <v>10</v>
      </c>
      <c r="G31" s="22">
        <v>10</v>
      </c>
      <c r="H31" s="22">
        <v>10</v>
      </c>
      <c r="I31" s="15"/>
      <c r="J31" s="15"/>
    </row>
    <row r="32" spans="1:10" ht="21" customHeight="1" x14ac:dyDescent="0.25">
      <c r="A32" s="70" t="s">
        <v>66</v>
      </c>
      <c r="B32" s="70"/>
      <c r="C32" s="70"/>
      <c r="D32" s="70"/>
      <c r="E32" s="70"/>
      <c r="F32" s="70"/>
      <c r="G32" s="70"/>
      <c r="H32" s="70"/>
      <c r="I32" s="15"/>
      <c r="J32" s="15"/>
    </row>
    <row r="33" spans="1:10" ht="30" customHeight="1" x14ac:dyDescent="0.25">
      <c r="A33" s="20" t="s">
        <v>39</v>
      </c>
      <c r="B33" s="21" t="s">
        <v>165</v>
      </c>
      <c r="C33" s="22" t="s">
        <v>49</v>
      </c>
      <c r="D33" s="22" t="s">
        <v>48</v>
      </c>
      <c r="E33" s="22" t="s">
        <v>48</v>
      </c>
      <c r="F33" s="22">
        <v>100</v>
      </c>
      <c r="G33" s="22">
        <v>100</v>
      </c>
      <c r="H33" s="22">
        <v>100</v>
      </c>
      <c r="I33" s="15"/>
      <c r="J33" s="15"/>
    </row>
    <row r="34" spans="1:10" ht="27.75" customHeight="1" x14ac:dyDescent="0.25">
      <c r="A34" s="70" t="s">
        <v>154</v>
      </c>
      <c r="B34" s="70"/>
      <c r="C34" s="70"/>
      <c r="D34" s="70"/>
      <c r="E34" s="70"/>
      <c r="F34" s="70"/>
      <c r="G34" s="70"/>
      <c r="H34" s="70"/>
      <c r="I34" s="15"/>
      <c r="J34" s="15"/>
    </row>
    <row r="35" spans="1:10" ht="63.75" x14ac:dyDescent="0.25">
      <c r="A35" s="20" t="s">
        <v>39</v>
      </c>
      <c r="B35" s="21" t="s">
        <v>164</v>
      </c>
      <c r="C35" s="22" t="s">
        <v>49</v>
      </c>
      <c r="D35" s="22" t="s">
        <v>48</v>
      </c>
      <c r="E35" s="22" t="s">
        <v>48</v>
      </c>
      <c r="F35" s="22">
        <v>100</v>
      </c>
      <c r="G35" s="22">
        <v>100</v>
      </c>
      <c r="H35" s="22">
        <v>100</v>
      </c>
      <c r="I35" s="15"/>
      <c r="J35" s="15"/>
    </row>
    <row r="36" spans="1:10" ht="27.75" customHeight="1" x14ac:dyDescent="0.25">
      <c r="A36" s="70" t="s">
        <v>61</v>
      </c>
      <c r="B36" s="70"/>
      <c r="C36" s="70"/>
      <c r="D36" s="70"/>
      <c r="E36" s="70"/>
      <c r="F36" s="70"/>
      <c r="G36" s="70"/>
      <c r="H36" s="70"/>
      <c r="I36" s="15"/>
      <c r="J36" s="15"/>
    </row>
    <row r="37" spans="1:10" ht="76.5" x14ac:dyDescent="0.25">
      <c r="A37" s="24" t="s">
        <v>39</v>
      </c>
      <c r="B37" s="21" t="s">
        <v>166</v>
      </c>
      <c r="C37" s="9" t="s">
        <v>49</v>
      </c>
      <c r="D37" s="9" t="s">
        <v>48</v>
      </c>
      <c r="E37" s="9" t="s">
        <v>48</v>
      </c>
      <c r="F37" s="9">
        <v>100</v>
      </c>
      <c r="G37" s="9">
        <v>100</v>
      </c>
      <c r="H37" s="9">
        <v>100</v>
      </c>
      <c r="I37" s="15"/>
      <c r="J37" s="15"/>
    </row>
  </sheetData>
  <mergeCells count="21">
    <mergeCell ref="F1:G1"/>
    <mergeCell ref="A17:H17"/>
    <mergeCell ref="A21:H21"/>
    <mergeCell ref="A23:H23"/>
    <mergeCell ref="A25:H25"/>
    <mergeCell ref="A9:H9"/>
    <mergeCell ref="A12:H12"/>
    <mergeCell ref="A15:H15"/>
    <mergeCell ref="A2:H2"/>
    <mergeCell ref="A3:H3"/>
    <mergeCell ref="A4:H4"/>
    <mergeCell ref="A5:H5"/>
    <mergeCell ref="D6:H6"/>
    <mergeCell ref="A6:A8"/>
    <mergeCell ref="B6:B8"/>
    <mergeCell ref="C6:C8"/>
    <mergeCell ref="A27:H27"/>
    <mergeCell ref="A29:H29"/>
    <mergeCell ref="A32:H32"/>
    <mergeCell ref="A34:H34"/>
    <mergeCell ref="A36:H36"/>
  </mergeCells>
  <pageMargins left="1.1023622047244095" right="0.51181102362204722" top="0.55118110236220474" bottom="0.55118110236220474" header="0.31496062992125984" footer="0.31496062992125984"/>
  <pageSetup paperSize="9" scale="66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5.7109375" style="5" customWidth="1"/>
    <col min="2" max="2" width="37.28515625" style="36" customWidth="1"/>
    <col min="3" max="3" width="13.42578125" customWidth="1"/>
    <col min="4" max="4" width="11.7109375" customWidth="1"/>
    <col min="5" max="5" width="30.7109375" customWidth="1"/>
    <col min="6" max="6" width="28.5703125" customWidth="1"/>
  </cols>
  <sheetData>
    <row r="1" spans="1:11" ht="30" customHeight="1" x14ac:dyDescent="0.25">
      <c r="A1" s="12"/>
      <c r="B1" s="13"/>
      <c r="C1" s="12"/>
      <c r="D1" s="12"/>
      <c r="E1" s="88" t="s">
        <v>105</v>
      </c>
      <c r="F1" s="88"/>
      <c r="G1" s="26"/>
      <c r="H1" s="26"/>
      <c r="I1" s="26"/>
      <c r="J1" s="26"/>
    </row>
    <row r="2" spans="1:11" ht="15" customHeight="1" x14ac:dyDescent="0.25">
      <c r="A2" s="73" t="s">
        <v>10</v>
      </c>
      <c r="B2" s="73"/>
      <c r="C2" s="73"/>
      <c r="D2" s="73"/>
      <c r="E2" s="73"/>
      <c r="F2" s="73"/>
      <c r="G2" s="30"/>
      <c r="H2" s="30"/>
      <c r="I2" s="15"/>
      <c r="J2" s="15"/>
    </row>
    <row r="3" spans="1:11" ht="15" customHeight="1" x14ac:dyDescent="0.25">
      <c r="A3" s="73" t="s">
        <v>17</v>
      </c>
      <c r="B3" s="73"/>
      <c r="C3" s="73"/>
      <c r="D3" s="73"/>
      <c r="E3" s="73"/>
      <c r="F3" s="73"/>
      <c r="G3" s="30"/>
      <c r="H3" s="30"/>
      <c r="I3" s="15"/>
      <c r="J3" s="15"/>
    </row>
    <row r="4" spans="1:11" ht="28.5" customHeight="1" x14ac:dyDescent="0.25">
      <c r="A4" s="73" t="s">
        <v>120</v>
      </c>
      <c r="B4" s="73"/>
      <c r="C4" s="73"/>
      <c r="D4" s="73"/>
      <c r="E4" s="73"/>
      <c r="F4" s="73"/>
      <c r="G4" s="30"/>
      <c r="H4" s="30"/>
      <c r="I4" s="15"/>
      <c r="J4" s="15"/>
    </row>
    <row r="5" spans="1:11" ht="13.5" customHeight="1" x14ac:dyDescent="0.25">
      <c r="A5" s="87" t="s">
        <v>149</v>
      </c>
      <c r="B5" s="87"/>
      <c r="C5" s="87"/>
      <c r="D5" s="87"/>
      <c r="E5" s="87"/>
      <c r="F5" s="87"/>
      <c r="G5" s="31"/>
      <c r="H5" s="31"/>
      <c r="I5" s="15"/>
      <c r="J5" s="15"/>
    </row>
    <row r="6" spans="1:11" s="7" customFormat="1" ht="51.75" x14ac:dyDescent="0.25">
      <c r="A6" s="69" t="s">
        <v>1</v>
      </c>
      <c r="B6" s="69" t="s">
        <v>11</v>
      </c>
      <c r="C6" s="69" t="s">
        <v>12</v>
      </c>
      <c r="D6" s="69" t="s">
        <v>13</v>
      </c>
      <c r="E6" s="69" t="s">
        <v>14</v>
      </c>
      <c r="F6" s="101" t="s">
        <v>15</v>
      </c>
      <c r="G6" s="102"/>
      <c r="H6" s="102"/>
    </row>
    <row r="7" spans="1:11" ht="20.25" customHeight="1" x14ac:dyDescent="0.25">
      <c r="A7" s="76" t="s">
        <v>53</v>
      </c>
      <c r="B7" s="77"/>
      <c r="C7" s="77"/>
      <c r="D7" s="77"/>
      <c r="E7" s="77"/>
      <c r="F7" s="78"/>
      <c r="G7" s="29"/>
      <c r="H7" s="29"/>
    </row>
    <row r="8" spans="1:11" ht="51" x14ac:dyDescent="0.25">
      <c r="A8" s="9">
        <v>1</v>
      </c>
      <c r="B8" s="18" t="s">
        <v>167</v>
      </c>
      <c r="C8" s="80" t="s">
        <v>116</v>
      </c>
      <c r="D8" s="80" t="s">
        <v>68</v>
      </c>
      <c r="E8" s="9" t="s">
        <v>76</v>
      </c>
      <c r="F8" s="72" t="s">
        <v>73</v>
      </c>
      <c r="G8" s="29"/>
      <c r="H8" s="29"/>
    </row>
    <row r="9" spans="1:11" ht="38.25" x14ac:dyDescent="0.25">
      <c r="A9" s="9">
        <v>2</v>
      </c>
      <c r="B9" s="18" t="s">
        <v>168</v>
      </c>
      <c r="C9" s="81"/>
      <c r="D9" s="81"/>
      <c r="E9" s="9" t="s">
        <v>77</v>
      </c>
      <c r="F9" s="72"/>
      <c r="G9" s="29"/>
      <c r="H9" s="29"/>
    </row>
    <row r="10" spans="1:11" ht="51" x14ac:dyDescent="0.25">
      <c r="A10" s="9">
        <v>3</v>
      </c>
      <c r="B10" s="18" t="s">
        <v>169</v>
      </c>
      <c r="C10" s="81"/>
      <c r="D10" s="81"/>
      <c r="E10" s="9" t="s">
        <v>70</v>
      </c>
      <c r="F10" s="72"/>
      <c r="G10" s="29"/>
      <c r="H10" s="29"/>
      <c r="K10" s="7"/>
    </row>
    <row r="11" spans="1:11" ht="25.5" x14ac:dyDescent="0.25">
      <c r="A11" s="9">
        <v>4</v>
      </c>
      <c r="B11" s="18" t="s">
        <v>175</v>
      </c>
      <c r="C11" s="81"/>
      <c r="D11" s="81"/>
      <c r="E11" s="9" t="s">
        <v>74</v>
      </c>
      <c r="F11" s="80" t="s">
        <v>74</v>
      </c>
      <c r="G11" s="29"/>
      <c r="H11" s="29"/>
    </row>
    <row r="12" spans="1:11" ht="25.5" x14ac:dyDescent="0.25">
      <c r="A12" s="9">
        <v>5</v>
      </c>
      <c r="B12" s="18" t="s">
        <v>170</v>
      </c>
      <c r="C12" s="81"/>
      <c r="D12" s="81"/>
      <c r="E12" s="9" t="s">
        <v>78</v>
      </c>
      <c r="F12" s="82"/>
      <c r="G12" s="29"/>
      <c r="H12" s="29"/>
    </row>
    <row r="13" spans="1:11" ht="51" x14ac:dyDescent="0.25">
      <c r="A13" s="9">
        <v>6</v>
      </c>
      <c r="B13" s="18" t="s">
        <v>171</v>
      </c>
      <c r="C13" s="82"/>
      <c r="D13" s="82"/>
      <c r="E13" s="9" t="s">
        <v>79</v>
      </c>
      <c r="F13" s="8" t="s">
        <v>75</v>
      </c>
      <c r="G13" s="29"/>
      <c r="H13" s="29"/>
    </row>
    <row r="14" spans="1:11" x14ac:dyDescent="0.25">
      <c r="A14" s="70" t="s">
        <v>60</v>
      </c>
      <c r="B14" s="70"/>
      <c r="C14" s="79"/>
      <c r="D14" s="70"/>
      <c r="E14" s="70"/>
      <c r="F14" s="70"/>
      <c r="G14" s="29"/>
      <c r="H14" s="29"/>
    </row>
    <row r="15" spans="1:11" ht="25.5" x14ac:dyDescent="0.25">
      <c r="A15" s="27" t="s">
        <v>39</v>
      </c>
      <c r="B15" s="32" t="s">
        <v>172</v>
      </c>
      <c r="C15" s="79" t="s">
        <v>104</v>
      </c>
      <c r="D15" s="79" t="s">
        <v>68</v>
      </c>
      <c r="E15" s="33" t="s">
        <v>70</v>
      </c>
      <c r="F15" s="85" t="s">
        <v>71</v>
      </c>
      <c r="G15" s="29"/>
      <c r="H15" s="29"/>
    </row>
    <row r="16" spans="1:11" ht="63.75" x14ac:dyDescent="0.25">
      <c r="A16" s="27" t="s">
        <v>40</v>
      </c>
      <c r="B16" s="32" t="s">
        <v>173</v>
      </c>
      <c r="C16" s="83"/>
      <c r="D16" s="83"/>
      <c r="E16" s="33" t="s">
        <v>71</v>
      </c>
      <c r="F16" s="86"/>
      <c r="G16" s="29"/>
      <c r="H16" s="29"/>
    </row>
    <row r="17" spans="1:8" ht="76.5" x14ac:dyDescent="0.25">
      <c r="A17" s="27" t="s">
        <v>41</v>
      </c>
      <c r="B17" s="32" t="s">
        <v>174</v>
      </c>
      <c r="C17" s="83"/>
      <c r="D17" s="84"/>
      <c r="E17" s="33" t="s">
        <v>72</v>
      </c>
      <c r="F17" s="33" t="s">
        <v>72</v>
      </c>
      <c r="G17" s="29"/>
      <c r="H17" s="29"/>
    </row>
    <row r="18" spans="1:8" x14ac:dyDescent="0.25">
      <c r="A18" s="4"/>
      <c r="B18" s="34"/>
      <c r="C18" s="4"/>
      <c r="D18" s="4"/>
      <c r="E18" s="4"/>
      <c r="F18" s="4"/>
    </row>
    <row r="19" spans="1:8" x14ac:dyDescent="0.25">
      <c r="A19" s="4"/>
      <c r="B19" s="35"/>
      <c r="C19" s="2"/>
      <c r="D19" s="2"/>
      <c r="E19" s="2"/>
      <c r="F19" s="2"/>
    </row>
    <row r="20" spans="1:8" x14ac:dyDescent="0.25">
      <c r="A20" s="4"/>
      <c r="B20" s="35"/>
      <c r="C20" s="2"/>
      <c r="D20" s="2"/>
      <c r="E20" s="2"/>
      <c r="F20" s="2"/>
    </row>
    <row r="21" spans="1:8" x14ac:dyDescent="0.25">
      <c r="A21" s="4"/>
      <c r="B21" s="35"/>
      <c r="C21" s="2"/>
      <c r="D21" s="2"/>
      <c r="E21" s="2"/>
      <c r="F21" s="2"/>
    </row>
    <row r="22" spans="1:8" x14ac:dyDescent="0.25">
      <c r="A22" s="4"/>
      <c r="B22" s="35"/>
      <c r="C22" s="2"/>
      <c r="D22" s="2"/>
      <c r="E22" s="2"/>
      <c r="F22" s="2"/>
    </row>
    <row r="23" spans="1:8" x14ac:dyDescent="0.25">
      <c r="A23" s="4"/>
      <c r="B23" s="35"/>
      <c r="C23" s="2"/>
      <c r="D23" s="2"/>
      <c r="E23" s="2"/>
      <c r="F23" s="2"/>
    </row>
    <row r="24" spans="1:8" x14ac:dyDescent="0.25">
      <c r="A24" s="4"/>
      <c r="B24" s="35"/>
      <c r="C24" s="2"/>
      <c r="D24" s="2"/>
      <c r="E24" s="2"/>
      <c r="F24" s="2"/>
    </row>
  </sheetData>
  <mergeCells count="14">
    <mergeCell ref="A2:F2"/>
    <mergeCell ref="A3:F3"/>
    <mergeCell ref="A4:F4"/>
    <mergeCell ref="A5:F5"/>
    <mergeCell ref="E1:F1"/>
    <mergeCell ref="A7:F7"/>
    <mergeCell ref="A14:F14"/>
    <mergeCell ref="C8:C13"/>
    <mergeCell ref="D8:D13"/>
    <mergeCell ref="D15:D17"/>
    <mergeCell ref="F15:F16"/>
    <mergeCell ref="F8:F10"/>
    <mergeCell ref="F11:F12"/>
    <mergeCell ref="C15:C17"/>
  </mergeCells>
  <pageMargins left="1.1023622047244095" right="0.70866141732283472" top="0.55118110236220474" bottom="0.55118110236220474" header="0.31496062992125984" footer="0.31496062992125984"/>
  <pageSetup paperSize="9" scale="89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tabSelected="1" view="pageBreakPreview" topLeftCell="A97" zoomScaleNormal="100" zoomScaleSheetLayoutView="100" workbookViewId="0">
      <selection activeCell="A6" sqref="A6:A7"/>
    </sheetView>
  </sheetViews>
  <sheetFormatPr defaultRowHeight="15" x14ac:dyDescent="0.25"/>
  <cols>
    <col min="1" max="1" width="12.85546875" style="2" customWidth="1"/>
    <col min="2" max="2" width="26.7109375" style="2" customWidth="1"/>
    <col min="3" max="3" width="17.5703125" style="2" customWidth="1"/>
    <col min="4" max="4" width="17" style="2" customWidth="1"/>
    <col min="5" max="5" width="10.140625" style="2" hidden="1" customWidth="1"/>
    <col min="6" max="6" width="11.42578125" style="3" hidden="1" customWidth="1"/>
    <col min="7" max="7" width="11.85546875" style="3" customWidth="1"/>
    <col min="8" max="8" width="11.5703125" style="3" customWidth="1"/>
    <col min="9" max="9" width="10.42578125" style="3" customWidth="1"/>
    <col min="12" max="12" width="12.140625" bestFit="1" customWidth="1"/>
  </cols>
  <sheetData>
    <row r="1" spans="1:10" x14ac:dyDescent="0.25">
      <c r="A1" s="12"/>
      <c r="B1" s="12"/>
      <c r="C1" s="12"/>
      <c r="D1" s="12"/>
      <c r="E1" s="12"/>
      <c r="F1" s="12"/>
      <c r="G1" s="88" t="s">
        <v>46</v>
      </c>
      <c r="H1" s="88"/>
      <c r="I1" s="88"/>
      <c r="J1" s="37"/>
    </row>
    <row r="2" spans="1:10" x14ac:dyDescent="0.25">
      <c r="A2" s="73" t="s">
        <v>86</v>
      </c>
      <c r="B2" s="73"/>
      <c r="C2" s="73"/>
      <c r="D2" s="73"/>
      <c r="E2" s="73"/>
      <c r="F2" s="73"/>
      <c r="G2" s="73"/>
      <c r="H2" s="73"/>
      <c r="I2" s="73"/>
      <c r="J2" s="11"/>
    </row>
    <row r="3" spans="1:10" x14ac:dyDescent="0.25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11"/>
    </row>
    <row r="4" spans="1:10" ht="30" customHeight="1" x14ac:dyDescent="0.25">
      <c r="A4" s="73" t="s">
        <v>120</v>
      </c>
      <c r="B4" s="73"/>
      <c r="C4" s="73"/>
      <c r="D4" s="73"/>
      <c r="E4" s="73"/>
      <c r="F4" s="73"/>
      <c r="G4" s="73"/>
      <c r="H4" s="73"/>
      <c r="I4" s="73"/>
      <c r="J4" s="11"/>
    </row>
    <row r="5" spans="1:10" x14ac:dyDescent="0.25">
      <c r="A5" s="91" t="s">
        <v>176</v>
      </c>
      <c r="B5" s="91"/>
      <c r="C5" s="91"/>
      <c r="D5" s="91"/>
      <c r="E5" s="91"/>
      <c r="F5" s="91"/>
      <c r="G5" s="91"/>
      <c r="H5" s="91"/>
      <c r="I5" s="91"/>
      <c r="J5" s="11"/>
    </row>
    <row r="6" spans="1:10" x14ac:dyDescent="0.25">
      <c r="A6" s="89" t="s">
        <v>18</v>
      </c>
      <c r="B6" s="89" t="s">
        <v>142</v>
      </c>
      <c r="C6" s="89" t="s">
        <v>19</v>
      </c>
      <c r="D6" s="89" t="s">
        <v>20</v>
      </c>
      <c r="E6" s="75" t="s">
        <v>21</v>
      </c>
      <c r="F6" s="75"/>
      <c r="G6" s="75"/>
      <c r="H6" s="75"/>
      <c r="I6" s="75"/>
      <c r="J6" s="11"/>
    </row>
    <row r="7" spans="1:10" x14ac:dyDescent="0.25">
      <c r="A7" s="90"/>
      <c r="B7" s="90"/>
      <c r="C7" s="90"/>
      <c r="D7" s="90"/>
      <c r="E7" s="59" t="s">
        <v>121</v>
      </c>
      <c r="F7" s="59" t="s">
        <v>122</v>
      </c>
      <c r="G7" s="59" t="s">
        <v>123</v>
      </c>
      <c r="H7" s="59" t="s">
        <v>124</v>
      </c>
      <c r="I7" s="59" t="s">
        <v>125</v>
      </c>
      <c r="J7" s="11"/>
    </row>
    <row r="8" spans="1:10" x14ac:dyDescent="0.25">
      <c r="A8" s="72" t="s">
        <v>22</v>
      </c>
      <c r="B8" s="72" t="s">
        <v>80</v>
      </c>
      <c r="C8" s="72" t="s">
        <v>81</v>
      </c>
      <c r="D8" s="58" t="s">
        <v>23</v>
      </c>
      <c r="E8" s="38" t="s">
        <v>48</v>
      </c>
      <c r="F8" s="38">
        <v>0</v>
      </c>
      <c r="G8" s="62">
        <f>SUM(G9:G12)</f>
        <v>21084.86</v>
      </c>
      <c r="H8" s="62">
        <f>SUM(H9:H12)</f>
        <v>21046.27</v>
      </c>
      <c r="I8" s="62">
        <f>SUM(I9:I12)</f>
        <v>29042.109999999993</v>
      </c>
      <c r="J8" s="11"/>
    </row>
    <row r="9" spans="1:10" ht="38.25" x14ac:dyDescent="0.25">
      <c r="A9" s="72"/>
      <c r="B9" s="72"/>
      <c r="C9" s="72"/>
      <c r="D9" s="58" t="s">
        <v>140</v>
      </c>
      <c r="E9" s="38" t="s">
        <v>48</v>
      </c>
      <c r="F9" s="38">
        <v>0</v>
      </c>
      <c r="G9" s="38">
        <f>G14+G59</f>
        <v>9259.8000000000011</v>
      </c>
      <c r="H9" s="38">
        <f>H14+H59</f>
        <v>9571.8700000000008</v>
      </c>
      <c r="I9" s="38">
        <f>I14+I59+I94+I99</f>
        <v>5747.3999999999987</v>
      </c>
      <c r="J9" s="11"/>
    </row>
    <row r="10" spans="1:10" ht="38.25" x14ac:dyDescent="0.25">
      <c r="A10" s="72"/>
      <c r="B10" s="72"/>
      <c r="C10" s="72"/>
      <c r="D10" s="58" t="s">
        <v>26</v>
      </c>
      <c r="E10" s="38" t="s">
        <v>48</v>
      </c>
      <c r="F10" s="38" t="s">
        <v>48</v>
      </c>
      <c r="G10" s="38">
        <f>G15+G60</f>
        <v>0</v>
      </c>
      <c r="H10" s="38">
        <v>0</v>
      </c>
      <c r="I10" s="38">
        <v>0</v>
      </c>
      <c r="J10" s="11"/>
    </row>
    <row r="11" spans="1:10" x14ac:dyDescent="0.25">
      <c r="A11" s="72"/>
      <c r="B11" s="72"/>
      <c r="C11" s="72"/>
      <c r="D11" s="58" t="s">
        <v>24</v>
      </c>
      <c r="E11" s="38" t="s">
        <v>48</v>
      </c>
      <c r="F11" s="38">
        <v>0</v>
      </c>
      <c r="G11" s="38">
        <f>G16+G61+G96+G101</f>
        <v>11825.060000000001</v>
      </c>
      <c r="H11" s="38">
        <f>H16+H61+H96+H101</f>
        <v>11474.4</v>
      </c>
      <c r="I11" s="38">
        <f>I16+I61+I96+I101</f>
        <v>23294.709999999995</v>
      </c>
      <c r="J11" s="11"/>
    </row>
    <row r="12" spans="1:10" ht="25.5" x14ac:dyDescent="0.25">
      <c r="A12" s="72"/>
      <c r="B12" s="72"/>
      <c r="C12" s="72"/>
      <c r="D12" s="58" t="s">
        <v>25</v>
      </c>
      <c r="E12" s="38" t="s">
        <v>48</v>
      </c>
      <c r="F12" s="38" t="s">
        <v>48</v>
      </c>
      <c r="G12" s="38">
        <f>G17+G62</f>
        <v>0</v>
      </c>
      <c r="H12" s="38">
        <v>0</v>
      </c>
      <c r="I12" s="38">
        <v>0</v>
      </c>
      <c r="J12" s="11"/>
    </row>
    <row r="13" spans="1:10" x14ac:dyDescent="0.25">
      <c r="A13" s="70" t="s">
        <v>7</v>
      </c>
      <c r="B13" s="70" t="s">
        <v>82</v>
      </c>
      <c r="C13" s="70" t="s">
        <v>116</v>
      </c>
      <c r="D13" s="57" t="s">
        <v>23</v>
      </c>
      <c r="E13" s="39" t="s">
        <v>48</v>
      </c>
      <c r="F13" s="39">
        <v>0</v>
      </c>
      <c r="G13" s="39">
        <f>SUM(G14:G17)</f>
        <v>13242.980000000001</v>
      </c>
      <c r="H13" s="39">
        <f t="shared" ref="H13:I13" si="0">SUM(H14:H17)</f>
        <v>14970.45</v>
      </c>
      <c r="I13" s="39">
        <f t="shared" si="0"/>
        <v>20312.39</v>
      </c>
      <c r="J13" s="11"/>
    </row>
    <row r="14" spans="1:10" ht="38.25" x14ac:dyDescent="0.25">
      <c r="A14" s="70"/>
      <c r="B14" s="70"/>
      <c r="C14" s="70"/>
      <c r="D14" s="63" t="s">
        <v>140</v>
      </c>
      <c r="E14" s="39" t="s">
        <v>48</v>
      </c>
      <c r="F14" s="39">
        <v>0</v>
      </c>
      <c r="G14" s="39">
        <f>G19+G24+G29+G34+G39+G44</f>
        <v>9244.7900000000009</v>
      </c>
      <c r="H14" s="39">
        <f>H19+H24+H29+H34+H39+H44</f>
        <v>9526.18</v>
      </c>
      <c r="I14" s="39">
        <f>I19+I24+I29+I34+I39+I44+I49+I54</f>
        <v>5281.0399999999991</v>
      </c>
      <c r="J14" s="11"/>
    </row>
    <row r="15" spans="1:10" ht="38.25" x14ac:dyDescent="0.25">
      <c r="A15" s="70"/>
      <c r="B15" s="70"/>
      <c r="C15" s="70"/>
      <c r="D15" s="57" t="s">
        <v>26</v>
      </c>
      <c r="E15" s="39" t="s">
        <v>48</v>
      </c>
      <c r="F15" s="39" t="s">
        <v>48</v>
      </c>
      <c r="G15" s="39">
        <f t="shared" ref="G15:H15" si="1">G20+G25+G25+G30+G35+G40+G45</f>
        <v>0</v>
      </c>
      <c r="H15" s="39">
        <f t="shared" si="1"/>
        <v>0</v>
      </c>
      <c r="I15" s="39">
        <f t="shared" ref="I15:I17" si="2">I20+I25+I30+I35+I40+I45+I50+I55</f>
        <v>0</v>
      </c>
      <c r="J15" s="11"/>
    </row>
    <row r="16" spans="1:10" x14ac:dyDescent="0.25">
      <c r="A16" s="70"/>
      <c r="B16" s="70"/>
      <c r="C16" s="70"/>
      <c r="D16" s="57" t="s">
        <v>24</v>
      </c>
      <c r="E16" s="39" t="s">
        <v>48</v>
      </c>
      <c r="F16" s="39">
        <v>0</v>
      </c>
      <c r="G16" s="39">
        <f t="shared" ref="G16:H16" si="3">G21+G26+G26+G31+G36+G41+G46</f>
        <v>3998.19</v>
      </c>
      <c r="H16" s="39">
        <f t="shared" si="3"/>
        <v>5444.27</v>
      </c>
      <c r="I16" s="39">
        <f t="shared" si="2"/>
        <v>15031.35</v>
      </c>
      <c r="J16" s="11"/>
    </row>
    <row r="17" spans="1:10" ht="25.5" x14ac:dyDescent="0.25">
      <c r="A17" s="70"/>
      <c r="B17" s="70"/>
      <c r="C17" s="70"/>
      <c r="D17" s="57" t="s">
        <v>25</v>
      </c>
      <c r="E17" s="39" t="s">
        <v>48</v>
      </c>
      <c r="F17" s="39" t="s">
        <v>48</v>
      </c>
      <c r="G17" s="39">
        <f t="shared" ref="G17:H17" si="4">G22+G27+G27+G32+G37+G42+G47</f>
        <v>0</v>
      </c>
      <c r="H17" s="39">
        <f t="shared" si="4"/>
        <v>0</v>
      </c>
      <c r="I17" s="39">
        <f t="shared" si="2"/>
        <v>0</v>
      </c>
      <c r="J17" s="11"/>
    </row>
    <row r="18" spans="1:10" x14ac:dyDescent="0.25">
      <c r="A18" s="70" t="s">
        <v>27</v>
      </c>
      <c r="B18" s="70" t="s">
        <v>127</v>
      </c>
      <c r="C18" s="70" t="s">
        <v>116</v>
      </c>
      <c r="D18" s="57" t="s">
        <v>23</v>
      </c>
      <c r="E18" s="39" t="s">
        <v>48</v>
      </c>
      <c r="F18" s="39">
        <v>0</v>
      </c>
      <c r="G18" s="39">
        <f>SUM(G19:G22)</f>
        <v>6996.06</v>
      </c>
      <c r="H18" s="39">
        <f t="shared" ref="H18:I18" si="5">SUM(H19:H22)</f>
        <v>4670.0200000000004</v>
      </c>
      <c r="I18" s="39">
        <f t="shared" si="5"/>
        <v>2355.9700000000003</v>
      </c>
      <c r="J18" s="11"/>
    </row>
    <row r="19" spans="1:10" ht="38.25" x14ac:dyDescent="0.25">
      <c r="A19" s="70"/>
      <c r="B19" s="70"/>
      <c r="C19" s="70"/>
      <c r="D19" s="63" t="s">
        <v>140</v>
      </c>
      <c r="E19" s="39" t="s">
        <v>48</v>
      </c>
      <c r="F19" s="39" t="s">
        <v>48</v>
      </c>
      <c r="G19" s="39">
        <v>4295.3900000000003</v>
      </c>
      <c r="H19" s="39">
        <f>1714.96+0.4</f>
        <v>1715.3600000000001</v>
      </c>
      <c r="I19" s="60">
        <v>0.3</v>
      </c>
      <c r="J19" s="11"/>
    </row>
    <row r="20" spans="1:10" ht="38.25" x14ac:dyDescent="0.25">
      <c r="A20" s="70"/>
      <c r="B20" s="70"/>
      <c r="C20" s="70"/>
      <c r="D20" s="57" t="s">
        <v>26</v>
      </c>
      <c r="E20" s="39" t="s">
        <v>48</v>
      </c>
      <c r="F20" s="39" t="s">
        <v>48</v>
      </c>
      <c r="G20" s="39"/>
      <c r="H20" s="39"/>
      <c r="I20" s="39"/>
      <c r="J20" s="11"/>
    </row>
    <row r="21" spans="1:10" x14ac:dyDescent="0.25">
      <c r="A21" s="70"/>
      <c r="B21" s="70"/>
      <c r="C21" s="70"/>
      <c r="D21" s="57" t="s">
        <v>24</v>
      </c>
      <c r="E21" s="39" t="s">
        <v>48</v>
      </c>
      <c r="F21" s="39">
        <f>F18</f>
        <v>0</v>
      </c>
      <c r="G21" s="60">
        <v>2700.67</v>
      </c>
      <c r="H21" s="39">
        <f>2934.09+20.57</f>
        <v>2954.6600000000003</v>
      </c>
      <c r="I21" s="39">
        <f>1206.18+744+405.49</f>
        <v>2355.67</v>
      </c>
      <c r="J21" s="11"/>
    </row>
    <row r="22" spans="1:10" ht="25.5" x14ac:dyDescent="0.25">
      <c r="A22" s="70"/>
      <c r="B22" s="70"/>
      <c r="C22" s="70"/>
      <c r="D22" s="57" t="s">
        <v>25</v>
      </c>
      <c r="E22" s="39" t="s">
        <v>48</v>
      </c>
      <c r="F22" s="39" t="s">
        <v>48</v>
      </c>
      <c r="G22" s="60"/>
      <c r="H22" s="39"/>
      <c r="I22" s="39"/>
      <c r="J22" s="11"/>
    </row>
    <row r="23" spans="1:10" x14ac:dyDescent="0.25">
      <c r="A23" s="70" t="s">
        <v>44</v>
      </c>
      <c r="B23" s="70" t="s">
        <v>83</v>
      </c>
      <c r="C23" s="70" t="s">
        <v>114</v>
      </c>
      <c r="D23" s="57" t="s">
        <v>23</v>
      </c>
      <c r="E23" s="39" t="s">
        <v>48</v>
      </c>
      <c r="F23" s="39">
        <v>0</v>
      </c>
      <c r="G23" s="60">
        <f>SUM(G24:G27)</f>
        <v>4949.3999999999996</v>
      </c>
      <c r="H23" s="39">
        <f t="shared" ref="H23:I23" si="6">SUM(H24:H27)</f>
        <v>7106.12</v>
      </c>
      <c r="I23" s="39">
        <f t="shared" si="6"/>
        <v>7954.4400000000005</v>
      </c>
      <c r="J23" s="11"/>
    </row>
    <row r="24" spans="1:10" ht="38.25" x14ac:dyDescent="0.25">
      <c r="A24" s="70"/>
      <c r="B24" s="70"/>
      <c r="C24" s="70"/>
      <c r="D24" s="63" t="s">
        <v>140</v>
      </c>
      <c r="E24" s="39" t="s">
        <v>48</v>
      </c>
      <c r="F24" s="39" t="s">
        <v>48</v>
      </c>
      <c r="G24" s="60">
        <v>4949.3999999999996</v>
      </c>
      <c r="H24" s="39">
        <f>4524.32+2581.8</f>
        <v>7106.12</v>
      </c>
      <c r="I24" s="60">
        <v>0</v>
      </c>
      <c r="J24" s="11"/>
    </row>
    <row r="25" spans="1:10" ht="38.25" x14ac:dyDescent="0.25">
      <c r="A25" s="70"/>
      <c r="B25" s="70"/>
      <c r="C25" s="70"/>
      <c r="D25" s="57" t="s">
        <v>26</v>
      </c>
      <c r="E25" s="39" t="s">
        <v>48</v>
      </c>
      <c r="F25" s="39" t="s">
        <v>48</v>
      </c>
      <c r="G25" s="60"/>
      <c r="H25" s="39"/>
      <c r="I25" s="39"/>
      <c r="J25" s="11"/>
    </row>
    <row r="26" spans="1:10" x14ac:dyDescent="0.25">
      <c r="A26" s="70"/>
      <c r="B26" s="70"/>
      <c r="C26" s="70"/>
      <c r="D26" s="57" t="s">
        <v>24</v>
      </c>
      <c r="E26" s="39" t="s">
        <v>48</v>
      </c>
      <c r="F26" s="39">
        <v>0</v>
      </c>
      <c r="G26" s="60"/>
      <c r="H26" s="39"/>
      <c r="I26" s="39">
        <f>5063.3+2751.14+140</f>
        <v>7954.4400000000005</v>
      </c>
      <c r="J26" s="11"/>
    </row>
    <row r="27" spans="1:10" ht="25.5" x14ac:dyDescent="0.25">
      <c r="A27" s="70"/>
      <c r="B27" s="70"/>
      <c r="C27" s="70"/>
      <c r="D27" s="57" t="s">
        <v>25</v>
      </c>
      <c r="E27" s="39" t="s">
        <v>48</v>
      </c>
      <c r="F27" s="39" t="s">
        <v>48</v>
      </c>
      <c r="G27" s="60"/>
      <c r="H27" s="39"/>
      <c r="I27" s="39"/>
      <c r="J27" s="11"/>
    </row>
    <row r="28" spans="1:10" x14ac:dyDescent="0.25">
      <c r="A28" s="70" t="s">
        <v>42</v>
      </c>
      <c r="B28" s="79" t="s">
        <v>129</v>
      </c>
      <c r="C28" s="70" t="s">
        <v>116</v>
      </c>
      <c r="D28" s="57" t="s">
        <v>23</v>
      </c>
      <c r="E28" s="39" t="s">
        <v>48</v>
      </c>
      <c r="F28" s="39">
        <v>0</v>
      </c>
      <c r="G28" s="60">
        <f>SUM(G29:G32)</f>
        <v>223</v>
      </c>
      <c r="H28" s="39">
        <f>SUM(H29:H32)</f>
        <v>1765.56</v>
      </c>
      <c r="I28" s="39">
        <f>SUM(I29:I32)</f>
        <v>2717.87</v>
      </c>
      <c r="J28" s="11"/>
    </row>
    <row r="29" spans="1:10" ht="38.25" x14ac:dyDescent="0.25">
      <c r="A29" s="70"/>
      <c r="B29" s="83"/>
      <c r="C29" s="70"/>
      <c r="D29" s="63" t="s">
        <v>140</v>
      </c>
      <c r="E29" s="39" t="s">
        <v>48</v>
      </c>
      <c r="F29" s="39" t="s">
        <v>48</v>
      </c>
      <c r="G29" s="39"/>
      <c r="H29" s="39">
        <v>500</v>
      </c>
      <c r="I29" s="39">
        <v>372.45</v>
      </c>
      <c r="J29" s="11"/>
    </row>
    <row r="30" spans="1:10" ht="38.25" x14ac:dyDescent="0.25">
      <c r="A30" s="70"/>
      <c r="B30" s="83"/>
      <c r="C30" s="70"/>
      <c r="D30" s="57" t="s">
        <v>26</v>
      </c>
      <c r="E30" s="39" t="s">
        <v>48</v>
      </c>
      <c r="F30" s="39" t="s">
        <v>48</v>
      </c>
      <c r="G30" s="39"/>
      <c r="H30" s="39"/>
      <c r="I30" s="39"/>
      <c r="J30" s="11"/>
    </row>
    <row r="31" spans="1:10" x14ac:dyDescent="0.25">
      <c r="A31" s="70"/>
      <c r="B31" s="83"/>
      <c r="C31" s="70"/>
      <c r="D31" s="57" t="s">
        <v>24</v>
      </c>
      <c r="E31" s="39" t="s">
        <v>48</v>
      </c>
      <c r="F31" s="39">
        <v>0</v>
      </c>
      <c r="G31" s="39">
        <v>223</v>
      </c>
      <c r="H31" s="39">
        <v>1265.56</v>
      </c>
      <c r="I31" s="39">
        <v>2345.42</v>
      </c>
      <c r="J31" s="11"/>
    </row>
    <row r="32" spans="1:10" ht="25.5" x14ac:dyDescent="0.25">
      <c r="A32" s="70"/>
      <c r="B32" s="84"/>
      <c r="C32" s="70"/>
      <c r="D32" s="57" t="s">
        <v>25</v>
      </c>
      <c r="E32" s="39" t="s">
        <v>48</v>
      </c>
      <c r="F32" s="39" t="s">
        <v>48</v>
      </c>
      <c r="G32" s="39"/>
      <c r="H32" s="39"/>
      <c r="I32" s="39"/>
      <c r="J32" s="11"/>
    </row>
    <row r="33" spans="1:12" x14ac:dyDescent="0.25">
      <c r="A33" s="79" t="s">
        <v>126</v>
      </c>
      <c r="B33" s="79" t="s">
        <v>141</v>
      </c>
      <c r="C33" s="79" t="s">
        <v>114</v>
      </c>
      <c r="D33" s="57" t="s">
        <v>23</v>
      </c>
      <c r="E33" s="39"/>
      <c r="F33" s="39"/>
      <c r="G33" s="39"/>
      <c r="H33" s="39"/>
      <c r="I33" s="39">
        <f>SUM(I34:I37)</f>
        <v>816.32</v>
      </c>
      <c r="J33" s="11"/>
    </row>
    <row r="34" spans="1:12" ht="38.25" x14ac:dyDescent="0.25">
      <c r="A34" s="83"/>
      <c r="B34" s="83"/>
      <c r="C34" s="83"/>
      <c r="D34" s="63" t="s">
        <v>140</v>
      </c>
      <c r="E34" s="39"/>
      <c r="F34" s="39"/>
      <c r="G34" s="39"/>
      <c r="H34" s="39"/>
      <c r="I34" s="39">
        <v>0</v>
      </c>
      <c r="J34" s="11"/>
    </row>
    <row r="35" spans="1:12" ht="38.25" x14ac:dyDescent="0.25">
      <c r="A35" s="83"/>
      <c r="B35" s="83"/>
      <c r="C35" s="83"/>
      <c r="D35" s="57" t="s">
        <v>26</v>
      </c>
      <c r="E35" s="39"/>
      <c r="F35" s="39"/>
      <c r="G35" s="39"/>
      <c r="H35" s="39"/>
      <c r="I35" s="39"/>
      <c r="J35" s="11"/>
    </row>
    <row r="36" spans="1:12" x14ac:dyDescent="0.25">
      <c r="A36" s="83"/>
      <c r="B36" s="83"/>
      <c r="C36" s="83"/>
      <c r="D36" s="57" t="s">
        <v>24</v>
      </c>
      <c r="E36" s="39"/>
      <c r="F36" s="39"/>
      <c r="G36" s="39">
        <v>0</v>
      </c>
      <c r="H36" s="39"/>
      <c r="I36" s="39">
        <v>816.32</v>
      </c>
      <c r="J36" s="11"/>
    </row>
    <row r="37" spans="1:12" ht="25.5" x14ac:dyDescent="0.25">
      <c r="A37" s="84"/>
      <c r="B37" s="84"/>
      <c r="C37" s="84"/>
      <c r="D37" s="57" t="s">
        <v>25</v>
      </c>
      <c r="E37" s="39"/>
      <c r="F37" s="39"/>
      <c r="G37" s="39"/>
      <c r="H37" s="39"/>
      <c r="I37" s="39"/>
      <c r="J37" s="11"/>
    </row>
    <row r="38" spans="1:12" x14ac:dyDescent="0.25">
      <c r="A38" s="70" t="s">
        <v>43</v>
      </c>
      <c r="B38" s="70" t="s">
        <v>128</v>
      </c>
      <c r="C38" s="70" t="s">
        <v>117</v>
      </c>
      <c r="D38" s="57" t="s">
        <v>23</v>
      </c>
      <c r="E38" s="39"/>
      <c r="F38" s="39"/>
      <c r="G38" s="39">
        <f>SUM(G39:G42)</f>
        <v>1074.52</v>
      </c>
      <c r="H38" s="39">
        <f t="shared" ref="H38:I38" si="7">SUM(H39:H42)</f>
        <v>1224.05</v>
      </c>
      <c r="I38" s="39">
        <f t="shared" si="7"/>
        <v>1080</v>
      </c>
      <c r="J38" s="11"/>
    </row>
    <row r="39" spans="1:12" ht="38.25" x14ac:dyDescent="0.25">
      <c r="A39" s="70"/>
      <c r="B39" s="70"/>
      <c r="C39" s="70"/>
      <c r="D39" s="63" t="s">
        <v>140</v>
      </c>
      <c r="E39" s="39"/>
      <c r="F39" s="39"/>
      <c r="G39" s="39"/>
      <c r="H39" s="39"/>
      <c r="I39" s="39"/>
      <c r="J39" s="11"/>
    </row>
    <row r="40" spans="1:12" ht="38.25" x14ac:dyDescent="0.25">
      <c r="A40" s="70"/>
      <c r="B40" s="70"/>
      <c r="C40" s="70"/>
      <c r="D40" s="57" t="s">
        <v>26</v>
      </c>
      <c r="E40" s="39"/>
      <c r="F40" s="39"/>
      <c r="G40" s="39"/>
      <c r="H40" s="39"/>
      <c r="I40" s="39"/>
      <c r="J40" s="11"/>
    </row>
    <row r="41" spans="1:12" x14ac:dyDescent="0.25">
      <c r="A41" s="70"/>
      <c r="B41" s="70"/>
      <c r="C41" s="70"/>
      <c r="D41" s="57" t="s">
        <v>24</v>
      </c>
      <c r="E41" s="39"/>
      <c r="F41" s="39"/>
      <c r="G41" s="60">
        <v>1074.52</v>
      </c>
      <c r="H41" s="39">
        <v>1224.05</v>
      </c>
      <c r="I41" s="39">
        <f>650+480-50</f>
        <v>1080</v>
      </c>
      <c r="J41" s="11"/>
    </row>
    <row r="42" spans="1:12" ht="25.5" x14ac:dyDescent="0.25">
      <c r="A42" s="70"/>
      <c r="B42" s="70"/>
      <c r="C42" s="70"/>
      <c r="D42" s="57" t="s">
        <v>25</v>
      </c>
      <c r="E42" s="39"/>
      <c r="F42" s="39"/>
      <c r="G42" s="39"/>
      <c r="H42" s="39"/>
      <c r="I42" s="39"/>
      <c r="J42" s="11"/>
    </row>
    <row r="43" spans="1:12" x14ac:dyDescent="0.25">
      <c r="A43" s="79" t="s">
        <v>130</v>
      </c>
      <c r="B43" s="79" t="s">
        <v>131</v>
      </c>
      <c r="C43" s="80" t="s">
        <v>81</v>
      </c>
      <c r="D43" s="57" t="s">
        <v>23</v>
      </c>
      <c r="E43" s="39" t="s">
        <v>48</v>
      </c>
      <c r="F43" s="39">
        <v>0</v>
      </c>
      <c r="G43" s="39">
        <f>SUM(G44:G47)</f>
        <v>0</v>
      </c>
      <c r="H43" s="39">
        <f t="shared" ref="H43:I43" si="8">SUM(H44:H47)</f>
        <v>204.7</v>
      </c>
      <c r="I43" s="39">
        <f t="shared" si="8"/>
        <v>4620.5599999999995</v>
      </c>
      <c r="J43" s="11"/>
    </row>
    <row r="44" spans="1:12" ht="38.25" x14ac:dyDescent="0.25">
      <c r="A44" s="83"/>
      <c r="B44" s="83"/>
      <c r="C44" s="81"/>
      <c r="D44" s="63" t="s">
        <v>140</v>
      </c>
      <c r="E44" s="39" t="s">
        <v>48</v>
      </c>
      <c r="F44" s="39" t="s">
        <v>48</v>
      </c>
      <c r="G44" s="39"/>
      <c r="H44" s="39">
        <v>204.7</v>
      </c>
      <c r="I44" s="60">
        <f>3431.06+1090</f>
        <v>4521.0599999999995</v>
      </c>
      <c r="J44" s="11"/>
    </row>
    <row r="45" spans="1:12" ht="38.25" x14ac:dyDescent="0.25">
      <c r="A45" s="83"/>
      <c r="B45" s="83"/>
      <c r="C45" s="81"/>
      <c r="D45" s="57" t="s">
        <v>26</v>
      </c>
      <c r="E45" s="39" t="s">
        <v>48</v>
      </c>
      <c r="F45" s="39" t="s">
        <v>48</v>
      </c>
      <c r="G45" s="39"/>
      <c r="H45" s="39"/>
      <c r="I45" s="39"/>
      <c r="J45" s="11"/>
    </row>
    <row r="46" spans="1:12" x14ac:dyDescent="0.25">
      <c r="A46" s="83"/>
      <c r="B46" s="83"/>
      <c r="C46" s="81"/>
      <c r="D46" s="57" t="s">
        <v>24</v>
      </c>
      <c r="E46" s="39" t="s">
        <v>48</v>
      </c>
      <c r="F46" s="39">
        <v>0</v>
      </c>
      <c r="G46" s="39"/>
      <c r="H46" s="39"/>
      <c r="I46" s="39">
        <v>99.5</v>
      </c>
      <c r="J46" s="11"/>
      <c r="L46" s="66"/>
    </row>
    <row r="47" spans="1:12" ht="25.5" x14ac:dyDescent="0.25">
      <c r="A47" s="84"/>
      <c r="B47" s="84"/>
      <c r="C47" s="82"/>
      <c r="D47" s="57" t="s">
        <v>25</v>
      </c>
      <c r="E47" s="39" t="s">
        <v>48</v>
      </c>
      <c r="F47" s="39" t="s">
        <v>48</v>
      </c>
      <c r="G47" s="39"/>
      <c r="H47" s="39"/>
      <c r="I47" s="39"/>
      <c r="J47" s="11"/>
    </row>
    <row r="48" spans="1:12" x14ac:dyDescent="0.25">
      <c r="A48" s="79" t="s">
        <v>143</v>
      </c>
      <c r="B48" s="79" t="s">
        <v>145</v>
      </c>
      <c r="C48" s="80" t="s">
        <v>81</v>
      </c>
      <c r="D48" s="64" t="s">
        <v>23</v>
      </c>
      <c r="E48" s="39"/>
      <c r="F48" s="39"/>
      <c r="G48" s="39">
        <f>SUM(G49:G52)</f>
        <v>0</v>
      </c>
      <c r="H48" s="39">
        <f t="shared" ref="H48:I48" si="9">SUM(H49:H52)</f>
        <v>0</v>
      </c>
      <c r="I48" s="39">
        <f t="shared" si="9"/>
        <v>380</v>
      </c>
      <c r="J48" s="11"/>
    </row>
    <row r="49" spans="1:10" ht="38.25" x14ac:dyDescent="0.25">
      <c r="A49" s="83"/>
      <c r="B49" s="83"/>
      <c r="C49" s="81"/>
      <c r="D49" s="65" t="s">
        <v>140</v>
      </c>
      <c r="E49" s="39"/>
      <c r="F49" s="39"/>
      <c r="G49" s="39"/>
      <c r="H49" s="39">
        <v>0</v>
      </c>
      <c r="I49" s="60"/>
      <c r="J49" s="11"/>
    </row>
    <row r="50" spans="1:10" ht="38.25" x14ac:dyDescent="0.25">
      <c r="A50" s="83"/>
      <c r="B50" s="83"/>
      <c r="C50" s="81"/>
      <c r="D50" s="64" t="s">
        <v>26</v>
      </c>
      <c r="E50" s="39"/>
      <c r="F50" s="39"/>
      <c r="G50" s="39"/>
      <c r="H50" s="39"/>
      <c r="I50" s="39"/>
      <c r="J50" s="11"/>
    </row>
    <row r="51" spans="1:10" x14ac:dyDescent="0.25">
      <c r="A51" s="83"/>
      <c r="B51" s="83"/>
      <c r="C51" s="81"/>
      <c r="D51" s="64" t="s">
        <v>24</v>
      </c>
      <c r="E51" s="39"/>
      <c r="F51" s="39"/>
      <c r="G51" s="39"/>
      <c r="H51" s="39"/>
      <c r="I51" s="39">
        <v>380</v>
      </c>
      <c r="J51" s="11"/>
    </row>
    <row r="52" spans="1:10" ht="25.5" x14ac:dyDescent="0.25">
      <c r="A52" s="84"/>
      <c r="B52" s="84"/>
      <c r="C52" s="82"/>
      <c r="D52" s="64" t="s">
        <v>25</v>
      </c>
      <c r="E52" s="39"/>
      <c r="F52" s="39"/>
      <c r="G52" s="39"/>
      <c r="H52" s="39"/>
      <c r="I52" s="39"/>
      <c r="J52" s="11"/>
    </row>
    <row r="53" spans="1:10" x14ac:dyDescent="0.25">
      <c r="A53" s="79" t="s">
        <v>143</v>
      </c>
      <c r="B53" s="79" t="s">
        <v>144</v>
      </c>
      <c r="C53" s="80" t="s">
        <v>81</v>
      </c>
      <c r="D53" s="64" t="s">
        <v>23</v>
      </c>
      <c r="E53" s="39"/>
      <c r="F53" s="39"/>
      <c r="G53" s="39">
        <f>SUM(G54:G57)</f>
        <v>0</v>
      </c>
      <c r="H53" s="39">
        <f t="shared" ref="H53:I53" si="10">SUM(H54:H57)</f>
        <v>0</v>
      </c>
      <c r="I53" s="39">
        <f t="shared" si="10"/>
        <v>387.23</v>
      </c>
      <c r="J53" s="11"/>
    </row>
    <row r="54" spans="1:10" ht="38.25" x14ac:dyDescent="0.25">
      <c r="A54" s="83"/>
      <c r="B54" s="83"/>
      <c r="C54" s="81"/>
      <c r="D54" s="65" t="s">
        <v>140</v>
      </c>
      <c r="E54" s="39"/>
      <c r="F54" s="39"/>
      <c r="G54" s="39"/>
      <c r="H54" s="39">
        <v>0</v>
      </c>
      <c r="I54" s="60">
        <v>387.23</v>
      </c>
      <c r="J54" s="11"/>
    </row>
    <row r="55" spans="1:10" ht="38.25" x14ac:dyDescent="0.25">
      <c r="A55" s="83"/>
      <c r="B55" s="83"/>
      <c r="C55" s="81"/>
      <c r="D55" s="64" t="s">
        <v>26</v>
      </c>
      <c r="E55" s="39"/>
      <c r="F55" s="39"/>
      <c r="G55" s="39"/>
      <c r="H55" s="39"/>
      <c r="I55" s="39"/>
      <c r="J55" s="11"/>
    </row>
    <row r="56" spans="1:10" x14ac:dyDescent="0.25">
      <c r="A56" s="83"/>
      <c r="B56" s="83"/>
      <c r="C56" s="81"/>
      <c r="D56" s="64" t="s">
        <v>24</v>
      </c>
      <c r="E56" s="39"/>
      <c r="F56" s="39"/>
      <c r="G56" s="39"/>
      <c r="H56" s="39"/>
      <c r="I56" s="39">
        <v>0</v>
      </c>
      <c r="J56" s="11"/>
    </row>
    <row r="57" spans="1:10" ht="25.5" x14ac:dyDescent="0.25">
      <c r="A57" s="84"/>
      <c r="B57" s="84"/>
      <c r="C57" s="82"/>
      <c r="D57" s="64" t="s">
        <v>25</v>
      </c>
      <c r="E57" s="39"/>
      <c r="F57" s="39"/>
      <c r="G57" s="39"/>
      <c r="H57" s="39"/>
      <c r="I57" s="39"/>
      <c r="J57" s="11"/>
    </row>
    <row r="58" spans="1:10" x14ac:dyDescent="0.25">
      <c r="A58" s="70" t="s">
        <v>16</v>
      </c>
      <c r="B58" s="70" t="s">
        <v>84</v>
      </c>
      <c r="C58" s="70" t="s">
        <v>81</v>
      </c>
      <c r="D58" s="57" t="s">
        <v>23</v>
      </c>
      <c r="E58" s="39" t="s">
        <v>48</v>
      </c>
      <c r="F58" s="39">
        <v>0</v>
      </c>
      <c r="G58" s="61">
        <f>SUM(G59:G62)</f>
        <v>5101.3500000000004</v>
      </c>
      <c r="H58" s="40">
        <f t="shared" ref="H58:I58" si="11">SUM(H59:H62)</f>
        <v>2358.81</v>
      </c>
      <c r="I58" s="40">
        <f t="shared" si="11"/>
        <v>4632.5</v>
      </c>
      <c r="J58" s="11"/>
    </row>
    <row r="59" spans="1:10" ht="38.25" x14ac:dyDescent="0.25">
      <c r="A59" s="70"/>
      <c r="B59" s="70"/>
      <c r="C59" s="70"/>
      <c r="D59" s="63" t="s">
        <v>140</v>
      </c>
      <c r="E59" s="39" t="s">
        <v>48</v>
      </c>
      <c r="F59" s="39">
        <v>0</v>
      </c>
      <c r="G59" s="40">
        <f>G64+G69+G74+G79+G84+G89</f>
        <v>15.01</v>
      </c>
      <c r="H59" s="40">
        <f t="shared" ref="H59:I59" si="12">H64+H69+H74+H79+H84+H89</f>
        <v>45.69</v>
      </c>
      <c r="I59" s="40">
        <f t="shared" si="12"/>
        <v>20</v>
      </c>
      <c r="J59" s="11"/>
    </row>
    <row r="60" spans="1:10" ht="38.25" x14ac:dyDescent="0.25">
      <c r="A60" s="70"/>
      <c r="B60" s="70"/>
      <c r="C60" s="70"/>
      <c r="D60" s="57" t="s">
        <v>26</v>
      </c>
      <c r="E60" s="39" t="s">
        <v>48</v>
      </c>
      <c r="F60" s="39" t="s">
        <v>48</v>
      </c>
      <c r="G60" s="40">
        <f t="shared" ref="G60:I60" si="13">G65+G70+G75+G80+G85+G90</f>
        <v>0</v>
      </c>
      <c r="H60" s="40">
        <f t="shared" si="13"/>
        <v>0</v>
      </c>
      <c r="I60" s="40">
        <f t="shared" si="13"/>
        <v>0</v>
      </c>
      <c r="J60" s="11"/>
    </row>
    <row r="61" spans="1:10" x14ac:dyDescent="0.25">
      <c r="A61" s="70"/>
      <c r="B61" s="70"/>
      <c r="C61" s="70"/>
      <c r="D61" s="57" t="s">
        <v>24</v>
      </c>
      <c r="E61" s="39" t="s">
        <v>48</v>
      </c>
      <c r="F61" s="39">
        <v>0</v>
      </c>
      <c r="G61" s="40">
        <f t="shared" ref="G61:I61" si="14">G66+G71+G76+G81+G86+G91</f>
        <v>5086.34</v>
      </c>
      <c r="H61" s="40">
        <f t="shared" si="14"/>
        <v>2313.12</v>
      </c>
      <c r="I61" s="40">
        <f t="shared" si="14"/>
        <v>4612.5</v>
      </c>
      <c r="J61" s="11"/>
    </row>
    <row r="62" spans="1:10" ht="25.5" x14ac:dyDescent="0.25">
      <c r="A62" s="70"/>
      <c r="B62" s="70"/>
      <c r="C62" s="70"/>
      <c r="D62" s="57" t="s">
        <v>25</v>
      </c>
      <c r="E62" s="39" t="s">
        <v>48</v>
      </c>
      <c r="F62" s="39" t="s">
        <v>48</v>
      </c>
      <c r="G62" s="40">
        <f t="shared" ref="G62:I62" si="15">G67+G72+G77+G82+G87+G92</f>
        <v>0</v>
      </c>
      <c r="H62" s="40">
        <f t="shared" si="15"/>
        <v>0</v>
      </c>
      <c r="I62" s="40">
        <f t="shared" si="15"/>
        <v>0</v>
      </c>
      <c r="J62" s="11"/>
    </row>
    <row r="63" spans="1:10" x14ac:dyDescent="0.25">
      <c r="A63" s="70" t="s">
        <v>27</v>
      </c>
      <c r="B63" s="70" t="s">
        <v>110</v>
      </c>
      <c r="C63" s="79" t="s">
        <v>115</v>
      </c>
      <c r="D63" s="57" t="s">
        <v>23</v>
      </c>
      <c r="E63" s="39">
        <f>SUM(E64:E67)</f>
        <v>0</v>
      </c>
      <c r="F63" s="39">
        <f t="shared" ref="F63" si="16">SUM(F64:F67)</f>
        <v>0</v>
      </c>
      <c r="G63" s="39">
        <f t="shared" ref="G63" si="17">SUM(G64:G67)</f>
        <v>345</v>
      </c>
      <c r="H63" s="39">
        <f t="shared" ref="H63" si="18">SUM(H64:H67)</f>
        <v>590.17999999999995</v>
      </c>
      <c r="I63" s="39">
        <f t="shared" ref="I63" si="19">SUM(I64:I67)</f>
        <v>2000</v>
      </c>
      <c r="J63" s="11"/>
    </row>
    <row r="64" spans="1:10" ht="38.25" x14ac:dyDescent="0.25">
      <c r="A64" s="70"/>
      <c r="B64" s="70"/>
      <c r="C64" s="83"/>
      <c r="D64" s="63" t="s">
        <v>140</v>
      </c>
      <c r="E64" s="39" t="s">
        <v>48</v>
      </c>
      <c r="F64" s="39" t="s">
        <v>48</v>
      </c>
      <c r="G64" s="39"/>
      <c r="H64" s="39"/>
      <c r="I64" s="39"/>
      <c r="J64" s="11"/>
    </row>
    <row r="65" spans="1:10" ht="38.25" x14ac:dyDescent="0.25">
      <c r="A65" s="70"/>
      <c r="B65" s="70"/>
      <c r="C65" s="83"/>
      <c r="D65" s="57" t="s">
        <v>26</v>
      </c>
      <c r="E65" s="39" t="s">
        <v>48</v>
      </c>
      <c r="F65" s="39" t="s">
        <v>48</v>
      </c>
      <c r="G65" s="39"/>
      <c r="H65" s="39"/>
      <c r="I65" s="39"/>
      <c r="J65" s="11"/>
    </row>
    <row r="66" spans="1:10" x14ac:dyDescent="0.25">
      <c r="A66" s="70"/>
      <c r="B66" s="70"/>
      <c r="C66" s="83"/>
      <c r="D66" s="57" t="s">
        <v>24</v>
      </c>
      <c r="E66" s="39" t="s">
        <v>48</v>
      </c>
      <c r="F66" s="39">
        <v>0</v>
      </c>
      <c r="G66" s="39">
        <v>345</v>
      </c>
      <c r="H66" s="39">
        <v>590.17999999999995</v>
      </c>
      <c r="I66" s="39">
        <f>500+1500</f>
        <v>2000</v>
      </c>
      <c r="J66" s="11"/>
    </row>
    <row r="67" spans="1:10" ht="25.5" x14ac:dyDescent="0.25">
      <c r="A67" s="70"/>
      <c r="B67" s="70"/>
      <c r="C67" s="84"/>
      <c r="D67" s="57" t="s">
        <v>25</v>
      </c>
      <c r="E67" s="39" t="s">
        <v>48</v>
      </c>
      <c r="F67" s="39" t="s">
        <v>48</v>
      </c>
      <c r="G67" s="39"/>
      <c r="H67" s="39"/>
      <c r="I67" s="39"/>
      <c r="J67" s="11"/>
    </row>
    <row r="68" spans="1:10" x14ac:dyDescent="0.25">
      <c r="A68" s="70" t="s">
        <v>43</v>
      </c>
      <c r="B68" s="70" t="s">
        <v>132</v>
      </c>
      <c r="C68" s="79" t="s">
        <v>118</v>
      </c>
      <c r="D68" s="57" t="s">
        <v>23</v>
      </c>
      <c r="E68" s="39">
        <f>SUM(E69:E72)</f>
        <v>0</v>
      </c>
      <c r="F68" s="39">
        <f t="shared" ref="F68" si="20">SUM(F69:F72)</f>
        <v>0</v>
      </c>
      <c r="G68" s="39">
        <f t="shared" ref="G68" si="21">SUM(G69:G72)</f>
        <v>15</v>
      </c>
      <c r="H68" s="39">
        <f t="shared" ref="H68" si="22">SUM(H69:H72)</f>
        <v>47.65</v>
      </c>
      <c r="I68" s="39">
        <f t="shared" ref="I68" si="23">SUM(I69:I72)</f>
        <v>35</v>
      </c>
      <c r="J68" s="11"/>
    </row>
    <row r="69" spans="1:10" ht="38.25" x14ac:dyDescent="0.25">
      <c r="A69" s="70"/>
      <c r="B69" s="70"/>
      <c r="C69" s="83"/>
      <c r="D69" s="63" t="s">
        <v>140</v>
      </c>
      <c r="E69" s="39"/>
      <c r="F69" s="39"/>
      <c r="G69" s="39"/>
      <c r="H69" s="39"/>
      <c r="I69" s="39">
        <v>20</v>
      </c>
      <c r="J69" s="11"/>
    </row>
    <row r="70" spans="1:10" ht="38.25" x14ac:dyDescent="0.25">
      <c r="A70" s="70"/>
      <c r="B70" s="70"/>
      <c r="C70" s="83"/>
      <c r="D70" s="57" t="s">
        <v>26</v>
      </c>
      <c r="E70" s="39"/>
      <c r="F70" s="39"/>
      <c r="G70" s="39"/>
      <c r="H70" s="39"/>
      <c r="I70" s="39"/>
      <c r="J70" s="11"/>
    </row>
    <row r="71" spans="1:10" x14ac:dyDescent="0.25">
      <c r="A71" s="70"/>
      <c r="B71" s="70"/>
      <c r="C71" s="83"/>
      <c r="D71" s="57" t="s">
        <v>24</v>
      </c>
      <c r="E71" s="39"/>
      <c r="F71" s="39"/>
      <c r="G71" s="39">
        <v>15</v>
      </c>
      <c r="H71" s="39">
        <v>47.65</v>
      </c>
      <c r="I71" s="39">
        <f>15</f>
        <v>15</v>
      </c>
      <c r="J71" s="11"/>
    </row>
    <row r="72" spans="1:10" ht="25.5" x14ac:dyDescent="0.25">
      <c r="A72" s="70"/>
      <c r="B72" s="70"/>
      <c r="C72" s="84"/>
      <c r="D72" s="57" t="s">
        <v>25</v>
      </c>
      <c r="E72" s="39"/>
      <c r="F72" s="39"/>
      <c r="G72" s="39"/>
      <c r="H72" s="39"/>
      <c r="I72" s="39"/>
      <c r="J72" s="11"/>
    </row>
    <row r="73" spans="1:10" x14ac:dyDescent="0.25">
      <c r="A73" s="70" t="s">
        <v>42</v>
      </c>
      <c r="B73" s="70" t="s">
        <v>111</v>
      </c>
      <c r="C73" s="70" t="s">
        <v>118</v>
      </c>
      <c r="D73" s="57" t="s">
        <v>23</v>
      </c>
      <c r="E73" s="39">
        <f>SUM(E74:E77)</f>
        <v>0</v>
      </c>
      <c r="F73" s="39">
        <f t="shared" ref="F73:I73" si="24">SUM(F74:F77)</f>
        <v>0</v>
      </c>
      <c r="G73" s="39">
        <f t="shared" si="24"/>
        <v>109.01</v>
      </c>
      <c r="H73" s="39">
        <f t="shared" si="24"/>
        <v>221.95</v>
      </c>
      <c r="I73" s="39">
        <f t="shared" si="24"/>
        <v>25</v>
      </c>
      <c r="J73" s="11"/>
    </row>
    <row r="74" spans="1:10" ht="38.25" x14ac:dyDescent="0.25">
      <c r="A74" s="70"/>
      <c r="B74" s="70"/>
      <c r="C74" s="70"/>
      <c r="D74" s="63" t="s">
        <v>140</v>
      </c>
      <c r="E74" s="39"/>
      <c r="F74" s="39"/>
      <c r="G74" s="39">
        <v>15.01</v>
      </c>
      <c r="H74" s="39">
        <v>45.69</v>
      </c>
      <c r="I74" s="39"/>
      <c r="J74" s="11"/>
    </row>
    <row r="75" spans="1:10" ht="38.25" x14ac:dyDescent="0.25">
      <c r="A75" s="70"/>
      <c r="B75" s="70"/>
      <c r="C75" s="70"/>
      <c r="D75" s="57" t="s">
        <v>26</v>
      </c>
      <c r="E75" s="39"/>
      <c r="F75" s="39"/>
      <c r="G75" s="39"/>
      <c r="H75" s="39"/>
      <c r="I75" s="39"/>
      <c r="J75" s="11"/>
    </row>
    <row r="76" spans="1:10" x14ac:dyDescent="0.25">
      <c r="A76" s="70"/>
      <c r="B76" s="70"/>
      <c r="C76" s="70"/>
      <c r="D76" s="57" t="s">
        <v>24</v>
      </c>
      <c r="E76" s="39"/>
      <c r="F76" s="39"/>
      <c r="G76" s="39">
        <v>94</v>
      </c>
      <c r="H76" s="39">
        <v>176.26</v>
      </c>
      <c r="I76" s="39">
        <v>25</v>
      </c>
      <c r="J76" s="11"/>
    </row>
    <row r="77" spans="1:10" ht="25.5" x14ac:dyDescent="0.25">
      <c r="A77" s="70"/>
      <c r="B77" s="70"/>
      <c r="C77" s="70"/>
      <c r="D77" s="57" t="s">
        <v>25</v>
      </c>
      <c r="E77" s="39"/>
      <c r="F77" s="39"/>
      <c r="G77" s="39"/>
      <c r="H77" s="39"/>
      <c r="I77" s="39"/>
      <c r="J77" s="11"/>
    </row>
    <row r="78" spans="1:10" x14ac:dyDescent="0.25">
      <c r="A78" s="70" t="s">
        <v>112</v>
      </c>
      <c r="B78" s="70" t="s">
        <v>133</v>
      </c>
      <c r="C78" s="72" t="s">
        <v>81</v>
      </c>
      <c r="D78" s="57" t="s">
        <v>23</v>
      </c>
      <c r="E78" s="39">
        <f>SUM(E79:E82)</f>
        <v>0</v>
      </c>
      <c r="F78" s="39">
        <f t="shared" ref="F78:I78" si="25">SUM(F79:F82)</f>
        <v>0</v>
      </c>
      <c r="G78" s="39">
        <f t="shared" si="25"/>
        <v>4220.01</v>
      </c>
      <c r="H78" s="39">
        <f t="shared" si="25"/>
        <v>1499.03</v>
      </c>
      <c r="I78" s="39">
        <f t="shared" si="25"/>
        <v>2572.5</v>
      </c>
      <c r="J78" s="11"/>
    </row>
    <row r="79" spans="1:10" ht="38.25" x14ac:dyDescent="0.25">
      <c r="A79" s="70"/>
      <c r="B79" s="70"/>
      <c r="C79" s="72"/>
      <c r="D79" s="63" t="s">
        <v>140</v>
      </c>
      <c r="E79" s="39"/>
      <c r="F79" s="39"/>
      <c r="G79" s="39"/>
      <c r="H79" s="39"/>
      <c r="I79" s="39"/>
      <c r="J79" s="11"/>
    </row>
    <row r="80" spans="1:10" ht="38.25" x14ac:dyDescent="0.25">
      <c r="A80" s="70"/>
      <c r="B80" s="70"/>
      <c r="C80" s="72"/>
      <c r="D80" s="57" t="s">
        <v>26</v>
      </c>
      <c r="E80" s="39"/>
      <c r="F80" s="39"/>
      <c r="G80" s="39"/>
      <c r="H80" s="39"/>
      <c r="I80" s="39"/>
      <c r="J80" s="11"/>
    </row>
    <row r="81" spans="1:10" x14ac:dyDescent="0.25">
      <c r="A81" s="70"/>
      <c r="B81" s="70"/>
      <c r="C81" s="72"/>
      <c r="D81" s="57" t="s">
        <v>24</v>
      </c>
      <c r="E81" s="39"/>
      <c r="F81" s="39"/>
      <c r="G81" s="39">
        <v>4220.01</v>
      </c>
      <c r="H81" s="39">
        <v>1499.03</v>
      </c>
      <c r="I81" s="39">
        <f>800+672.5+580+520</f>
        <v>2572.5</v>
      </c>
      <c r="J81" s="11"/>
    </row>
    <row r="82" spans="1:10" ht="25.5" x14ac:dyDescent="0.25">
      <c r="A82" s="70"/>
      <c r="B82" s="70"/>
      <c r="C82" s="72"/>
      <c r="D82" s="57" t="s">
        <v>25</v>
      </c>
      <c r="E82" s="39"/>
      <c r="F82" s="39"/>
      <c r="G82" s="39"/>
      <c r="H82" s="39"/>
      <c r="I82" s="39"/>
      <c r="J82" s="11"/>
    </row>
    <row r="83" spans="1:10" x14ac:dyDescent="0.25">
      <c r="A83" s="70" t="s">
        <v>139</v>
      </c>
      <c r="B83" s="70" t="s">
        <v>85</v>
      </c>
      <c r="C83" s="70" t="s">
        <v>119</v>
      </c>
      <c r="D83" s="57" t="s">
        <v>23</v>
      </c>
      <c r="E83" s="39" t="s">
        <v>48</v>
      </c>
      <c r="F83" s="39">
        <v>0</v>
      </c>
      <c r="G83" s="39">
        <f t="shared" ref="G83" si="26">SUM(G84:G87)</f>
        <v>15</v>
      </c>
      <c r="H83" s="39">
        <f t="shared" ref="H83" si="27">SUM(H84:H87)</f>
        <v>0</v>
      </c>
      <c r="I83" s="39">
        <f t="shared" ref="I83" si="28">SUM(I84:I87)</f>
        <v>0</v>
      </c>
      <c r="J83" s="11"/>
    </row>
    <row r="84" spans="1:10" ht="38.25" x14ac:dyDescent="0.25">
      <c r="A84" s="70"/>
      <c r="B84" s="70"/>
      <c r="C84" s="70"/>
      <c r="D84" s="63" t="s">
        <v>140</v>
      </c>
      <c r="E84" s="39" t="s">
        <v>48</v>
      </c>
      <c r="F84" s="39" t="s">
        <v>48</v>
      </c>
      <c r="G84" s="39"/>
      <c r="H84" s="39"/>
      <c r="I84" s="39"/>
      <c r="J84" s="11"/>
    </row>
    <row r="85" spans="1:10" ht="38.25" x14ac:dyDescent="0.25">
      <c r="A85" s="70"/>
      <c r="B85" s="70"/>
      <c r="C85" s="70"/>
      <c r="D85" s="57" t="s">
        <v>26</v>
      </c>
      <c r="E85" s="39" t="s">
        <v>48</v>
      </c>
      <c r="F85" s="39" t="s">
        <v>48</v>
      </c>
      <c r="G85" s="39"/>
      <c r="H85" s="39"/>
      <c r="I85" s="39"/>
      <c r="J85" s="11"/>
    </row>
    <row r="86" spans="1:10" x14ac:dyDescent="0.25">
      <c r="A86" s="70"/>
      <c r="B86" s="70"/>
      <c r="C86" s="70"/>
      <c r="D86" s="57" t="s">
        <v>24</v>
      </c>
      <c r="E86" s="39" t="s">
        <v>48</v>
      </c>
      <c r="F86" s="39">
        <v>0</v>
      </c>
      <c r="G86" s="39">
        <v>15</v>
      </c>
      <c r="H86" s="39"/>
      <c r="I86" s="39"/>
      <c r="J86" s="11"/>
    </row>
    <row r="87" spans="1:10" ht="25.5" x14ac:dyDescent="0.25">
      <c r="A87" s="70"/>
      <c r="B87" s="70"/>
      <c r="C87" s="70"/>
      <c r="D87" s="57" t="s">
        <v>25</v>
      </c>
      <c r="E87" s="39" t="s">
        <v>48</v>
      </c>
      <c r="F87" s="39" t="s">
        <v>48</v>
      </c>
      <c r="G87" s="39"/>
      <c r="H87" s="39"/>
      <c r="I87" s="39"/>
      <c r="J87" s="11"/>
    </row>
    <row r="88" spans="1:10" x14ac:dyDescent="0.25">
      <c r="A88" s="70" t="s">
        <v>139</v>
      </c>
      <c r="B88" s="70" t="s">
        <v>113</v>
      </c>
      <c r="C88" s="72" t="s">
        <v>81</v>
      </c>
      <c r="D88" s="57" t="s">
        <v>23</v>
      </c>
      <c r="E88" s="39"/>
      <c r="F88" s="39"/>
      <c r="G88" s="39">
        <f t="shared" ref="G88" si="29">SUM(G89:G92)</f>
        <v>397.33</v>
      </c>
      <c r="H88" s="39">
        <f t="shared" ref="H88" si="30">SUM(H89:H92)</f>
        <v>0</v>
      </c>
      <c r="I88" s="39">
        <f t="shared" ref="I88" si="31">SUM(I89:I92)</f>
        <v>0</v>
      </c>
      <c r="J88" s="11"/>
    </row>
    <row r="89" spans="1:10" ht="38.25" x14ac:dyDescent="0.25">
      <c r="A89" s="70"/>
      <c r="B89" s="70"/>
      <c r="C89" s="72"/>
      <c r="D89" s="63" t="s">
        <v>140</v>
      </c>
      <c r="E89" s="39"/>
      <c r="F89" s="39"/>
      <c r="G89" s="39"/>
      <c r="H89" s="39"/>
      <c r="I89" s="60"/>
      <c r="J89" s="11"/>
    </row>
    <row r="90" spans="1:10" ht="38.25" x14ac:dyDescent="0.25">
      <c r="A90" s="70"/>
      <c r="B90" s="70"/>
      <c r="C90" s="72"/>
      <c r="D90" s="57" t="s">
        <v>26</v>
      </c>
      <c r="E90" s="39"/>
      <c r="F90" s="39"/>
      <c r="G90" s="39"/>
      <c r="H90" s="39"/>
      <c r="I90" s="39">
        <v>0</v>
      </c>
      <c r="J90" s="11"/>
    </row>
    <row r="91" spans="1:10" x14ac:dyDescent="0.25">
      <c r="A91" s="70"/>
      <c r="B91" s="70"/>
      <c r="C91" s="72"/>
      <c r="D91" s="57" t="s">
        <v>24</v>
      </c>
      <c r="E91" s="39"/>
      <c r="F91" s="39"/>
      <c r="G91" s="39">
        <v>397.33</v>
      </c>
      <c r="H91" s="39"/>
      <c r="I91" s="39"/>
      <c r="J91" s="11"/>
    </row>
    <row r="92" spans="1:10" ht="25.5" x14ac:dyDescent="0.25">
      <c r="A92" s="70"/>
      <c r="B92" s="70"/>
      <c r="C92" s="72"/>
      <c r="D92" s="57" t="s">
        <v>25</v>
      </c>
      <c r="E92" s="39"/>
      <c r="F92" s="39"/>
      <c r="G92" s="39"/>
      <c r="H92" s="39"/>
      <c r="I92" s="39">
        <v>0</v>
      </c>
      <c r="J92" s="11"/>
    </row>
    <row r="93" spans="1:10" x14ac:dyDescent="0.25">
      <c r="A93" s="70" t="s">
        <v>137</v>
      </c>
      <c r="B93" s="70" t="s">
        <v>134</v>
      </c>
      <c r="C93" s="70" t="s">
        <v>115</v>
      </c>
      <c r="D93" s="57" t="s">
        <v>23</v>
      </c>
      <c r="E93" s="39" t="s">
        <v>48</v>
      </c>
      <c r="F93" s="39">
        <v>0</v>
      </c>
      <c r="G93" s="40">
        <f>SUM(G94:G97)</f>
        <v>1188.52</v>
      </c>
      <c r="H93" s="40">
        <f t="shared" ref="H93:I93" si="32">SUM(H94:H97)</f>
        <v>2619.9299999999998</v>
      </c>
      <c r="I93" s="40">
        <f t="shared" si="32"/>
        <v>2983.18</v>
      </c>
    </row>
    <row r="94" spans="1:10" ht="38.25" x14ac:dyDescent="0.25">
      <c r="A94" s="70"/>
      <c r="B94" s="70"/>
      <c r="C94" s="70"/>
      <c r="D94" s="63" t="s">
        <v>140</v>
      </c>
      <c r="E94" s="39" t="s">
        <v>48</v>
      </c>
      <c r="F94" s="39">
        <v>0</v>
      </c>
      <c r="G94" s="40"/>
      <c r="H94" s="40"/>
      <c r="I94" s="40">
        <f>143.7+223.38</f>
        <v>367.08</v>
      </c>
    </row>
    <row r="95" spans="1:10" ht="38.25" x14ac:dyDescent="0.25">
      <c r="A95" s="70"/>
      <c r="B95" s="70"/>
      <c r="C95" s="70"/>
      <c r="D95" s="57" t="s">
        <v>26</v>
      </c>
      <c r="E95" s="39" t="s">
        <v>48</v>
      </c>
      <c r="F95" s="39" t="s">
        <v>48</v>
      </c>
      <c r="G95" s="40"/>
      <c r="H95" s="40"/>
      <c r="I95" s="40"/>
    </row>
    <row r="96" spans="1:10" x14ac:dyDescent="0.25">
      <c r="A96" s="70"/>
      <c r="B96" s="70"/>
      <c r="C96" s="70"/>
      <c r="D96" s="57" t="s">
        <v>24</v>
      </c>
      <c r="E96" s="39" t="s">
        <v>48</v>
      </c>
      <c r="F96" s="39">
        <v>0</v>
      </c>
      <c r="G96" s="40">
        <v>1188.52</v>
      </c>
      <c r="H96" s="40">
        <v>2619.9299999999998</v>
      </c>
      <c r="I96" s="40">
        <v>2616.1</v>
      </c>
    </row>
    <row r="97" spans="1:9" ht="25.5" x14ac:dyDescent="0.25">
      <c r="A97" s="70"/>
      <c r="B97" s="70"/>
      <c r="C97" s="70"/>
      <c r="D97" s="57" t="s">
        <v>25</v>
      </c>
      <c r="E97" s="39" t="s">
        <v>48</v>
      </c>
      <c r="F97" s="39" t="s">
        <v>48</v>
      </c>
      <c r="G97" s="39"/>
      <c r="H97" s="39"/>
      <c r="I97" s="39"/>
    </row>
    <row r="98" spans="1:9" x14ac:dyDescent="0.25">
      <c r="A98" s="70" t="s">
        <v>138</v>
      </c>
      <c r="B98" s="70" t="s">
        <v>135</v>
      </c>
      <c r="C98" s="70" t="s">
        <v>136</v>
      </c>
      <c r="D98" s="57" t="s">
        <v>23</v>
      </c>
      <c r="E98" s="39" t="s">
        <v>48</v>
      </c>
      <c r="F98" s="39">
        <v>0</v>
      </c>
      <c r="G98" s="40">
        <f>SUM(G99:G102)</f>
        <v>1552.01</v>
      </c>
      <c r="H98" s="40">
        <f t="shared" ref="H98:I98" si="33">SUM(H99:H102)</f>
        <v>1097.08</v>
      </c>
      <c r="I98" s="40">
        <f t="shared" si="33"/>
        <v>1114.04</v>
      </c>
    </row>
    <row r="99" spans="1:9" ht="38.25" x14ac:dyDescent="0.25">
      <c r="A99" s="70"/>
      <c r="B99" s="70"/>
      <c r="C99" s="70"/>
      <c r="D99" s="63" t="s">
        <v>140</v>
      </c>
      <c r="E99" s="39" t="s">
        <v>48</v>
      </c>
      <c r="F99" s="39">
        <v>0</v>
      </c>
      <c r="G99" s="40"/>
      <c r="H99" s="40"/>
      <c r="I99" s="40">
        <f>[1]РСЖиПБН!$E$17</f>
        <v>79.28</v>
      </c>
    </row>
    <row r="100" spans="1:9" ht="38.25" x14ac:dyDescent="0.25">
      <c r="A100" s="70"/>
      <c r="B100" s="70"/>
      <c r="C100" s="70"/>
      <c r="D100" s="57" t="s">
        <v>26</v>
      </c>
      <c r="E100" s="39" t="s">
        <v>48</v>
      </c>
      <c r="F100" s="39" t="s">
        <v>48</v>
      </c>
      <c r="G100" s="40">
        <v>0</v>
      </c>
      <c r="H100" s="40">
        <v>0</v>
      </c>
      <c r="I100" s="40">
        <v>0</v>
      </c>
    </row>
    <row r="101" spans="1:9" x14ac:dyDescent="0.25">
      <c r="A101" s="70"/>
      <c r="B101" s="70"/>
      <c r="C101" s="70"/>
      <c r="D101" s="57" t="s">
        <v>24</v>
      </c>
      <c r="E101" s="39" t="s">
        <v>48</v>
      </c>
      <c r="F101" s="39">
        <v>0</v>
      </c>
      <c r="G101" s="40">
        <v>1552.01</v>
      </c>
      <c r="H101" s="40">
        <v>1097.08</v>
      </c>
      <c r="I101" s="40">
        <f>1078.96-44.2</f>
        <v>1034.76</v>
      </c>
    </row>
    <row r="102" spans="1:9" ht="25.5" x14ac:dyDescent="0.25">
      <c r="A102" s="70"/>
      <c r="B102" s="70"/>
      <c r="C102" s="70"/>
      <c r="D102" s="57" t="s">
        <v>25</v>
      </c>
      <c r="E102" s="39" t="s">
        <v>48</v>
      </c>
      <c r="F102" s="39" t="s">
        <v>48</v>
      </c>
      <c r="G102" s="39">
        <v>0</v>
      </c>
      <c r="H102" s="39">
        <v>0</v>
      </c>
      <c r="I102" s="39">
        <v>0</v>
      </c>
    </row>
    <row r="103" spans="1:9" x14ac:dyDescent="0.25">
      <c r="A103" s="3"/>
      <c r="B103" s="3"/>
      <c r="C103" s="3"/>
      <c r="D103" s="3"/>
      <c r="E103" s="3"/>
    </row>
    <row r="104" spans="1:9" x14ac:dyDescent="0.25">
      <c r="A104" s="3"/>
      <c r="B104" s="3"/>
      <c r="C104" s="3"/>
      <c r="D104" s="3"/>
      <c r="E104" s="3"/>
    </row>
    <row r="105" spans="1:9" x14ac:dyDescent="0.25">
      <c r="A105" s="3"/>
      <c r="B105" s="3"/>
      <c r="C105" s="3"/>
      <c r="D105" s="3"/>
      <c r="E105" s="3"/>
    </row>
    <row r="106" spans="1:9" x14ac:dyDescent="0.25">
      <c r="A106" s="3"/>
      <c r="B106" s="3"/>
      <c r="C106" s="3"/>
      <c r="D106" s="3"/>
      <c r="E106" s="3"/>
    </row>
    <row r="107" spans="1:9" x14ac:dyDescent="0.25">
      <c r="A107" s="3"/>
      <c r="B107" s="3"/>
      <c r="C107" s="3"/>
      <c r="D107" s="3"/>
      <c r="E107" s="3"/>
    </row>
    <row r="108" spans="1:9" x14ac:dyDescent="0.25">
      <c r="A108" s="3"/>
      <c r="B108" s="3"/>
      <c r="C108" s="3"/>
      <c r="D108" s="3"/>
      <c r="E108" s="3"/>
    </row>
    <row r="109" spans="1:9" x14ac:dyDescent="0.25">
      <c r="A109" s="3"/>
      <c r="B109" s="3"/>
      <c r="C109" s="3"/>
      <c r="D109" s="3"/>
      <c r="E109" s="3"/>
    </row>
    <row r="110" spans="1:9" x14ac:dyDescent="0.25">
      <c r="A110" s="3"/>
      <c r="B110" s="3"/>
      <c r="C110" s="3"/>
      <c r="D110" s="3"/>
      <c r="E110" s="3"/>
    </row>
    <row r="111" spans="1:9" x14ac:dyDescent="0.25">
      <c r="A111" s="3"/>
      <c r="B111" s="3"/>
      <c r="C111" s="3"/>
      <c r="D111" s="3"/>
      <c r="E111" s="3"/>
    </row>
    <row r="112" spans="1:9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3"/>
      <c r="B192" s="3"/>
      <c r="C192" s="3"/>
      <c r="D192" s="3"/>
      <c r="E192" s="3"/>
    </row>
    <row r="193" spans="1:5" x14ac:dyDescent="0.25">
      <c r="A193" s="3"/>
      <c r="B193" s="3"/>
      <c r="C193" s="3"/>
      <c r="D193" s="3"/>
      <c r="E193" s="3"/>
    </row>
    <row r="194" spans="1:5" x14ac:dyDescent="0.25">
      <c r="A194" s="3"/>
      <c r="B194" s="3"/>
      <c r="C194" s="3"/>
      <c r="D194" s="3"/>
      <c r="E194" s="3"/>
    </row>
    <row r="195" spans="1:5" x14ac:dyDescent="0.25">
      <c r="A195" s="3"/>
      <c r="B195" s="3"/>
      <c r="C195" s="3"/>
      <c r="D195" s="3"/>
      <c r="E195" s="3"/>
    </row>
    <row r="196" spans="1:5" x14ac:dyDescent="0.25">
      <c r="A196" s="3"/>
      <c r="B196" s="3"/>
      <c r="C196" s="3"/>
      <c r="D196" s="3"/>
      <c r="E196" s="3"/>
    </row>
    <row r="197" spans="1:5" x14ac:dyDescent="0.25">
      <c r="A197" s="3"/>
      <c r="B197" s="3"/>
      <c r="C197" s="3"/>
      <c r="D197" s="3"/>
      <c r="E197" s="3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3"/>
      <c r="B199" s="3"/>
      <c r="C199" s="3"/>
      <c r="D199" s="3"/>
      <c r="E199" s="3"/>
    </row>
    <row r="200" spans="1:5" x14ac:dyDescent="0.25">
      <c r="A200" s="3"/>
      <c r="B200" s="3"/>
      <c r="C200" s="3"/>
      <c r="D200" s="3"/>
      <c r="E200" s="3"/>
    </row>
    <row r="201" spans="1:5" x14ac:dyDescent="0.25">
      <c r="A201" s="3"/>
      <c r="B201" s="3"/>
      <c r="C201" s="3"/>
      <c r="D201" s="3"/>
      <c r="E201" s="3"/>
    </row>
    <row r="202" spans="1:5" x14ac:dyDescent="0.25">
      <c r="A202" s="3"/>
      <c r="B202" s="3"/>
      <c r="C202" s="3"/>
      <c r="D202" s="3"/>
      <c r="E202" s="3"/>
    </row>
    <row r="203" spans="1:5" x14ac:dyDescent="0.25">
      <c r="A203" s="3"/>
      <c r="B203" s="3"/>
      <c r="C203" s="3"/>
      <c r="D203" s="3"/>
      <c r="E203" s="3"/>
    </row>
    <row r="204" spans="1:5" x14ac:dyDescent="0.25">
      <c r="A204" s="3"/>
      <c r="B204" s="3"/>
      <c r="C204" s="3"/>
      <c r="D204" s="3"/>
      <c r="E204" s="3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3"/>
      <c r="B206" s="3"/>
      <c r="C206" s="3"/>
      <c r="D206" s="3"/>
      <c r="E206" s="3"/>
    </row>
    <row r="207" spans="1:5" x14ac:dyDescent="0.25">
      <c r="A207" s="3"/>
      <c r="B207" s="3"/>
      <c r="C207" s="3"/>
      <c r="D207" s="3"/>
      <c r="E207" s="3"/>
    </row>
    <row r="208" spans="1:5" x14ac:dyDescent="0.25">
      <c r="A208" s="3"/>
      <c r="B208" s="3"/>
      <c r="C208" s="3"/>
      <c r="D208" s="3"/>
      <c r="E208" s="3"/>
    </row>
    <row r="209" spans="1:5" x14ac:dyDescent="0.25">
      <c r="A209" s="3"/>
      <c r="B209" s="3"/>
      <c r="C209" s="3"/>
      <c r="D209" s="3"/>
      <c r="E209" s="3"/>
    </row>
    <row r="210" spans="1:5" x14ac:dyDescent="0.25">
      <c r="A210" s="3"/>
      <c r="B210" s="3"/>
      <c r="C210" s="3"/>
      <c r="D210" s="3"/>
      <c r="E210" s="3"/>
    </row>
    <row r="211" spans="1:5" x14ac:dyDescent="0.25">
      <c r="A211" s="3"/>
      <c r="B211" s="3"/>
      <c r="C211" s="3"/>
      <c r="D211" s="3"/>
      <c r="E211" s="3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3"/>
      <c r="B213" s="3"/>
      <c r="C213" s="3"/>
      <c r="D213" s="3"/>
      <c r="E213" s="3"/>
    </row>
    <row r="214" spans="1:5" x14ac:dyDescent="0.25">
      <c r="A214" s="3"/>
      <c r="B214" s="3"/>
      <c r="C214" s="3"/>
      <c r="D214" s="3"/>
      <c r="E214" s="3"/>
    </row>
    <row r="215" spans="1:5" x14ac:dyDescent="0.25">
      <c r="A215" s="3"/>
      <c r="B215" s="3"/>
      <c r="C215" s="3"/>
      <c r="D215" s="3"/>
      <c r="E215" s="3"/>
    </row>
    <row r="216" spans="1:5" x14ac:dyDescent="0.25">
      <c r="A216" s="3"/>
      <c r="B216" s="3"/>
      <c r="C216" s="3"/>
      <c r="D216" s="3"/>
      <c r="E216" s="3"/>
    </row>
    <row r="217" spans="1:5" x14ac:dyDescent="0.25">
      <c r="A217" s="3"/>
      <c r="B217" s="3"/>
      <c r="C217" s="3"/>
      <c r="D217" s="3"/>
      <c r="E217" s="3"/>
    </row>
    <row r="218" spans="1:5" x14ac:dyDescent="0.25">
      <c r="A218" s="3"/>
      <c r="B218" s="3"/>
      <c r="C218" s="3"/>
      <c r="D218" s="3"/>
      <c r="E218" s="3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3"/>
      <c r="B220" s="3"/>
      <c r="C220" s="3"/>
      <c r="D220" s="3"/>
      <c r="E220" s="3"/>
    </row>
    <row r="221" spans="1:5" x14ac:dyDescent="0.25">
      <c r="A221" s="3"/>
      <c r="B221" s="3"/>
      <c r="C221" s="3"/>
      <c r="D221" s="3"/>
      <c r="E221" s="3"/>
    </row>
    <row r="222" spans="1:5" x14ac:dyDescent="0.25">
      <c r="A222" s="3"/>
      <c r="B222" s="3"/>
      <c r="C222" s="3"/>
      <c r="D222" s="3"/>
      <c r="E222" s="3"/>
    </row>
    <row r="223" spans="1:5" x14ac:dyDescent="0.25">
      <c r="A223" s="3"/>
      <c r="B223" s="3"/>
      <c r="C223" s="3"/>
      <c r="D223" s="3"/>
      <c r="E223" s="3"/>
    </row>
    <row r="224" spans="1:5" x14ac:dyDescent="0.25">
      <c r="A224" s="3"/>
      <c r="B224" s="3"/>
      <c r="C224" s="3"/>
      <c r="D224" s="3"/>
      <c r="E224" s="3"/>
    </row>
    <row r="225" spans="1:5" x14ac:dyDescent="0.25">
      <c r="A225" s="3"/>
      <c r="B225" s="3"/>
      <c r="C225" s="3"/>
      <c r="D225" s="3"/>
      <c r="E225" s="3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3"/>
      <c r="B227" s="3"/>
      <c r="C227" s="3"/>
      <c r="D227" s="3"/>
      <c r="E227" s="3"/>
    </row>
    <row r="228" spans="1:5" x14ac:dyDescent="0.25">
      <c r="A228" s="3"/>
      <c r="B228" s="3"/>
      <c r="C228" s="3"/>
      <c r="D228" s="3"/>
      <c r="E228" s="3"/>
    </row>
    <row r="229" spans="1:5" x14ac:dyDescent="0.25">
      <c r="A229" s="3"/>
      <c r="B229" s="3"/>
      <c r="C229" s="3"/>
      <c r="D229" s="3"/>
      <c r="E229" s="3"/>
    </row>
    <row r="230" spans="1:5" x14ac:dyDescent="0.25">
      <c r="A230" s="3"/>
      <c r="B230" s="3"/>
      <c r="C230" s="3"/>
      <c r="D230" s="3"/>
      <c r="E230" s="3"/>
    </row>
    <row r="231" spans="1:5" x14ac:dyDescent="0.25">
      <c r="A231" s="3"/>
      <c r="B231" s="3"/>
      <c r="C231" s="3"/>
      <c r="D231" s="3"/>
      <c r="E231" s="3"/>
    </row>
    <row r="232" spans="1:5" x14ac:dyDescent="0.25">
      <c r="A232" s="3"/>
      <c r="B232" s="3"/>
      <c r="C232" s="3"/>
      <c r="D232" s="3"/>
      <c r="E232" s="3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3"/>
      <c r="B234" s="3"/>
      <c r="C234" s="3"/>
      <c r="D234" s="3"/>
      <c r="E234" s="3"/>
    </row>
    <row r="235" spans="1:5" x14ac:dyDescent="0.25">
      <c r="A235" s="3"/>
      <c r="B235" s="3"/>
      <c r="C235" s="3"/>
      <c r="D235" s="3"/>
      <c r="E235" s="3"/>
    </row>
    <row r="236" spans="1:5" x14ac:dyDescent="0.25">
      <c r="A236" s="3"/>
      <c r="B236" s="3"/>
      <c r="C236" s="3"/>
      <c r="D236" s="3"/>
      <c r="E236" s="3"/>
    </row>
    <row r="237" spans="1:5" x14ac:dyDescent="0.25">
      <c r="A237" s="3"/>
      <c r="B237" s="3"/>
      <c r="C237" s="3"/>
      <c r="D237" s="3"/>
      <c r="E237" s="3"/>
    </row>
    <row r="238" spans="1:5" x14ac:dyDescent="0.25">
      <c r="A238" s="3"/>
      <c r="B238" s="3"/>
      <c r="C238" s="3"/>
      <c r="D238" s="3"/>
      <c r="E238" s="3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3"/>
      <c r="B241" s="3"/>
      <c r="C241" s="3"/>
      <c r="D241" s="3"/>
      <c r="E241" s="3"/>
    </row>
    <row r="242" spans="1:5" x14ac:dyDescent="0.25">
      <c r="A242" s="3"/>
      <c r="B242" s="3"/>
      <c r="C242" s="3"/>
      <c r="D242" s="3"/>
      <c r="E242" s="3"/>
    </row>
    <row r="243" spans="1:5" x14ac:dyDescent="0.25">
      <c r="A243" s="3"/>
      <c r="B243" s="3"/>
      <c r="C243" s="3"/>
      <c r="D243" s="3"/>
      <c r="E243" s="3"/>
    </row>
    <row r="244" spans="1:5" x14ac:dyDescent="0.25">
      <c r="A244" s="3"/>
      <c r="B244" s="3"/>
      <c r="C244" s="3"/>
      <c r="D244" s="3"/>
      <c r="E244" s="3"/>
    </row>
    <row r="245" spans="1:5" x14ac:dyDescent="0.25">
      <c r="A245" s="3"/>
      <c r="B245" s="3"/>
      <c r="C245" s="3"/>
      <c r="D245" s="3"/>
      <c r="E245" s="3"/>
    </row>
  </sheetData>
  <mergeCells count="67">
    <mergeCell ref="C73:C77"/>
    <mergeCell ref="C68:C72"/>
    <mergeCell ref="C63:C67"/>
    <mergeCell ref="C58:C62"/>
    <mergeCell ref="C13:C17"/>
    <mergeCell ref="C18:C22"/>
    <mergeCell ref="C23:C27"/>
    <mergeCell ref="C28:C32"/>
    <mergeCell ref="C33:C37"/>
    <mergeCell ref="C38:C42"/>
    <mergeCell ref="C43:C47"/>
    <mergeCell ref="C53:C57"/>
    <mergeCell ref="C48:C52"/>
    <mergeCell ref="C93:C97"/>
    <mergeCell ref="C98:C102"/>
    <mergeCell ref="C88:C92"/>
    <mergeCell ref="C78:C82"/>
    <mergeCell ref="C83:C87"/>
    <mergeCell ref="G1:I1"/>
    <mergeCell ref="C8:C12"/>
    <mergeCell ref="E6:I6"/>
    <mergeCell ref="A2:I2"/>
    <mergeCell ref="A3:I3"/>
    <mergeCell ref="A4:I4"/>
    <mergeCell ref="A5:I5"/>
    <mergeCell ref="D6:D7"/>
    <mergeCell ref="A13:A17"/>
    <mergeCell ref="B13:B17"/>
    <mergeCell ref="A8:A12"/>
    <mergeCell ref="C6:C7"/>
    <mergeCell ref="B8:B12"/>
    <mergeCell ref="A6:A7"/>
    <mergeCell ref="B6:B7"/>
    <mergeCell ref="A28:A32"/>
    <mergeCell ref="B28:B32"/>
    <mergeCell ref="A18:A22"/>
    <mergeCell ref="B18:B22"/>
    <mergeCell ref="A23:A27"/>
    <mergeCell ref="B23:B27"/>
    <mergeCell ref="A93:A97"/>
    <mergeCell ref="B93:B97"/>
    <mergeCell ref="A98:A102"/>
    <mergeCell ref="B98:B102"/>
    <mergeCell ref="A58:A62"/>
    <mergeCell ref="B58:B62"/>
    <mergeCell ref="A63:A67"/>
    <mergeCell ref="B63:B67"/>
    <mergeCell ref="A83:A87"/>
    <mergeCell ref="B83:B87"/>
    <mergeCell ref="A68:A72"/>
    <mergeCell ref="B68:B72"/>
    <mergeCell ref="A73:A77"/>
    <mergeCell ref="B73:B77"/>
    <mergeCell ref="A78:A82"/>
    <mergeCell ref="B78:B82"/>
    <mergeCell ref="A88:A92"/>
    <mergeCell ref="B88:B92"/>
    <mergeCell ref="A33:A37"/>
    <mergeCell ref="B33:B37"/>
    <mergeCell ref="A38:A42"/>
    <mergeCell ref="B38:B42"/>
    <mergeCell ref="A43:A47"/>
    <mergeCell ref="B43:B47"/>
    <mergeCell ref="A53:A57"/>
    <mergeCell ref="B53:B57"/>
    <mergeCell ref="A48:A52"/>
    <mergeCell ref="B48:B52"/>
  </mergeCells>
  <pageMargins left="1.1023622047244095" right="0.51181102362204722" top="0.55118110236220474" bottom="0.55118110236220474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9.28515625" style="6" bestFit="1" customWidth="1"/>
    <col min="2" max="2" width="35.28515625" style="2" customWidth="1"/>
    <col min="3" max="3" width="9.28515625" style="2" bestFit="1" customWidth="1"/>
    <col min="4" max="4" width="13.140625" style="2" customWidth="1"/>
    <col min="5" max="5" width="27.42578125" style="2" customWidth="1"/>
    <col min="6" max="7" width="10.5703125" style="2" bestFit="1" customWidth="1"/>
    <col min="8" max="9" width="9.28515625" style="2" bestFit="1" customWidth="1"/>
  </cols>
  <sheetData>
    <row r="1" spans="1:10" ht="15.75" customHeight="1" x14ac:dyDescent="0.25">
      <c r="A1" s="41"/>
      <c r="B1" s="26"/>
      <c r="C1" s="14"/>
      <c r="D1" s="14"/>
      <c r="E1" s="14"/>
      <c r="F1" s="14"/>
      <c r="G1" s="88" t="s">
        <v>47</v>
      </c>
      <c r="H1" s="88"/>
      <c r="I1" s="88"/>
      <c r="J1" s="26"/>
    </row>
    <row r="2" spans="1:10" x14ac:dyDescent="0.2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15"/>
    </row>
    <row r="3" spans="1:10" x14ac:dyDescent="0.25">
      <c r="A3" s="73" t="s">
        <v>146</v>
      </c>
      <c r="B3" s="73"/>
      <c r="C3" s="73"/>
      <c r="D3" s="73"/>
      <c r="E3" s="73"/>
      <c r="F3" s="73"/>
      <c r="G3" s="73"/>
      <c r="H3" s="73"/>
      <c r="I3" s="73"/>
      <c r="J3" s="15"/>
    </row>
    <row r="4" spans="1:10" ht="10.5" customHeight="1" x14ac:dyDescent="0.25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15"/>
    </row>
    <row r="5" spans="1:10" ht="11.25" customHeight="1" x14ac:dyDescent="0.25">
      <c r="A5" s="73" t="s">
        <v>88</v>
      </c>
      <c r="B5" s="73"/>
      <c r="C5" s="73"/>
      <c r="D5" s="73"/>
      <c r="E5" s="73"/>
      <c r="F5" s="73"/>
      <c r="G5" s="73"/>
      <c r="H5" s="73"/>
      <c r="I5" s="73"/>
      <c r="J5" s="15"/>
    </row>
    <row r="6" spans="1:10" x14ac:dyDescent="0.25">
      <c r="A6" s="96" t="s">
        <v>1</v>
      </c>
      <c r="B6" s="98" t="s">
        <v>29</v>
      </c>
      <c r="C6" s="89" t="s">
        <v>30</v>
      </c>
      <c r="D6" s="89" t="s">
        <v>31</v>
      </c>
      <c r="E6" s="93" t="s">
        <v>32</v>
      </c>
      <c r="F6" s="94"/>
      <c r="G6" s="95"/>
      <c r="H6" s="93" t="s">
        <v>36</v>
      </c>
      <c r="I6" s="95"/>
      <c r="J6" s="15"/>
    </row>
    <row r="7" spans="1:10" ht="41.25" customHeight="1" x14ac:dyDescent="0.25">
      <c r="A7" s="97"/>
      <c r="B7" s="99"/>
      <c r="C7" s="90"/>
      <c r="D7" s="90"/>
      <c r="E7" s="16" t="s">
        <v>33</v>
      </c>
      <c r="F7" s="16" t="s">
        <v>34</v>
      </c>
      <c r="G7" s="16" t="s">
        <v>35</v>
      </c>
      <c r="H7" s="16" t="s">
        <v>37</v>
      </c>
      <c r="I7" s="16" t="s">
        <v>38</v>
      </c>
      <c r="J7" s="15"/>
    </row>
    <row r="8" spans="1:10" x14ac:dyDescent="0.25">
      <c r="A8" s="42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/>
      <c r="I8" s="67"/>
      <c r="J8" s="15"/>
    </row>
    <row r="9" spans="1:10" ht="63.75" x14ac:dyDescent="0.25">
      <c r="A9" s="28">
        <v>1</v>
      </c>
      <c r="B9" s="47" t="s">
        <v>89</v>
      </c>
      <c r="C9" s="17">
        <v>11371.72</v>
      </c>
      <c r="D9" s="17" t="s">
        <v>104</v>
      </c>
      <c r="E9" s="17"/>
      <c r="F9" s="17"/>
      <c r="G9" s="17"/>
      <c r="H9" s="17"/>
      <c r="I9" s="17"/>
      <c r="J9" s="15"/>
    </row>
    <row r="10" spans="1:10" ht="25.5" x14ac:dyDescent="0.25">
      <c r="A10" s="27" t="s">
        <v>8</v>
      </c>
      <c r="B10" s="43" t="s">
        <v>53</v>
      </c>
      <c r="C10" s="52">
        <v>10106.25</v>
      </c>
      <c r="D10" s="70" t="s">
        <v>69</v>
      </c>
      <c r="E10" s="52" t="s">
        <v>73</v>
      </c>
      <c r="F10" s="22" t="s">
        <v>49</v>
      </c>
      <c r="G10" s="22">
        <v>3</v>
      </c>
      <c r="H10" s="22">
        <v>50</v>
      </c>
      <c r="I10" s="22">
        <v>100</v>
      </c>
      <c r="J10" s="15"/>
    </row>
    <row r="11" spans="1:10" ht="63.75" x14ac:dyDescent="0.25">
      <c r="A11" s="27"/>
      <c r="B11" s="43" t="s">
        <v>62</v>
      </c>
      <c r="C11" s="52"/>
      <c r="D11" s="70"/>
      <c r="E11" s="52"/>
      <c r="F11" s="22"/>
      <c r="G11" s="22"/>
      <c r="H11" s="22"/>
      <c r="I11" s="22"/>
      <c r="J11" s="15"/>
    </row>
    <row r="12" spans="1:10" x14ac:dyDescent="0.25">
      <c r="A12" s="27"/>
      <c r="B12" s="48" t="s">
        <v>91</v>
      </c>
      <c r="C12" s="44">
        <v>1444</v>
      </c>
      <c r="D12" s="70"/>
      <c r="E12" s="52"/>
      <c r="F12" s="22"/>
      <c r="G12" s="22"/>
      <c r="H12" s="22"/>
      <c r="I12" s="22"/>
      <c r="J12" s="15"/>
    </row>
    <row r="13" spans="1:10" x14ac:dyDescent="0.25">
      <c r="A13" s="27"/>
      <c r="B13" s="48" t="s">
        <v>103</v>
      </c>
      <c r="C13" s="44">
        <v>350</v>
      </c>
      <c r="D13" s="70"/>
      <c r="E13" s="52"/>
      <c r="F13" s="22"/>
      <c r="G13" s="22"/>
      <c r="H13" s="22"/>
      <c r="I13" s="22"/>
      <c r="J13" s="15"/>
    </row>
    <row r="14" spans="1:10" ht="38.25" x14ac:dyDescent="0.25">
      <c r="A14" s="27"/>
      <c r="B14" s="43" t="s">
        <v>63</v>
      </c>
      <c r="C14" s="52"/>
      <c r="D14" s="70"/>
      <c r="E14" s="52" t="s">
        <v>77</v>
      </c>
      <c r="F14" s="22" t="s">
        <v>55</v>
      </c>
      <c r="G14" s="22">
        <v>181.9</v>
      </c>
      <c r="H14" s="22">
        <v>50</v>
      </c>
      <c r="I14" s="22">
        <v>100</v>
      </c>
      <c r="J14" s="15"/>
    </row>
    <row r="15" spans="1:10" x14ac:dyDescent="0.25">
      <c r="A15" s="27"/>
      <c r="B15" s="48" t="s">
        <v>91</v>
      </c>
      <c r="C15" s="52">
        <v>4472.2</v>
      </c>
      <c r="D15" s="70"/>
      <c r="E15" s="52"/>
      <c r="F15" s="22"/>
      <c r="G15" s="22"/>
      <c r="H15" s="22"/>
      <c r="I15" s="22"/>
      <c r="J15" s="15"/>
    </row>
    <row r="16" spans="1:10" ht="51" x14ac:dyDescent="0.25">
      <c r="A16" s="27"/>
      <c r="B16" s="43" t="s">
        <v>65</v>
      </c>
      <c r="C16" s="52"/>
      <c r="D16" s="70"/>
      <c r="E16" s="52"/>
      <c r="F16" s="22"/>
      <c r="G16" s="22"/>
      <c r="H16" s="22"/>
      <c r="I16" s="22"/>
      <c r="J16" s="15"/>
    </row>
    <row r="17" spans="1:10" ht="38.25" x14ac:dyDescent="0.25">
      <c r="A17" s="27"/>
      <c r="B17" s="48" t="s">
        <v>50</v>
      </c>
      <c r="C17" s="52">
        <v>1736.42</v>
      </c>
      <c r="D17" s="70"/>
      <c r="E17" s="52"/>
      <c r="F17" s="22"/>
      <c r="G17" s="22"/>
      <c r="H17" s="22"/>
      <c r="I17" s="22"/>
      <c r="J17" s="15"/>
    </row>
    <row r="18" spans="1:10" ht="25.5" x14ac:dyDescent="0.25">
      <c r="A18" s="27"/>
      <c r="B18" s="43" t="s">
        <v>92</v>
      </c>
      <c r="C18" s="52"/>
      <c r="D18" s="70"/>
      <c r="E18" s="52" t="s">
        <v>74</v>
      </c>
      <c r="F18" s="22" t="s">
        <v>49</v>
      </c>
      <c r="G18" s="22">
        <v>26</v>
      </c>
      <c r="H18" s="22">
        <v>50</v>
      </c>
      <c r="I18" s="22">
        <v>100</v>
      </c>
      <c r="J18" s="15"/>
    </row>
    <row r="19" spans="1:10" x14ac:dyDescent="0.25">
      <c r="A19" s="27"/>
      <c r="B19" s="48" t="s">
        <v>90</v>
      </c>
      <c r="C19" s="44">
        <v>1141</v>
      </c>
      <c r="D19" s="70"/>
      <c r="E19" s="52"/>
      <c r="F19" s="22"/>
      <c r="G19" s="22"/>
      <c r="H19" s="22"/>
      <c r="I19" s="22"/>
      <c r="J19" s="15"/>
    </row>
    <row r="20" spans="1:10" ht="63.75" x14ac:dyDescent="0.25">
      <c r="A20" s="27"/>
      <c r="B20" s="43" t="s">
        <v>93</v>
      </c>
      <c r="C20" s="52"/>
      <c r="D20" s="70"/>
      <c r="E20" s="52" t="s">
        <v>79</v>
      </c>
      <c r="F20" s="22" t="s">
        <v>51</v>
      </c>
      <c r="G20" s="22">
        <v>10</v>
      </c>
      <c r="H20" s="22">
        <v>100</v>
      </c>
      <c r="I20" s="22">
        <v>50</v>
      </c>
      <c r="J20" s="15"/>
    </row>
    <row r="21" spans="1:10" ht="25.5" x14ac:dyDescent="0.25">
      <c r="A21" s="27"/>
      <c r="B21" s="48" t="s">
        <v>94</v>
      </c>
      <c r="C21" s="52">
        <v>300</v>
      </c>
      <c r="D21" s="70"/>
      <c r="E21" s="52"/>
      <c r="F21" s="22"/>
      <c r="G21" s="22"/>
      <c r="H21" s="22"/>
      <c r="I21" s="22"/>
      <c r="J21" s="15"/>
    </row>
    <row r="22" spans="1:10" ht="25.5" x14ac:dyDescent="0.25">
      <c r="A22" s="27" t="s">
        <v>9</v>
      </c>
      <c r="B22" s="43" t="s">
        <v>60</v>
      </c>
      <c r="C22" s="44">
        <v>2738.92</v>
      </c>
      <c r="D22" s="70" t="s">
        <v>104</v>
      </c>
      <c r="E22" s="52"/>
      <c r="F22" s="22"/>
      <c r="G22" s="22"/>
      <c r="H22" s="22"/>
      <c r="I22" s="22"/>
      <c r="J22" s="15"/>
    </row>
    <row r="23" spans="1:10" ht="25.5" x14ac:dyDescent="0.25">
      <c r="A23" s="27"/>
      <c r="B23" s="43" t="s">
        <v>95</v>
      </c>
      <c r="C23" s="52">
        <v>948.94</v>
      </c>
      <c r="D23" s="70"/>
      <c r="E23" s="52" t="s">
        <v>70</v>
      </c>
      <c r="F23" s="22" t="s">
        <v>49</v>
      </c>
      <c r="G23" s="22">
        <v>100</v>
      </c>
      <c r="H23" s="22">
        <v>50</v>
      </c>
      <c r="I23" s="22">
        <v>100</v>
      </c>
      <c r="J23" s="15"/>
    </row>
    <row r="24" spans="1:10" ht="76.5" x14ac:dyDescent="0.25">
      <c r="A24" s="27"/>
      <c r="B24" s="48" t="s">
        <v>96</v>
      </c>
      <c r="C24" s="52">
        <v>938.94</v>
      </c>
      <c r="D24" s="70"/>
      <c r="E24" s="52"/>
      <c r="F24" s="22"/>
      <c r="G24" s="22"/>
      <c r="H24" s="22"/>
      <c r="I24" s="22"/>
      <c r="J24" s="15"/>
    </row>
    <row r="25" spans="1:10" x14ac:dyDescent="0.25">
      <c r="A25" s="27"/>
      <c r="B25" s="48" t="s">
        <v>90</v>
      </c>
      <c r="C25" s="52">
        <v>10</v>
      </c>
      <c r="D25" s="70"/>
      <c r="E25" s="52"/>
      <c r="F25" s="22"/>
      <c r="G25" s="22"/>
      <c r="H25" s="22"/>
      <c r="I25" s="22"/>
      <c r="J25" s="15"/>
    </row>
    <row r="26" spans="1:10" ht="63.75" x14ac:dyDescent="0.25">
      <c r="A26" s="27"/>
      <c r="B26" s="43" t="s">
        <v>67</v>
      </c>
      <c r="C26" s="44">
        <f>C27+C28+C29+C30</f>
        <v>144.30000000000001</v>
      </c>
      <c r="D26" s="70"/>
      <c r="E26" s="52" t="s">
        <v>101</v>
      </c>
      <c r="F26" s="22" t="s">
        <v>49</v>
      </c>
      <c r="G26" s="22">
        <v>100</v>
      </c>
      <c r="H26" s="22">
        <v>50</v>
      </c>
      <c r="I26" s="22">
        <v>100</v>
      </c>
      <c r="J26" s="15"/>
    </row>
    <row r="27" spans="1:10" x14ac:dyDescent="0.25">
      <c r="A27" s="27"/>
      <c r="B27" s="48" t="s">
        <v>91</v>
      </c>
      <c r="C27" s="44">
        <v>15</v>
      </c>
      <c r="D27" s="70"/>
      <c r="E27" s="52"/>
      <c r="F27" s="22"/>
      <c r="G27" s="22"/>
      <c r="H27" s="22"/>
      <c r="I27" s="22"/>
      <c r="J27" s="15"/>
    </row>
    <row r="28" spans="1:10" ht="25.5" x14ac:dyDescent="0.25">
      <c r="A28" s="27"/>
      <c r="B28" s="48" t="s">
        <v>97</v>
      </c>
      <c r="C28" s="44">
        <v>19.3</v>
      </c>
      <c r="D28" s="70"/>
      <c r="E28" s="52"/>
      <c r="F28" s="22"/>
      <c r="G28" s="22"/>
      <c r="H28" s="22"/>
      <c r="I28" s="22"/>
      <c r="J28" s="15"/>
    </row>
    <row r="29" spans="1:10" x14ac:dyDescent="0.25">
      <c r="A29" s="27"/>
      <c r="B29" s="48" t="s">
        <v>91</v>
      </c>
      <c r="C29" s="44">
        <v>95</v>
      </c>
      <c r="D29" s="70"/>
      <c r="E29" s="52"/>
      <c r="F29" s="22"/>
      <c r="G29" s="22"/>
      <c r="H29" s="22"/>
      <c r="I29" s="22"/>
      <c r="J29" s="15"/>
    </row>
    <row r="30" spans="1:10" x14ac:dyDescent="0.25">
      <c r="A30" s="27"/>
      <c r="B30" s="48" t="s">
        <v>91</v>
      </c>
      <c r="C30" s="44">
        <v>15</v>
      </c>
      <c r="D30" s="70"/>
      <c r="E30" s="52"/>
      <c r="F30" s="22"/>
      <c r="G30" s="22"/>
      <c r="H30" s="22"/>
      <c r="I30" s="22"/>
      <c r="J30" s="15"/>
    </row>
    <row r="31" spans="1:10" ht="51" x14ac:dyDescent="0.25">
      <c r="A31" s="46"/>
      <c r="B31" s="50" t="s">
        <v>98</v>
      </c>
      <c r="C31" s="45">
        <v>910</v>
      </c>
      <c r="D31" s="70"/>
      <c r="E31" s="49" t="s">
        <v>102</v>
      </c>
      <c r="F31" s="22" t="s">
        <v>49</v>
      </c>
      <c r="G31" s="22">
        <v>100</v>
      </c>
      <c r="H31" s="22">
        <v>50</v>
      </c>
      <c r="I31" s="22">
        <v>100</v>
      </c>
      <c r="J31" s="15"/>
    </row>
    <row r="32" spans="1:10" x14ac:dyDescent="0.25">
      <c r="A32" s="46"/>
      <c r="B32" s="48" t="s">
        <v>91</v>
      </c>
      <c r="C32" s="45">
        <v>400</v>
      </c>
      <c r="D32" s="70"/>
      <c r="E32" s="49"/>
      <c r="F32" s="49"/>
      <c r="G32" s="49"/>
      <c r="H32" s="49"/>
      <c r="I32" s="49"/>
    </row>
    <row r="33" spans="1:10" x14ac:dyDescent="0.25">
      <c r="A33" s="46"/>
      <c r="B33" s="51" t="s">
        <v>99</v>
      </c>
      <c r="C33" s="45" t="s">
        <v>100</v>
      </c>
      <c r="D33" s="70"/>
      <c r="E33" s="49"/>
      <c r="F33" s="49"/>
      <c r="G33" s="49"/>
      <c r="H33" s="49"/>
      <c r="I33" s="49"/>
    </row>
    <row r="34" spans="1:10" ht="51" x14ac:dyDescent="0.25">
      <c r="A34" s="27" t="s">
        <v>106</v>
      </c>
      <c r="B34" s="50" t="s">
        <v>109</v>
      </c>
      <c r="C34" s="45">
        <v>1934.71</v>
      </c>
      <c r="D34" s="53"/>
      <c r="E34" s="55"/>
      <c r="F34" s="49"/>
      <c r="G34" s="49"/>
      <c r="H34" s="49"/>
      <c r="I34" s="49"/>
    </row>
    <row r="35" spans="1:10" ht="25.5" x14ac:dyDescent="0.25">
      <c r="B35" s="43" t="s">
        <v>95</v>
      </c>
      <c r="C35" s="53">
        <v>1934.71</v>
      </c>
      <c r="D35" s="92"/>
      <c r="E35" s="79" t="s">
        <v>70</v>
      </c>
      <c r="F35" s="53" t="s">
        <v>49</v>
      </c>
      <c r="G35" s="53">
        <v>100</v>
      </c>
      <c r="H35" s="53">
        <v>50</v>
      </c>
      <c r="I35" s="53">
        <v>100</v>
      </c>
    </row>
    <row r="36" spans="1:10" ht="76.5" x14ac:dyDescent="0.25">
      <c r="A36" s="27"/>
      <c r="B36" s="48" t="s">
        <v>96</v>
      </c>
      <c r="C36" s="53">
        <v>1909.71</v>
      </c>
      <c r="D36" s="92"/>
      <c r="E36" s="83"/>
      <c r="F36" s="53"/>
      <c r="G36" s="53"/>
      <c r="H36" s="53"/>
      <c r="I36" s="53"/>
      <c r="J36" s="15"/>
    </row>
    <row r="37" spans="1:10" x14ac:dyDescent="0.25">
      <c r="A37" s="27"/>
      <c r="B37" s="48" t="s">
        <v>90</v>
      </c>
      <c r="C37" s="53">
        <f>25</f>
        <v>25</v>
      </c>
      <c r="D37" s="92"/>
      <c r="E37" s="84"/>
      <c r="F37" s="53"/>
      <c r="G37" s="53"/>
      <c r="H37" s="53"/>
      <c r="I37" s="53"/>
      <c r="J37" s="15"/>
    </row>
    <row r="38" spans="1:10" ht="51" x14ac:dyDescent="0.25">
      <c r="A38" s="27" t="s">
        <v>107</v>
      </c>
      <c r="B38" s="43" t="s">
        <v>108</v>
      </c>
      <c r="C38" s="53">
        <v>1581.21</v>
      </c>
      <c r="D38" s="56"/>
      <c r="E38" s="54"/>
      <c r="F38" s="53"/>
      <c r="G38" s="53"/>
      <c r="H38" s="53"/>
      <c r="I38" s="53"/>
      <c r="J38" s="15"/>
    </row>
    <row r="39" spans="1:10" ht="25.5" x14ac:dyDescent="0.25">
      <c r="B39" s="43" t="s">
        <v>95</v>
      </c>
      <c r="C39" s="53">
        <v>1581.21</v>
      </c>
      <c r="D39" s="92"/>
      <c r="E39" s="79" t="s">
        <v>70</v>
      </c>
      <c r="F39" s="53" t="s">
        <v>49</v>
      </c>
      <c r="G39" s="53">
        <v>100</v>
      </c>
      <c r="H39" s="53">
        <v>50</v>
      </c>
      <c r="I39" s="53">
        <v>100</v>
      </c>
      <c r="J39" s="15"/>
    </row>
    <row r="40" spans="1:10" ht="76.5" x14ac:dyDescent="0.25">
      <c r="A40" s="27"/>
      <c r="B40" s="48" t="s">
        <v>96</v>
      </c>
      <c r="C40" s="53">
        <v>1149.21</v>
      </c>
      <c r="D40" s="92"/>
      <c r="E40" s="83"/>
      <c r="F40" s="53"/>
      <c r="G40" s="53"/>
      <c r="H40" s="53"/>
      <c r="I40" s="53"/>
    </row>
    <row r="41" spans="1:10" x14ac:dyDescent="0.25">
      <c r="A41" s="27"/>
      <c r="B41" s="48" t="s">
        <v>90</v>
      </c>
      <c r="C41" s="53">
        <f>391+42</f>
        <v>433</v>
      </c>
      <c r="D41" s="92"/>
      <c r="E41" s="84"/>
      <c r="F41" s="53"/>
      <c r="G41" s="53"/>
      <c r="H41" s="53"/>
      <c r="I41" s="53"/>
    </row>
  </sheetData>
  <mergeCells count="17">
    <mergeCell ref="G1:I1"/>
    <mergeCell ref="E6:G6"/>
    <mergeCell ref="H6:I6"/>
    <mergeCell ref="A2:I2"/>
    <mergeCell ref="A3:I3"/>
    <mergeCell ref="A4:I4"/>
    <mergeCell ref="A5:I5"/>
    <mergeCell ref="A6:A7"/>
    <mergeCell ref="B6:B7"/>
    <mergeCell ref="C6:C7"/>
    <mergeCell ref="D6:D7"/>
    <mergeCell ref="D35:D37"/>
    <mergeCell ref="D39:D41"/>
    <mergeCell ref="E39:E41"/>
    <mergeCell ref="E35:E37"/>
    <mergeCell ref="D10:D21"/>
    <mergeCell ref="D22:D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</vt:lpstr>
      <vt:lpstr>Перечень</vt:lpstr>
      <vt:lpstr>Р-ое обес-ие</vt:lpstr>
      <vt:lpstr>План реализации</vt:lpstr>
      <vt:lpstr>Перечень!Область_печати</vt:lpstr>
      <vt:lpstr>'План реализации'!Область_печати</vt:lpstr>
      <vt:lpstr>'Р-ое обес-ие'!Область_печати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</cp:lastModifiedBy>
  <cp:lastPrinted>2018-09-19T07:55:07Z</cp:lastPrinted>
  <dcterms:created xsi:type="dcterms:W3CDTF">2015-12-14T08:34:37Z</dcterms:created>
  <dcterms:modified xsi:type="dcterms:W3CDTF">2018-09-19T07:55:11Z</dcterms:modified>
</cp:coreProperties>
</file>