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05" windowWidth="12120" windowHeight="7755" tabRatio="728" firstSheet="4" activeTab="12"/>
  </bookViews>
  <sheets>
    <sheet name="Прил 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.7" sheetId="7" r:id="rId7"/>
    <sheet name="Прил.8" sheetId="8" r:id="rId8"/>
    <sheet name="Прил.9" sheetId="9" r:id="rId9"/>
    <sheet name="Прил.10" sheetId="10" r:id="rId10"/>
    <sheet name="Прил.11" sheetId="11" r:id="rId11"/>
    <sheet name="Прил.12" sheetId="12" r:id="rId12"/>
    <sheet name="пер-нь код ЦСР" sheetId="13" r:id="rId13"/>
  </sheets>
  <definedNames>
    <definedName name="_Toc105952697" localSheetId="6">'Прил.7'!#REF!</definedName>
    <definedName name="_Toc105952697" localSheetId="7">'Прил.8'!#REF!</definedName>
    <definedName name="_Toc105952698" localSheetId="6">'Прил.7'!#REF!</definedName>
    <definedName name="_Toc105952698" localSheetId="7">'Прил.8'!#REF!</definedName>
    <definedName name="_xlnm.Print_Area" localSheetId="12">'пер-нь код ЦСР'!$A$1:$E$27</definedName>
    <definedName name="_xlnm.Print_Area" localSheetId="0">'Прил 1'!$A$2:$E$22</definedName>
    <definedName name="_xlnm.Print_Area" localSheetId="9">'Прил.10'!$A$1:$P$57</definedName>
    <definedName name="_xlnm.Print_Area" localSheetId="10">'Прил.11'!$A$1:$R$136</definedName>
    <definedName name="_xlnm.Print_Area" localSheetId="11">'Прил.12'!$A$1:$O$83</definedName>
    <definedName name="_xlnm.Print_Area" localSheetId="1">'Прил.2'!$A$1:$G$7</definedName>
    <definedName name="_xlnm.Print_Area" localSheetId="2">'Прил.3'!$A$1:$H$12</definedName>
    <definedName name="_xlnm.Print_Area" localSheetId="3">'Прил.4'!$A$1:$J$16</definedName>
    <definedName name="_xlnm.Print_Area" localSheetId="4">'Прил.5'!$A$1:$G$42</definedName>
    <definedName name="_xlnm.Print_Area" localSheetId="5">'Прил.6'!$A$1:$G$34</definedName>
    <definedName name="_xlnm.Print_Area" localSheetId="6">'Прил.7'!$A$1:$F$33</definedName>
    <definedName name="_xlnm.Print_Area" localSheetId="7">'Прил.8'!$A$1:$G$28</definedName>
    <definedName name="_xlnm.Print_Area" localSheetId="8">'Прил.9'!$A$1:$L$54</definedName>
    <definedName name="п" localSheetId="9">#REF!</definedName>
    <definedName name="п" localSheetId="10">#REF!</definedName>
    <definedName name="п" localSheetId="11">#REF!</definedName>
    <definedName name="п" localSheetId="6">#REF!</definedName>
    <definedName name="п" localSheetId="7">#REF!</definedName>
    <definedName name="п" localSheetId="8">#REF!</definedName>
    <definedName name="п">#REF!</definedName>
    <definedName name="р">#REF!</definedName>
  </definedNames>
  <calcPr fullCalcOnLoad="1"/>
</workbook>
</file>

<file path=xl/sharedStrings.xml><?xml version="1.0" encoding="utf-8"?>
<sst xmlns="http://schemas.openxmlformats.org/spreadsheetml/2006/main" count="1733" uniqueCount="351">
  <si>
    <t>Высшее должностное лицо сельского поселения и его заместители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</si>
  <si>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</si>
  <si>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</si>
  <si>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Резервные фонды органов местного самоуправления</t>
  </si>
  <si>
    <t>Резервные средства</t>
  </si>
  <si>
    <t>870</t>
  </si>
  <si>
    <t>Образование</t>
  </si>
  <si>
    <t>07</t>
  </si>
  <si>
    <t>Молодежная политика и оздоровление детей</t>
  </si>
  <si>
    <t>852</t>
  </si>
  <si>
    <t>Код главы</t>
  </si>
  <si>
    <t>Код группы, подгруппы, статьи и вида источников</t>
  </si>
  <si>
    <t>Наименование</t>
  </si>
  <si>
    <t>Код доходов</t>
  </si>
  <si>
    <t>Код  главы администратора</t>
  </si>
  <si>
    <t>Наименование  доходов</t>
  </si>
  <si>
    <t>Изменения (+;-)</t>
  </si>
  <si>
    <t>ВСЕГО РАСХОДОВ</t>
  </si>
  <si>
    <t>Культура</t>
  </si>
  <si>
    <t>Благоустройство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</si>
  <si>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</si>
  <si>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показателя</t>
  </si>
  <si>
    <t>№ п/п</t>
  </si>
  <si>
    <t>Наименование показателей</t>
  </si>
  <si>
    <t>3</t>
  </si>
  <si>
    <t>4</t>
  </si>
  <si>
    <t>5</t>
  </si>
  <si>
    <t>6</t>
  </si>
  <si>
    <t>7</t>
  </si>
  <si>
    <t>0100</t>
  </si>
  <si>
    <t>0104</t>
  </si>
  <si>
    <t>0300</t>
  </si>
  <si>
    <t>0314</t>
  </si>
  <si>
    <t>0400</t>
  </si>
  <si>
    <t>0500</t>
  </si>
  <si>
    <t>0503</t>
  </si>
  <si>
    <t>0800</t>
  </si>
  <si>
    <t>0801</t>
  </si>
  <si>
    <t>1100</t>
  </si>
  <si>
    <t>Другие вопросы в области физической культуры и спорта</t>
  </si>
  <si>
    <t>1105</t>
  </si>
  <si>
    <t>Раздел, подраздел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</si>
  <si>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</si>
  <si>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</si>
  <si>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</si>
  <si>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</si>
  <si>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</si>
  <si>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801</t>
  </si>
  <si>
    <t>000</t>
  </si>
  <si>
    <t>Общегосударственные вопросы</t>
  </si>
  <si>
    <t>01</t>
  </si>
  <si>
    <t>02</t>
  </si>
  <si>
    <t>04</t>
  </si>
  <si>
    <t>03</t>
  </si>
  <si>
    <t>Национальная безопасность и правоохранительная деятельность</t>
  </si>
  <si>
    <t>Национальная экономика</t>
  </si>
  <si>
    <t>12</t>
  </si>
  <si>
    <t>Жилищно-коммунальное хозяйство</t>
  </si>
  <si>
    <t>05</t>
  </si>
  <si>
    <t xml:space="preserve">Благоустройство </t>
  </si>
  <si>
    <t>Культура, кинематография</t>
  </si>
  <si>
    <t>08</t>
  </si>
  <si>
    <t xml:space="preserve">Культура </t>
  </si>
  <si>
    <t xml:space="preserve">Физическая культура </t>
  </si>
  <si>
    <t>11</t>
  </si>
  <si>
    <t>Условно утвержденные расходы</t>
  </si>
  <si>
    <t>Итого расходов</t>
  </si>
  <si>
    <t>121</t>
  </si>
  <si>
    <t>Иные выплаты персоналу, за исключением фонда оплаты труда</t>
  </si>
  <si>
    <t>Уплата налога на имущество организаций и земельного налога</t>
  </si>
  <si>
    <t>Уплата прочих налогов, сборов и иных платежей</t>
  </si>
  <si>
    <t>244</t>
  </si>
  <si>
    <t>851</t>
  </si>
  <si>
    <t xml:space="preserve">Культура, кинематография </t>
  </si>
  <si>
    <t>Другие вопросы в области национальнальной безопасности и правоохранительной деятельности</t>
  </si>
  <si>
    <t>Фонд оплаты труда государственных (муниципальных) органов и взносы по обязательному социальному страхованию</t>
  </si>
  <si>
    <t>Увеличение прочих остатков денежных средств бюджетов поселений</t>
  </si>
  <si>
    <t>01 05 02 01 10 0000 510</t>
  </si>
  <si>
    <t>01 05 02 01 10 0000 610</t>
  </si>
  <si>
    <t>Уменьшение прочих остатков денежных средств бюджетов поселений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</si>
  <si>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</si>
  <si>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</t>
  </si>
  <si>
    <t>1 13 01995 10 0000 130</t>
  </si>
  <si>
    <t>Прочие доходы от оказания платных услуг (работ) получателями средств бюджетов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</si>
  <si>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</si>
  <si>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</si>
  <si>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</si>
  <si>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</si>
  <si>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1 17 01050 10 0000 180</t>
  </si>
  <si>
    <t>Невыясненные поступления, зачисляемые в бюджеты поселений</t>
  </si>
  <si>
    <t>1 17 05050 10 0000 180</t>
  </si>
  <si>
    <t xml:space="preserve">Прочие неналоговые доходы бюджетов поселений 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</si>
  <si>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</si>
  <si>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</si>
  <si>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</si>
  <si>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</si>
  <si>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0111</t>
  </si>
  <si>
    <t>0700</t>
  </si>
  <si>
    <t>0707</t>
  </si>
  <si>
    <t>Непрограммные направления деятельности</t>
  </si>
  <si>
    <t>Функционирование высшего должностного лица субъекта РФ и муниципального образования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</si>
  <si>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</si>
  <si>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</si>
  <si>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0102</t>
  </si>
  <si>
    <t>Код</t>
  </si>
  <si>
    <t>Иные межбюджетные трансферты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</si>
  <si>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</si>
  <si>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</si>
  <si>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0120000000</t>
  </si>
  <si>
    <t>0120200000</t>
  </si>
  <si>
    <t>0120300000</t>
  </si>
  <si>
    <t>0120100000</t>
  </si>
  <si>
    <t>0100000000</t>
  </si>
  <si>
    <t>0120500000</t>
  </si>
  <si>
    <t>0130000000</t>
  </si>
  <si>
    <t>0130300000</t>
  </si>
  <si>
    <t>0130100000</t>
  </si>
  <si>
    <t>0130200000</t>
  </si>
  <si>
    <t>9900000000</t>
  </si>
  <si>
    <t>Наименование целевой статьи расходов</t>
  </si>
  <si>
    <t>0110000000</t>
  </si>
  <si>
    <t>0110100000</t>
  </si>
  <si>
    <t>0110200000</t>
  </si>
  <si>
    <t>0110300000</t>
  </si>
  <si>
    <t>Высшее должностное лицо сельского поселения</t>
  </si>
  <si>
    <t>0309</t>
  </si>
  <si>
    <t>0412</t>
  </si>
  <si>
    <t>010А101100</t>
  </si>
  <si>
    <t>010А101110</t>
  </si>
  <si>
    <t>010А101190</t>
  </si>
  <si>
    <t>990000Ш600</t>
  </si>
  <si>
    <t>Прочая закупка товаров, работ и услуг для обеспечения государственных(муниципальных) нужд</t>
  </si>
  <si>
    <t>540</t>
  </si>
  <si>
    <t>129</t>
  </si>
  <si>
    <t>Взносы по обязательному социальному страхованию</t>
  </si>
  <si>
    <t xml:space="preserve">Фонд оплаты труда государственных (муниципальных) органов </t>
  </si>
  <si>
    <t>Субвенция на осуществление воинского учета на территориях,где отсутствуют военные комиссариаты в рамках подпрограммы "Управление муниципальными финансами и муниципальным имуществом"</t>
  </si>
  <si>
    <t>НАЦИОНАЛЬНАЯ ОБОРОНА</t>
  </si>
  <si>
    <t>Мобилизационная и вневойсковая подготовка</t>
  </si>
  <si>
    <t>0203</t>
  </si>
  <si>
    <t>0200</t>
  </si>
  <si>
    <t>Нормативы отчислений доходов</t>
  </si>
  <si>
    <t>КБК</t>
  </si>
  <si>
    <t xml:space="preserve">                        Наименование доходов</t>
  </si>
  <si>
    <t>Нормативы отчислений    (%)</t>
  </si>
  <si>
    <t>801 1 13 01995 10 0000 130</t>
  </si>
  <si>
    <t xml:space="preserve">Прочие доходы от оказания платных услуг(работ) получателями средств бюджета поселений </t>
  </si>
  <si>
    <t>Прочие неналоговые доходы бюджетов поселений</t>
  </si>
  <si>
    <t>202 01001 10 0000 151</t>
  </si>
  <si>
    <t>8</t>
  </si>
  <si>
    <t>99</t>
  </si>
  <si>
    <t>9990000</t>
  </si>
  <si>
    <t>999</t>
  </si>
  <si>
    <t>Субвенции на реализацию на отдельных государственныхполномочий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</t>
  </si>
  <si>
    <t>Приложение 10</t>
  </si>
  <si>
    <t>Субвенция на осуществление воинского учета на территориях, где отсутствуют военные комиссариаты в рамках подпрограммы "Управление муниципальными финансами и муниципальным имуществом"</t>
  </si>
  <si>
    <t>Приложение 11</t>
  </si>
  <si>
    <t>9999</t>
  </si>
  <si>
    <t>990А018000</t>
  </si>
  <si>
    <t>Приложение 9</t>
  </si>
  <si>
    <t>Перечень главных администраторов доходов бюджета муниципального образования Куладинское сельское поселение</t>
  </si>
  <si>
    <t>Сельская администрация Куладинского сельского поселения Онгудайского района Республики Алтай</t>
  </si>
  <si>
    <t xml:space="preserve">в бюджет  муниципального образования «Куладинское сельское поселение» </t>
  </si>
  <si>
    <t>Подпрограмма "Повышение качества управления муниципальным имуществом и земельными ресурсами Куладинского сельского поселения на 2015-2018г"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</si>
  <si>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Куладинского сельского поселения на 2015-2018гг"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</si>
  <si>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Куладинского сельского поселения на 2015-2018г.г"</t>
  </si>
  <si>
    <t>Подпрограмма "Развитие социально-культурной сферы Куладинского сельского поселения на 2015-2018г.г."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</si>
  <si>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Куладинского сельского поселения на 2015-2018г.г"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</si>
  <si>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Куладинского сельского поселения на 2015-2018г.г"</t>
  </si>
  <si>
    <t>0110451180</t>
  </si>
  <si>
    <t>990000Ш000</t>
  </si>
  <si>
    <t>0140200000</t>
  </si>
  <si>
    <t>0140000000</t>
  </si>
  <si>
    <t>9900018000</t>
  </si>
  <si>
    <t>Приложение 12</t>
  </si>
  <si>
    <t>801 1 17 01050 10 0000 180</t>
  </si>
  <si>
    <t>801 1 17 05050 10 0000 180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</si>
  <si>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</si>
  <si>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Дотации  на выравнивание бюджетной обеспеченности </t>
  </si>
  <si>
    <t>Межбюджетные трансферты, передаваемые бюджетам сельских поселений для компенсации  дополнительных расходов, возникших в результате решений, принятых органами власти другого уровня</t>
  </si>
  <si>
    <t>(тыс. рублей)</t>
  </si>
  <si>
    <t>Код главы администратора*</t>
  </si>
  <si>
    <t>Код бюджетной классификации Российской Федерации</t>
  </si>
  <si>
    <t>Наименование доходов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</si>
  <si>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</si>
  <si>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</si>
  <si>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</si>
  <si>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</si>
  <si>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</si>
  <si>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182</t>
  </si>
  <si>
    <t>101 02010 01 0000110</t>
  </si>
  <si>
    <t>Налог на доходы физических лиц с доходов, источником 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</si>
  <si>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</si>
  <si>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</si>
  <si>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</si>
  <si>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</si>
  <si>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</si>
  <si>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</si>
  <si>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</si>
  <si>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</si>
  <si>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r>
      <t>Налог на имущество физических лиц</t>
    </r>
    <r>
      <rPr>
        <i/>
        <sz val="16"/>
        <rFont val="Times New Roman"/>
        <family val="1"/>
      </rPr>
      <t xml:space="preserve"> </t>
    </r>
    <r>
      <rPr>
        <i/>
        <sz val="16"/>
        <color indexed="10"/>
        <rFont val="Times New Roman"/>
        <family val="1"/>
      </rPr>
      <t xml:space="preserve"> </t>
    </r>
  </si>
  <si>
    <t>106 01030 10 0000 110</t>
  </si>
  <si>
    <t>Налог на имущество физических лиц взимаемый по ставкам, принимаемый к объектам налогооблажения, расположенным в границах поселений</t>
  </si>
  <si>
    <t>1 06 06000 00 0000 110</t>
  </si>
  <si>
    <r>
      <t xml:space="preserve">Земельный налог </t>
    </r>
    <r>
      <rPr>
        <i/>
        <sz val="16"/>
        <color indexed="10"/>
        <rFont val="Times New Roman"/>
        <family val="1"/>
      </rPr>
      <t xml:space="preserve"> </t>
    </r>
  </si>
  <si>
    <t>106 06033 10 0000 110</t>
  </si>
  <si>
    <t>Земельный налог с организаций , обладающих земельным участком, расположенным в границах сельских поселений</t>
  </si>
  <si>
    <t>106 06043 10 0000 110</t>
  </si>
  <si>
    <t>Земельный налог с физических лиц, обладающих земельным участком, расположенным в границах  сельских поселений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</si>
  <si>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</si>
  <si>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</si>
  <si>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</si>
  <si>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</si>
  <si>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</si>
  <si>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</si>
  <si>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</si>
  <si>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</si>
  <si>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</si>
  <si>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</si>
  <si>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</si>
  <si>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</si>
  <si>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</si>
  <si>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</si>
  <si>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 от сдачи в аренду  имущества, находящееся в оперативном управлении органов управления сельских поселений (за исключением имущества бюджетных и автономных учреждений)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</si>
  <si>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</si>
  <si>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</si>
  <si>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</si>
  <si>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</si>
  <si>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</si>
  <si>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 2 02 15001 10 0000 151</t>
  </si>
  <si>
    <t xml:space="preserve">Дотации бюджетам поселений на выравнивание бюджетной обеспеченности </t>
  </si>
  <si>
    <t>2 02 02000 00 0000 151</t>
  </si>
  <si>
    <t>Субсидии бюджетам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</si>
  <si>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</si>
  <si>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 на осуществление первичного воинского учета на территориях, где отсутствуют военные комиссариаты</t>
  </si>
  <si>
    <t xml:space="preserve"> 2 02 04000 00 0000 151</t>
  </si>
  <si>
    <t xml:space="preserve">2 07 00000 00 0000 180  </t>
  </si>
  <si>
    <t xml:space="preserve">Прочие безвозмездные поступления  </t>
  </si>
  <si>
    <t>Всего доходов</t>
  </si>
  <si>
    <t>Сумма на 2020 год</t>
  </si>
  <si>
    <t>Сумма на 2019 год   тыс.руб.</t>
  </si>
  <si>
    <t>Сумма на 2020 год тыс.руб.</t>
  </si>
  <si>
    <t>Перечень кодов целевых статей расходов бюджета муниципального образования Куладинское сельское поселение</t>
  </si>
  <si>
    <t>Подпрограмма "Устойчивое развитие систем жизнеобеспечения Куладинскогосельского поселения на 2015-2018г.г"</t>
  </si>
  <si>
    <t>Развитие систем коммунальной инфпаструктуры  в рамках подпрограммы "Устоичивое развитие систем жизнеобеспечения" муниципальной программы "Комплексное развитие территории Куладинского сельского поселения на 2015-2018г.г"</t>
  </si>
  <si>
    <t>Обеспечение защиты населения и территории поселения от чрезвычайных ситуаций природного и техногенного характера  в рамках подпрограммы "Устоичивое развитие систем жизнеобеспечения" муниципальной программы "Комплексное развитие территории Куладинского сельского поселения на 2015-2018г.г"</t>
  </si>
  <si>
    <t>Профилактика терроризма и экстремизма в рамках подпрограммы "Устоичивое развитие систем жизнеобеспечения" муниципальной программы "Комплексное развитие территории Куладинского сельского поселения на 2015-2018г.г"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</si>
  <si>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Куладинскогосельского поселения на 2015-2018г.г"</t>
  </si>
  <si>
    <t>Утверждено доходов</t>
  </si>
  <si>
    <t>9</t>
  </si>
  <si>
    <t>0130200001</t>
  </si>
  <si>
    <t>НЕНАЛОГОВЫЕ ДОХОДЫ</t>
  </si>
  <si>
    <t>Утверждено расходов на 2019 год</t>
  </si>
  <si>
    <t>Сумма на 2019 год тыс.руб.</t>
  </si>
  <si>
    <t>Утверждено расходов</t>
  </si>
  <si>
    <t>0</t>
  </si>
  <si>
    <t>120</t>
  </si>
  <si>
    <t>Изменение (+;-)</t>
  </si>
  <si>
    <t xml:space="preserve">Утверждено расходов </t>
  </si>
  <si>
    <t>45</t>
  </si>
  <si>
    <t>20,00</t>
  </si>
  <si>
    <t>10,00</t>
  </si>
  <si>
    <t>1,6</t>
  </si>
  <si>
    <t>10</t>
  </si>
  <si>
    <t>30</t>
  </si>
  <si>
    <t>Дотации бюджетам поселений на выравнивание бюджетной обеспеченности республиканский</t>
  </si>
  <si>
    <t>" Обеспечение деятельности Администрации МО Куладинское сельское поселение на 2015-2018 гг.</t>
  </si>
  <si>
    <t xml:space="preserve">Приложение 1
к решению сельского Совета депутатов №        от              г.                                     «О бюджете муниципального образования
Куладинское сельское поселение на 2019 год и на плановый период 2020-2021 годов"
</t>
  </si>
  <si>
    <t xml:space="preserve">Приложение 2
к решению сельского Совета депутатов №           от                                   г. «О бюджете муниципального образования Куладинское сельское поселение на 2019 год и на плановый период 2020-2021 годов"
</t>
  </si>
  <si>
    <t>Перечень главных администраторов источников финансирования дефицита бюджета муниципального образования Куладинское сельское поселение на 2019 год</t>
  </si>
  <si>
    <t xml:space="preserve">Приложение 3
к решению сельского Совета депутатов №                от                               г. «О бюджете муниципального образования
 Куладинское сельское поселение на 2019 год и на плановый период 2020-2021 годов"
</t>
  </si>
  <si>
    <t>Перечень главных администраторов источников финансирования дефицита бюджета муниципального образования Куладинское сельское поселение на 2020- 2021 год</t>
  </si>
  <si>
    <t xml:space="preserve">Приложение 4
к решению сессии сельского Совета депутатов №       от                        г. «О бюджете муниципального образования
Куладинское сельское поселение на 2019 год и на плановый период 2020-2021 годов"
</t>
  </si>
  <si>
    <t xml:space="preserve">Приложение 5
к решению «О бюджете 
муниципального образования "Куладинское сельское поселение "
на 2019 год и на плановый период 2020 и 2021 годов» </t>
  </si>
  <si>
    <t>Объем поступлений доходов в бюджет муниципального образования "Куладинское сельское поселение" в 2019 году</t>
  </si>
  <si>
    <t>к решению "О бюджете муниципального образования Куладинское сельское поселение на 2019 год и на плановый период 2020-2021 годов"</t>
  </si>
  <si>
    <t xml:space="preserve">Распределение бюджетных ассигнований по  целевым статьям(муниципальным) программам и непрограммным направлениям деятельности, группам(группам и подгруппам)видов расходов классификации расходов бюджета муниципального образования "Куладинское сельское поселение" на 2020-2021 годов </t>
  </si>
  <si>
    <t xml:space="preserve">Приложение  8
к решению «О бюджете муниципального образования Куладинское сельское поселение на 2019 год и на плановый период 2020 - 2021 годов"
</t>
  </si>
  <si>
    <t>Распределение
бюджета муниципального образования  Куладинское сельское поселение  по разделам и подразделам функциональной классификации расходов на 2020-2021гг</t>
  </si>
  <si>
    <t>Ведомственная структура расходов бюджета муниципального образования Куладинское сельское поселение на 2020-2021гг</t>
  </si>
  <si>
    <t>Ведомственная структура расходов бюджета муниципального образования Куладинское сельское поселение на 2019</t>
  </si>
  <si>
    <t>Сумма на  2021год                      тыс.руб.</t>
  </si>
  <si>
    <t>42,22</t>
  </si>
  <si>
    <t>40</t>
  </si>
  <si>
    <t>51,4</t>
  </si>
  <si>
    <t>938,5</t>
  </si>
  <si>
    <t>410,93</t>
  </si>
  <si>
    <t>65,20</t>
  </si>
  <si>
    <t>36</t>
  </si>
  <si>
    <t>Сумма на 2021 год</t>
  </si>
  <si>
    <t>Сумма на 2019 год</t>
  </si>
  <si>
    <t xml:space="preserve">Приложение 6
к решению «О бюджете 
муниципального образования "Куладинское сельское поселение "
на 2019 год и на плановый период 2020 и 2021 годов» </t>
  </si>
  <si>
    <t>Объем поступлений доходов в бюджет муниципального образования "Куладинское сельское поселение" в 2020 и 2021 гг.</t>
  </si>
  <si>
    <t>Утверждено доходов  2020 год</t>
  </si>
  <si>
    <t>Утверждено расходов на 2020 год</t>
  </si>
  <si>
    <t>Муниципальная программа "Комплексное развитие территории Куладинского сельского поселения"</t>
  </si>
  <si>
    <t>АВЦП" Обеспечение деятельности Администрации МО Куладинское сельское поселение</t>
  </si>
  <si>
    <t>Подпрограмма "Повышение качества управления муниципальным имуществом и земельными ресурсами Куладинского сельского поселения"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</si>
  <si>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Куладинского сельского поселения"</t>
  </si>
  <si>
    <t>Подпрограмма "Устойчивое развитие систем жизнеобеспечения  Куладинского сельского поселения"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</si>
  <si>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Куладинского сельского поселения"</t>
  </si>
  <si>
    <t>Подпрограмма "Развитие социально-культурной сферы Куладинского сельского поселения"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</si>
  <si>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Куладинского сельского поселения"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</si>
  <si>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Куладинского сельского поселения"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</si>
  <si>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Куладинского сельского поселения"</t>
  </si>
  <si>
    <t>-217</t>
  </si>
  <si>
    <t>-5</t>
  </si>
  <si>
    <t>\</t>
  </si>
  <si>
    <t>Распределение
бюджета муниципального образования  Куладинское сельское поселение  по разделам и подразделам функциональной классификации расходов на 2019 год</t>
  </si>
  <si>
    <t>-35</t>
  </si>
  <si>
    <t>-41,22</t>
  </si>
  <si>
    <t>-299,09</t>
  </si>
  <si>
    <t>693,69</t>
  </si>
  <si>
    <t>376,36</t>
  </si>
  <si>
    <t>654,51</t>
  </si>
  <si>
    <t>-65,20</t>
  </si>
  <si>
    <t>Сумма на 2020 год   тыс.руб.</t>
  </si>
  <si>
    <t>Сумма на 2021 год тыс.руб.</t>
  </si>
  <si>
    <t>-250,02</t>
  </si>
  <si>
    <t>34,20</t>
  </si>
  <si>
    <t>-37</t>
  </si>
  <si>
    <t>-36,07</t>
  </si>
  <si>
    <t>-402,43</t>
  </si>
  <si>
    <t>Распределение бюджетных ассигнований по  целевым статьям(муниципальным) программам и непрограммным направлениям деятельности, группам(группам и подгруппам)видов расходов классификации расходов бюджета муниципального образования "Куладинское сельское поселение" на 2019 год</t>
  </si>
  <si>
    <t>Сумма на  2021 год                      тыс.руб.</t>
  </si>
  <si>
    <t>ПРОЕКТ</t>
  </si>
  <si>
    <t>53,2</t>
  </si>
  <si>
    <t>43,07</t>
  </si>
  <si>
    <t>448,58</t>
  </si>
  <si>
    <t>564,82</t>
  </si>
  <si>
    <t>132</t>
  </si>
  <si>
    <t>783,22</t>
  </si>
  <si>
    <t>-67,7</t>
  </si>
  <si>
    <t>" Обеспечение деятельности Администрации МО Куладинское сельское поселение</t>
  </si>
  <si>
    <t xml:space="preserve"> Приложение  7
к решению «О бюджете муниципального образования Куладинское сельское поселение на 2019 год и на плановый период 2020 - 2021 годов"
</t>
  </si>
  <si>
    <t>" Обеспечение деятельности Администрации МО Куладинское сельское поселение"</t>
  </si>
  <si>
    <t>АВЦП" Обеспечение деятельности Администрации МО Куладинское сельское поселение"</t>
  </si>
  <si>
    <t>Подпрограмма "Развитие экономического и налогового потенциала Куладинского сельского поселения "</t>
  </si>
  <si>
    <t>Муниципальная программа "Комплексное развитие территории Куладинского сельского поселения "</t>
  </si>
  <si>
    <t>Развитие малого и среднего передпринимательства в рамках подпрограммы "Развитие экономического и налогового потенциала Куладинского сельского поселения на 2015-2018г." муниципальной программы "Комплексное развитие территории Куладинского сельского поселения "</t>
  </si>
  <si>
    <t>Повышение эффективности управления муниципальными финансами в рамках подпрограммы "Развитие экономического и налогового потенциала Куладинского сельского поселения на 2015-2018г." муниципальной программы "Комплексное развитие территории Куладинского сельского поселения"</t>
  </si>
  <si>
    <t>Повышение эффективности управления муниципальной собственностью в рамках подпрограммы "Развитие экономического и налогового потенциала Куладинского сельского поселения на 2015-2018г." муниципальной программы "Комплексное развитие территории Куладинского сельского поселения "</t>
  </si>
  <si>
    <t>202 15001 10 0000 150</t>
  </si>
  <si>
    <t>2 02 10000 00 0000 150</t>
  </si>
  <si>
    <t>2 02 35118 10 0000 150</t>
  </si>
  <si>
    <t>2 02 30000 00 0000 150</t>
  </si>
  <si>
    <t xml:space="preserve"> 2 02 15001 10 0000 150</t>
  </si>
  <si>
    <t>2 02 15001 10 0000 150</t>
  </si>
  <si>
    <t>2 02 40014 10 0000 150</t>
  </si>
  <si>
    <t>2 02 45160 10 0000 150</t>
  </si>
  <si>
    <t>2 19 60010 10 0000 150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</si>
</sst>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_р_."/>
    <numFmt numFmtId="174" formatCode="#,##0.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00&quot;р.&quot;_-;\-* #,##0.0000&quot;р.&quot;_-;_-* &quot;-&quot;??&quot;р.&quot;_-;_-@_-"/>
    <numFmt numFmtId="181" formatCode="[$-FC19]d\ mmmm\ yyyy\ &quot;г.&quot;"/>
    <numFmt numFmtId="182" formatCode="0.000"/>
    <numFmt numFmtId="183" formatCode="0.0000"/>
    <numFmt numFmtId="184" formatCode="0.00000"/>
    <numFmt numFmtId="185" formatCode="0.000000"/>
  </numFmts>
  <fonts count="8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i/>
      <sz val="10"/>
      <color indexed="8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sz val="20"/>
      <color indexed="8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36"/>
      <name val="Arial Cyr"/>
      <family val="0"/>
    </font>
    <font>
      <sz val="36"/>
      <name val="Times New Roman"/>
      <family val="1"/>
    </font>
    <font>
      <b/>
      <sz val="36"/>
      <name val="Times New Roman"/>
      <family val="1"/>
    </font>
    <font>
      <b/>
      <sz val="36"/>
      <color indexed="8"/>
      <name val="Times New Roman"/>
      <family val="1"/>
    </font>
    <font>
      <sz val="32"/>
      <name val="Arial Cyr"/>
      <family val="0"/>
    </font>
    <font>
      <sz val="32"/>
      <color indexed="8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48"/>
      <name val="Times New Roman"/>
      <family val="1"/>
    </font>
    <font>
      <b/>
      <sz val="48"/>
      <color indexed="8"/>
      <name val="Times New Roman"/>
      <family val="1"/>
    </font>
    <font>
      <sz val="48"/>
      <name val="Times New Roman"/>
      <family val="1"/>
    </font>
    <font>
      <sz val="48"/>
      <color indexed="8"/>
      <name val="Times New Roman"/>
      <family val="1"/>
    </font>
    <font>
      <sz val="48"/>
      <name val="Arial Cyr"/>
      <family val="0"/>
    </font>
    <font>
      <sz val="28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sz val="16"/>
      <color indexed="8"/>
      <name val="Times New Roman"/>
      <family val="1"/>
    </font>
    <font>
      <i/>
      <sz val="16"/>
      <name val="Times New Roman"/>
      <family val="1"/>
    </font>
    <font>
      <i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2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0" fillId="0" borderId="0">
      <alignment/>
      <protection/>
    </xf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3" fillId="0" borderId="0" applyNumberFormat="0" applyFont="0" applyFill="0" applyBorder="0" applyAlignment="0" applyProtection="0"/>
    <xf numFmtId="0" fontId="0" fillId="0" borderId="0">
      <alignment/>
      <protection/>
    </xf>
    <xf numFmtId="0" fontId="14" fillId="0" borderId="0">
      <alignment vertical="top"/>
      <protection/>
    </xf>
    <xf numFmtId="0" fontId="70" fillId="0" borderId="0">
      <alignment/>
      <protection/>
    </xf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347">
    <xf numFmtId="0" fontId="0" fillId="0" borderId="0" xfId="0" applyAlignment="1">
      <alignment/>
    </xf>
    <xf numFmtId="0" fontId="6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49" fontId="8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172" fontId="6" fillId="0" borderId="0" xfId="0" applyNumberFormat="1" applyFont="1" applyBorder="1" applyAlignment="1" quotePrefix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16" fillId="0" borderId="10" xfId="54" applyFont="1" applyFill="1" applyBorder="1" applyAlignment="1">
      <alignment horizontal="left" wrapText="1"/>
      <protection/>
    </xf>
    <xf numFmtId="49" fontId="4" fillId="0" borderId="11" xfId="0" applyNumberFormat="1" applyFont="1" applyFill="1" applyBorder="1" applyAlignment="1">
      <alignment horizontal="center" vertical="center"/>
    </xf>
    <xf numFmtId="0" fontId="18" fillId="0" borderId="10" xfId="54" applyFont="1" applyFill="1" applyBorder="1" applyAlignment="1">
      <alignment horizontal="left" wrapText="1"/>
      <protection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center" vertical="center"/>
    </xf>
    <xf numFmtId="49" fontId="17" fillId="32" borderId="10" xfId="0" applyNumberFormat="1" applyFont="1" applyFill="1" applyBorder="1" applyAlignment="1">
      <alignment horizontal="center" vertical="center" wrapText="1"/>
    </xf>
    <xf numFmtId="0" fontId="19" fillId="0" borderId="10" xfId="54" applyFont="1" applyFill="1" applyBorder="1" applyAlignment="1">
      <alignment horizontal="left" wrapText="1"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0" xfId="0" applyFont="1" applyAlignment="1">
      <alignment wrapText="1"/>
    </xf>
    <xf numFmtId="0" fontId="22" fillId="0" borderId="0" xfId="0" applyFont="1" applyAlignment="1">
      <alignment horizontal="center" vertical="top" wrapText="1"/>
    </xf>
    <xf numFmtId="0" fontId="23" fillId="0" borderId="0" xfId="0" applyFont="1" applyFill="1" applyAlignment="1">
      <alignment wrapText="1"/>
    </xf>
    <xf numFmtId="0" fontId="23" fillId="0" borderId="0" xfId="0" applyFont="1" applyAlignment="1">
      <alignment horizontal="justify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Fill="1" applyAlignment="1">
      <alignment horizontal="justify"/>
    </xf>
    <xf numFmtId="0" fontId="23" fillId="0" borderId="10" xfId="0" applyFont="1" applyBorder="1" applyAlignment="1">
      <alignment horizontal="center" vertical="top" wrapText="1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 horizontal="center" wrapText="1"/>
    </xf>
    <xf numFmtId="0" fontId="24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justify" vertical="top" wrapText="1"/>
    </xf>
    <xf numFmtId="0" fontId="23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top" wrapText="1"/>
    </xf>
    <xf numFmtId="0" fontId="22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top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172" fontId="21" fillId="0" borderId="0" xfId="0" applyNumberFormat="1" applyFont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vertical="center"/>
    </xf>
    <xf numFmtId="49" fontId="23" fillId="0" borderId="0" xfId="0" applyNumberFormat="1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0" fontId="22" fillId="0" borderId="15" xfId="0" applyFont="1" applyBorder="1" applyAlignment="1">
      <alignment horizontal="center"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right"/>
    </xf>
    <xf numFmtId="0" fontId="30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31" fillId="32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right"/>
    </xf>
    <xf numFmtId="2" fontId="32" fillId="0" borderId="0" xfId="0" applyNumberFormat="1" applyFont="1" applyAlignment="1">
      <alignment/>
    </xf>
    <xf numFmtId="0" fontId="29" fillId="0" borderId="0" xfId="0" applyFont="1" applyAlignment="1">
      <alignment/>
    </xf>
    <xf numFmtId="2" fontId="29" fillId="0" borderId="0" xfId="0" applyNumberFormat="1" applyFont="1" applyAlignment="1">
      <alignment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  <xf numFmtId="2" fontId="22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wrapText="1"/>
    </xf>
    <xf numFmtId="2" fontId="23" fillId="0" borderId="0" xfId="0" applyNumberFormat="1" applyFont="1" applyBorder="1" applyAlignment="1">
      <alignment wrapText="1"/>
    </xf>
    <xf numFmtId="49" fontId="23" fillId="0" borderId="0" xfId="0" applyNumberFormat="1" applyFont="1" applyBorder="1" applyAlignment="1">
      <alignment wrapText="1"/>
    </xf>
    <xf numFmtId="0" fontId="26" fillId="0" borderId="0" xfId="0" applyFont="1" applyAlignment="1">
      <alignment/>
    </xf>
    <xf numFmtId="2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wrapText="1"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justify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 horizontal="justify"/>
    </xf>
    <xf numFmtId="2" fontId="3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left" wrapText="1"/>
    </xf>
    <xf numFmtId="0" fontId="30" fillId="0" borderId="0" xfId="0" applyFont="1" applyBorder="1" applyAlignment="1">
      <alignment wrapText="1"/>
    </xf>
    <xf numFmtId="2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wrapText="1"/>
    </xf>
    <xf numFmtId="0" fontId="29" fillId="0" borderId="0" xfId="0" applyFont="1" applyBorder="1" applyAlignment="1">
      <alignment horizontal="center" wrapText="1"/>
    </xf>
    <xf numFmtId="2" fontId="30" fillId="0" borderId="0" xfId="0" applyNumberFormat="1" applyFont="1" applyBorder="1" applyAlignment="1">
      <alignment vertical="center"/>
    </xf>
    <xf numFmtId="0" fontId="30" fillId="0" borderId="0" xfId="0" applyFont="1" applyFill="1" applyAlignment="1">
      <alignment horizontal="justify" vertical="top" wrapText="1"/>
    </xf>
    <xf numFmtId="0" fontId="29" fillId="0" borderId="0" xfId="0" applyFont="1" applyAlignment="1">
      <alignment horizontal="justify" vertical="top" wrapText="1"/>
    </xf>
    <xf numFmtId="0" fontId="36" fillId="0" borderId="10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49" fontId="37" fillId="32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wrapText="1"/>
    </xf>
    <xf numFmtId="49" fontId="38" fillId="0" borderId="10" xfId="0" applyNumberFormat="1" applyFont="1" applyFill="1" applyBorder="1" applyAlignment="1">
      <alignment horizontal="center" wrapText="1"/>
    </xf>
    <xf numFmtId="49" fontId="38" fillId="0" borderId="10" xfId="0" applyNumberFormat="1" applyFont="1" applyFill="1" applyBorder="1" applyAlignment="1">
      <alignment horizontal="center"/>
    </xf>
    <xf numFmtId="49" fontId="36" fillId="0" borderId="10" xfId="0" applyNumberFormat="1" applyFont="1" applyFill="1" applyBorder="1" applyAlignment="1">
      <alignment horizontal="center" wrapText="1"/>
    </xf>
    <xf numFmtId="49" fontId="36" fillId="0" borderId="10" xfId="0" applyNumberFormat="1" applyFont="1" applyFill="1" applyBorder="1" applyAlignment="1">
      <alignment horizontal="center"/>
    </xf>
    <xf numFmtId="49" fontId="36" fillId="0" borderId="16" xfId="0" applyNumberFormat="1" applyFont="1" applyFill="1" applyBorder="1" applyAlignment="1">
      <alignment horizontal="center" wrapText="1"/>
    </xf>
    <xf numFmtId="49" fontId="38" fillId="0" borderId="16" xfId="0" applyNumberFormat="1" applyFont="1" applyFill="1" applyBorder="1" applyAlignment="1">
      <alignment horizontal="center" wrapText="1"/>
    </xf>
    <xf numFmtId="2" fontId="36" fillId="0" borderId="16" xfId="0" applyNumberFormat="1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right"/>
    </xf>
    <xf numFmtId="0" fontId="38" fillId="0" borderId="0" xfId="0" applyFont="1" applyAlignment="1">
      <alignment horizontal="right"/>
    </xf>
    <xf numFmtId="0" fontId="40" fillId="0" borderId="0" xfId="0" applyFont="1" applyAlignment="1">
      <alignment/>
    </xf>
    <xf numFmtId="0" fontId="38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34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justify" vertical="center" wrapText="1"/>
    </xf>
    <xf numFmtId="0" fontId="34" fillId="0" borderId="0" xfId="0" applyFont="1" applyAlignment="1">
      <alignment/>
    </xf>
    <xf numFmtId="0" fontId="34" fillId="0" borderId="0" xfId="0" applyFont="1" applyAlignment="1">
      <alignment horizontal="justify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17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justify" vertical="center" wrapText="1"/>
    </xf>
    <xf numFmtId="0" fontId="34" fillId="0" borderId="17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justify" vertical="center" wrapText="1"/>
    </xf>
    <xf numFmtId="0" fontId="43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49" fontId="43" fillId="0" borderId="10" xfId="0" applyNumberFormat="1" applyFont="1" applyBorder="1" applyAlignment="1">
      <alignment horizontal="center" wrapText="1"/>
    </xf>
    <xf numFmtId="0" fontId="43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46" fillId="0" borderId="0" xfId="0" applyFont="1" applyAlignment="1">
      <alignment horizontal="left" wrapText="1"/>
    </xf>
    <xf numFmtId="0" fontId="46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5" xfId="0" applyFont="1" applyBorder="1" applyAlignment="1">
      <alignment vertical="center" wrapText="1"/>
    </xf>
    <xf numFmtId="0" fontId="23" fillId="0" borderId="15" xfId="0" applyFont="1" applyBorder="1" applyAlignment="1">
      <alignment horizontal="center" vertical="center" wrapText="1"/>
    </xf>
    <xf numFmtId="0" fontId="34" fillId="0" borderId="0" xfId="0" applyFont="1" applyAlignment="1">
      <alignment horizontal="right" vertical="center" wrapText="1"/>
    </xf>
    <xf numFmtId="0" fontId="34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49" fontId="43" fillId="0" borderId="10" xfId="0" applyNumberFormat="1" applyFont="1" applyBorder="1" applyAlignment="1">
      <alignment horizontal="center" vertical="center"/>
    </xf>
    <xf numFmtId="49" fontId="34" fillId="0" borderId="10" xfId="0" applyNumberFormat="1" applyFont="1" applyBorder="1" applyAlignment="1">
      <alignment vertical="center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 wrapText="1"/>
    </xf>
    <xf numFmtId="43" fontId="34" fillId="0" borderId="10" xfId="0" applyNumberFormat="1" applyFont="1" applyBorder="1" applyAlignment="1">
      <alignment horizontal="center" vertical="center" wrapText="1"/>
    </xf>
    <xf numFmtId="180" fontId="43" fillId="0" borderId="10" xfId="43" applyNumberFormat="1" applyFont="1" applyBorder="1" applyAlignment="1">
      <alignment horizontal="center" vertical="center" wrapText="1"/>
    </xf>
    <xf numFmtId="2" fontId="43" fillId="0" borderId="10" xfId="43" applyNumberFormat="1" applyFont="1" applyBorder="1" applyAlignment="1">
      <alignment horizontal="center" vertical="center" wrapText="1"/>
    </xf>
    <xf numFmtId="180" fontId="34" fillId="0" borderId="10" xfId="43" applyNumberFormat="1" applyFont="1" applyBorder="1" applyAlignment="1">
      <alignment horizontal="center" vertical="center" wrapText="1"/>
    </xf>
    <xf numFmtId="2" fontId="34" fillId="0" borderId="10" xfId="43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0" fontId="45" fillId="32" borderId="10" xfId="0" applyFont="1" applyFill="1" applyBorder="1" applyAlignment="1">
      <alignment horizontal="left" vertical="center" wrapText="1"/>
    </xf>
    <xf numFmtId="2" fontId="43" fillId="0" borderId="10" xfId="43" applyNumberFormat="1" applyFont="1" applyBorder="1" applyAlignment="1">
      <alignment horizontal="left" vertical="center" wrapText="1"/>
    </xf>
    <xf numFmtId="2" fontId="34" fillId="0" borderId="10" xfId="43" applyNumberFormat="1" applyFont="1" applyBorder="1" applyAlignment="1">
      <alignment horizontal="left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1" fontId="43" fillId="0" borderId="10" xfId="43" applyNumberFormat="1" applyFont="1" applyBorder="1" applyAlignment="1">
      <alignment horizontal="center" vertical="center" wrapText="1"/>
    </xf>
    <xf numFmtId="1" fontId="34" fillId="0" borderId="10" xfId="43" applyNumberFormat="1" applyFont="1" applyBorder="1" applyAlignment="1">
      <alignment horizontal="center" vertical="center" wrapText="1"/>
    </xf>
    <xf numFmtId="49" fontId="35" fillId="0" borderId="0" xfId="0" applyNumberFormat="1" applyFont="1" applyAlignment="1">
      <alignment horizontal="right" wrapText="1"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/>
    </xf>
    <xf numFmtId="2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49" fontId="36" fillId="0" borderId="10" xfId="0" applyNumberFormat="1" applyFont="1" applyFill="1" applyBorder="1" applyAlignment="1">
      <alignment horizontal="left" vertical="center" wrapText="1"/>
    </xf>
    <xf numFmtId="49" fontId="38" fillId="0" borderId="10" xfId="0" applyNumberFormat="1" applyFont="1" applyFill="1" applyBorder="1" applyAlignment="1">
      <alignment horizontal="left" vertical="center" wrapText="1"/>
    </xf>
    <xf numFmtId="2" fontId="38" fillId="0" borderId="10" xfId="0" applyNumberFormat="1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9" fillId="0" borderId="10" xfId="54" applyFont="1" applyFill="1" applyBorder="1" applyAlignment="1">
      <alignment horizontal="left" vertical="center" wrapText="1"/>
      <protection/>
    </xf>
    <xf numFmtId="0" fontId="39" fillId="0" borderId="25" xfId="54" applyFont="1" applyFill="1" applyBorder="1" applyAlignment="1">
      <alignment horizontal="left" vertical="center" wrapText="1"/>
      <protection/>
    </xf>
    <xf numFmtId="0" fontId="38" fillId="0" borderId="26" xfId="0" applyNumberFormat="1" applyFont="1" applyFill="1" applyBorder="1" applyAlignment="1" applyProtection="1">
      <alignment horizontal="left" vertical="center" wrapText="1"/>
      <protection/>
    </xf>
    <xf numFmtId="0" fontId="38" fillId="0" borderId="10" xfId="0" applyFont="1" applyFill="1" applyBorder="1" applyAlignment="1">
      <alignment horizontal="left" vertical="center"/>
    </xf>
    <xf numFmtId="0" fontId="38" fillId="0" borderId="10" xfId="53" applyFont="1" applyFill="1" applyBorder="1" applyAlignment="1">
      <alignment horizontal="left" vertical="center" wrapText="1"/>
      <protection/>
    </xf>
    <xf numFmtId="0" fontId="38" fillId="0" borderId="10" xfId="53" applyFont="1" applyFill="1" applyBorder="1" applyAlignment="1">
      <alignment horizontal="left" vertical="center"/>
      <protection/>
    </xf>
    <xf numFmtId="0" fontId="36" fillId="0" borderId="16" xfId="53" applyFont="1" applyFill="1" applyBorder="1" applyAlignment="1">
      <alignment horizontal="left" vertical="center" wrapText="1"/>
      <protection/>
    </xf>
    <xf numFmtId="2" fontId="36" fillId="0" borderId="10" xfId="0" applyNumberFormat="1" applyFont="1" applyFill="1" applyBorder="1" applyAlignment="1">
      <alignment horizontal="center" vertical="center" wrapText="1"/>
    </xf>
    <xf numFmtId="49" fontId="38" fillId="0" borderId="16" xfId="0" applyNumberFormat="1" applyFont="1" applyFill="1" applyBorder="1" applyAlignment="1">
      <alignment horizontal="center" vertical="center" wrapText="1"/>
    </xf>
    <xf numFmtId="2" fontId="38" fillId="0" borderId="16" xfId="0" applyNumberFormat="1" applyFont="1" applyFill="1" applyBorder="1" applyAlignment="1">
      <alignment horizontal="center" vertical="center" wrapText="1"/>
    </xf>
    <xf numFmtId="2" fontId="36" fillId="0" borderId="16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49" fontId="35" fillId="0" borderId="0" xfId="0" applyNumberFormat="1" applyFont="1" applyAlignment="1">
      <alignment wrapText="1"/>
    </xf>
    <xf numFmtId="0" fontId="5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32" borderId="10" xfId="0" applyNumberFormat="1" applyFont="1" applyFill="1" applyBorder="1" applyAlignment="1">
      <alignment horizontal="left" vertical="center" wrapText="1"/>
    </xf>
    <xf numFmtId="0" fontId="16" fillId="0" borderId="10" xfId="0" applyNumberFormat="1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3" fillId="33" borderId="10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 wrapText="1"/>
    </xf>
    <xf numFmtId="49" fontId="40" fillId="0" borderId="0" xfId="0" applyNumberFormat="1" applyFont="1" applyAlignment="1">
      <alignment vertical="center" wrapText="1"/>
    </xf>
    <xf numFmtId="172" fontId="43" fillId="0" borderId="10" xfId="0" applyNumberFormat="1" applyFont="1" applyBorder="1" applyAlignment="1">
      <alignment horizontal="center" vertical="center" wrapText="1"/>
    </xf>
    <xf numFmtId="172" fontId="48" fillId="0" borderId="10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37" fillId="0" borderId="10" xfId="54" applyFont="1" applyFill="1" applyBorder="1" applyAlignment="1">
      <alignment horizontal="left" vertical="center" wrapText="1"/>
      <protection/>
    </xf>
    <xf numFmtId="0" fontId="38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vertical="center" wrapText="1"/>
    </xf>
    <xf numFmtId="49" fontId="38" fillId="0" borderId="10" xfId="0" applyNumberFormat="1" applyFont="1" applyFill="1" applyBorder="1" applyAlignment="1">
      <alignment vertical="center" wrapText="1"/>
    </xf>
    <xf numFmtId="0" fontId="38" fillId="0" borderId="10" xfId="53" applyFont="1" applyFill="1" applyBorder="1" applyAlignment="1">
      <alignment horizontal="justify" vertical="center" wrapText="1"/>
      <protection/>
    </xf>
    <xf numFmtId="49" fontId="36" fillId="0" borderId="10" xfId="0" applyNumberFormat="1" applyFont="1" applyFill="1" applyBorder="1" applyAlignment="1">
      <alignment vertical="center" wrapText="1"/>
    </xf>
    <xf numFmtId="0" fontId="38" fillId="0" borderId="10" xfId="53" applyFont="1" applyFill="1" applyBorder="1" applyAlignment="1">
      <alignment horizontal="justify" vertical="center"/>
      <protection/>
    </xf>
    <xf numFmtId="0" fontId="38" fillId="0" borderId="0" xfId="0" applyFont="1" applyFill="1" applyAlignment="1">
      <alignment vertical="center" wrapText="1"/>
    </xf>
    <xf numFmtId="0" fontId="36" fillId="0" borderId="26" xfId="0" applyNumberFormat="1" applyFont="1" applyFill="1" applyBorder="1" applyAlignment="1" applyProtection="1">
      <alignment vertical="center" wrapText="1"/>
      <protection/>
    </xf>
    <xf numFmtId="0" fontId="36" fillId="0" borderId="16" xfId="53" applyFont="1" applyFill="1" applyBorder="1" applyAlignment="1">
      <alignment horizontal="justify" vertical="center" wrapText="1"/>
      <protection/>
    </xf>
    <xf numFmtId="2" fontId="36" fillId="0" borderId="11" xfId="0" applyNumberFormat="1" applyFont="1" applyFill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vertical="center"/>
    </xf>
    <xf numFmtId="0" fontId="38" fillId="0" borderId="10" xfId="0" applyNumberFormat="1" applyFont="1" applyFill="1" applyBorder="1" applyAlignment="1">
      <alignment horizontal="center" vertical="center" wrapText="1"/>
    </xf>
    <xf numFmtId="2" fontId="36" fillId="0" borderId="10" xfId="0" applyNumberFormat="1" applyFont="1" applyFill="1" applyBorder="1" applyAlignment="1">
      <alignment horizontal="center" vertical="center"/>
    </xf>
    <xf numFmtId="2" fontId="38" fillId="0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40" fillId="0" borderId="0" xfId="0" applyFont="1" applyAlignment="1">
      <alignment horizontal="right"/>
    </xf>
    <xf numFmtId="0" fontId="38" fillId="0" borderId="26" xfId="0" applyNumberFormat="1" applyFont="1" applyFill="1" applyBorder="1" applyAlignment="1" applyProtection="1">
      <alignment vertical="center" wrapText="1"/>
      <protection/>
    </xf>
    <xf numFmtId="49" fontId="36" fillId="0" borderId="10" xfId="0" applyNumberFormat="1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/>
    </xf>
    <xf numFmtId="49" fontId="36" fillId="0" borderId="16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vertical="top" wrapText="1"/>
    </xf>
    <xf numFmtId="0" fontId="24" fillId="0" borderId="0" xfId="0" applyFont="1" applyFill="1" applyAlignment="1">
      <alignment horizontal="justify" vertical="top" wrapText="1"/>
    </xf>
    <xf numFmtId="0" fontId="23" fillId="0" borderId="10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left" vertical="center" wrapText="1"/>
    </xf>
    <xf numFmtId="0" fontId="23" fillId="0" borderId="0" xfId="0" applyFont="1" applyAlignment="1">
      <alignment horizontal="right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49" fontId="23" fillId="0" borderId="25" xfId="0" applyNumberFormat="1" applyFont="1" applyBorder="1" applyAlignment="1">
      <alignment horizontal="left" vertical="center" wrapText="1"/>
    </xf>
    <xf numFmtId="49" fontId="23" fillId="0" borderId="28" xfId="0" applyNumberFormat="1" applyFont="1" applyBorder="1" applyAlignment="1">
      <alignment horizontal="left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left" vertical="center" wrapText="1"/>
    </xf>
    <xf numFmtId="0" fontId="23" fillId="0" borderId="25" xfId="0" applyFont="1" applyBorder="1" applyAlignment="1">
      <alignment horizontal="center" vertical="top" wrapText="1"/>
    </xf>
    <xf numFmtId="0" fontId="23" fillId="0" borderId="28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horizontal="right" wrapText="1"/>
    </xf>
    <xf numFmtId="0" fontId="23" fillId="0" borderId="0" xfId="0" applyNumberFormat="1" applyFont="1" applyAlignment="1">
      <alignment wrapText="1"/>
    </xf>
    <xf numFmtId="0" fontId="23" fillId="0" borderId="0" xfId="0" applyNumberFormat="1" applyFont="1" applyAlignment="1">
      <alignment horizontal="right" wrapText="1"/>
    </xf>
    <xf numFmtId="49" fontId="51" fillId="0" borderId="0" xfId="0" applyNumberFormat="1" applyFont="1" applyFill="1" applyAlignment="1">
      <alignment horizontal="right" wrapText="1"/>
    </xf>
    <xf numFmtId="49" fontId="51" fillId="0" borderId="0" xfId="0" applyNumberFormat="1" applyFont="1" applyAlignment="1">
      <alignment wrapText="1"/>
    </xf>
    <xf numFmtId="49" fontId="51" fillId="0" borderId="0" xfId="0" applyNumberFormat="1" applyFont="1" applyAlignment="1">
      <alignment horizontal="right" wrapText="1"/>
    </xf>
    <xf numFmtId="49" fontId="52" fillId="0" borderId="0" xfId="0" applyNumberFormat="1" applyFont="1" applyAlignment="1">
      <alignment horizontal="right" vertical="center" wrapText="1"/>
    </xf>
    <xf numFmtId="0" fontId="53" fillId="0" borderId="0" xfId="0" applyFont="1" applyAlignment="1">
      <alignment horizontal="right" vertical="center" wrapText="1"/>
    </xf>
    <xf numFmtId="0" fontId="22" fillId="0" borderId="0" xfId="0" applyFont="1" applyBorder="1" applyAlignment="1">
      <alignment horizontal="center" vertical="center" wrapText="1"/>
    </xf>
    <xf numFmtId="49" fontId="43" fillId="0" borderId="0" xfId="0" applyNumberFormat="1" applyFont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22" fillId="0" borderId="0" xfId="0" applyFont="1" applyAlignment="1">
      <alignment horizontal="center" vertical="top" wrapText="1"/>
    </xf>
    <xf numFmtId="49" fontId="35" fillId="0" borderId="0" xfId="0" applyNumberFormat="1" applyFont="1" applyAlignment="1">
      <alignment horizontal="right" wrapText="1"/>
    </xf>
    <xf numFmtId="0" fontId="36" fillId="0" borderId="0" xfId="0" applyFont="1" applyAlignment="1">
      <alignment horizontal="center" vertical="center" wrapText="1"/>
    </xf>
    <xf numFmtId="0" fontId="33" fillId="0" borderId="0" xfId="0" applyFont="1" applyFill="1" applyBorder="1" applyAlignment="1">
      <alignment horizontal="right"/>
    </xf>
    <xf numFmtId="0" fontId="36" fillId="0" borderId="16" xfId="0" applyFont="1" applyFill="1" applyBorder="1" applyAlignment="1">
      <alignment wrapText="1"/>
    </xf>
    <xf numFmtId="0" fontId="38" fillId="0" borderId="16" xfId="0" applyFont="1" applyFill="1" applyBorder="1" applyAlignment="1">
      <alignment wrapText="1"/>
    </xf>
    <xf numFmtId="49" fontId="38" fillId="0" borderId="0" xfId="0" applyNumberFormat="1" applyFont="1" applyAlignment="1">
      <alignment horizontal="right" vertical="center" wrapText="1"/>
    </xf>
    <xf numFmtId="49" fontId="40" fillId="0" borderId="0" xfId="0" applyNumberFormat="1" applyFont="1" applyAlignment="1">
      <alignment horizontal="right" vertical="center" wrapText="1"/>
    </xf>
    <xf numFmtId="0" fontId="38" fillId="0" borderId="0" xfId="0" applyFont="1" applyAlignment="1">
      <alignment horizontal="right"/>
    </xf>
    <xf numFmtId="49" fontId="38" fillId="0" borderId="0" xfId="0" applyNumberFormat="1" applyFont="1" applyAlignment="1">
      <alignment horizontal="right" wrapText="1"/>
    </xf>
    <xf numFmtId="0" fontId="39" fillId="0" borderId="0" xfId="0" applyFont="1" applyFill="1" applyBorder="1" applyAlignment="1">
      <alignment horizontal="right"/>
    </xf>
    <xf numFmtId="0" fontId="29" fillId="0" borderId="0" xfId="0" applyFont="1" applyAlignment="1">
      <alignment horizontal="center"/>
    </xf>
    <xf numFmtId="0" fontId="29" fillId="0" borderId="32" xfId="0" applyFont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19</xdr:row>
      <xdr:rowOff>0</xdr:rowOff>
    </xdr:from>
    <xdr:to>
      <xdr:col>1</xdr:col>
      <xdr:colOff>171450</xdr:colOff>
      <xdr:row>19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50114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2:K53"/>
  <sheetViews>
    <sheetView view="pageBreakPreview" zoomScale="50" zoomScaleNormal="50" zoomScaleSheetLayoutView="50" zoomScalePageLayoutView="0" workbookViewId="0" topLeftCell="A7">
      <selection activeCell="D13" sqref="D13:E13"/>
    </sheetView>
  </sheetViews>
  <sheetFormatPr defaultColWidth="9.00390625" defaultRowHeight="12.75"/>
  <cols>
    <col min="1" max="1" width="18.75390625" style="3" customWidth="1"/>
    <col min="2" max="2" width="19.25390625" style="3" customWidth="1"/>
    <col min="3" max="3" width="64.625" style="3" customWidth="1"/>
    <col min="4" max="4" width="50.75390625" style="4" customWidth="1"/>
    <col min="5" max="6" width="73.625" style="4" customWidth="1"/>
    <col min="7" max="16384" width="9.125" style="3" customWidth="1"/>
  </cols>
  <sheetData>
    <row r="2" spans="2:7" ht="27" customHeight="1">
      <c r="B2" s="58"/>
      <c r="C2" s="58"/>
      <c r="D2" s="304" t="s">
        <v>325</v>
      </c>
      <c r="E2" s="304"/>
      <c r="F2" s="110"/>
      <c r="G2" s="58"/>
    </row>
    <row r="3" spans="2:7" ht="163.5" customHeight="1">
      <c r="B3" s="58"/>
      <c r="C3" s="58"/>
      <c r="D3" s="304" t="s">
        <v>267</v>
      </c>
      <c r="E3" s="304"/>
      <c r="F3" s="111"/>
      <c r="G3" s="58"/>
    </row>
    <row r="4" spans="2:7" s="19" customFormat="1" ht="57" customHeight="1">
      <c r="B4" s="305" t="s">
        <v>160</v>
      </c>
      <c r="C4" s="306"/>
      <c r="D4" s="306"/>
      <c r="E4" s="306"/>
      <c r="F4" s="56"/>
      <c r="G4" s="65"/>
    </row>
    <row r="5" spans="2:7" s="19" customFormat="1" ht="9.75" customHeight="1">
      <c r="B5" s="66"/>
      <c r="C5" s="65"/>
      <c r="D5" s="64"/>
      <c r="E5" s="67"/>
      <c r="F5" s="67"/>
      <c r="G5" s="65"/>
    </row>
    <row r="6" spans="2:7" s="20" customFormat="1" ht="105">
      <c r="B6" s="59" t="s">
        <v>14</v>
      </c>
      <c r="C6" s="59" t="s">
        <v>13</v>
      </c>
      <c r="D6" s="309" t="s">
        <v>15</v>
      </c>
      <c r="E6" s="310"/>
      <c r="F6" s="115"/>
      <c r="G6" s="58"/>
    </row>
    <row r="7" spans="2:7" s="20" customFormat="1" ht="26.25">
      <c r="B7" s="68">
        <v>1</v>
      </c>
      <c r="C7" s="68">
        <v>2</v>
      </c>
      <c r="D7" s="315">
        <v>3</v>
      </c>
      <c r="E7" s="316"/>
      <c r="F7" s="116"/>
      <c r="G7" s="58"/>
    </row>
    <row r="8" spans="2:7" s="20" customFormat="1" ht="35.25" customHeight="1">
      <c r="B8" s="311" t="s">
        <v>161</v>
      </c>
      <c r="C8" s="312"/>
      <c r="D8" s="312"/>
      <c r="E8" s="313"/>
      <c r="F8" s="117"/>
      <c r="G8" s="58"/>
    </row>
    <row r="9" spans="2:7" s="18" customFormat="1" ht="79.5" customHeight="1">
      <c r="B9" s="183">
        <v>801</v>
      </c>
      <c r="C9" s="59" t="s">
        <v>80</v>
      </c>
      <c r="D9" s="314" t="s">
        <v>81</v>
      </c>
      <c r="E9" s="314"/>
      <c r="F9" s="118"/>
      <c r="G9" s="56"/>
    </row>
    <row r="10" spans="2:7" s="18" customFormat="1" ht="49.5" customHeight="1">
      <c r="B10" s="183">
        <v>801</v>
      </c>
      <c r="C10" s="59" t="s">
        <v>82</v>
      </c>
      <c r="D10" s="301" t="s">
        <v>83</v>
      </c>
      <c r="E10" s="301"/>
      <c r="F10" s="122"/>
      <c r="G10" s="56"/>
    </row>
    <row r="11" spans="2:7" s="18" customFormat="1" ht="129.75" customHeight="1">
      <c r="B11" s="183">
        <v>801</v>
      </c>
      <c r="C11" s="59" t="s">
        <v>84</v>
      </c>
      <c r="D11" s="301" t="s">
        <v>85</v>
      </c>
      <c r="E11" s="301"/>
      <c r="F11" s="84"/>
      <c r="G11" s="56"/>
    </row>
    <row r="12" spans="2:7" s="18" customFormat="1" ht="78" customHeight="1">
      <c r="B12" s="183">
        <v>801</v>
      </c>
      <c r="C12" s="59" t="s">
        <v>86</v>
      </c>
      <c r="D12" s="301" t="s">
        <v>87</v>
      </c>
      <c r="E12" s="301"/>
      <c r="F12" s="84"/>
      <c r="G12" s="56"/>
    </row>
    <row r="13" spans="2:7" s="18" customFormat="1" ht="26.25" customHeight="1">
      <c r="B13" s="183">
        <v>801</v>
      </c>
      <c r="C13" s="59" t="s">
        <v>88</v>
      </c>
      <c r="D13" s="301" t="s">
        <v>89</v>
      </c>
      <c r="E13" s="301"/>
      <c r="F13" s="84"/>
      <c r="G13" s="56"/>
    </row>
    <row r="14" spans="2:7" s="18" customFormat="1" ht="26.25" customHeight="1">
      <c r="B14" s="183">
        <v>801</v>
      </c>
      <c r="C14" s="59" t="s">
        <v>90</v>
      </c>
      <c r="D14" s="302" t="s">
        <v>91</v>
      </c>
      <c r="E14" s="303"/>
      <c r="F14" s="84"/>
      <c r="G14" s="56"/>
    </row>
    <row r="15" spans="2:7" s="18" customFormat="1" ht="48.75" customHeight="1">
      <c r="B15" s="183">
        <v>801</v>
      </c>
      <c r="C15" s="59" t="s">
        <v>347</v>
      </c>
      <c r="D15" s="301" t="s">
        <v>178</v>
      </c>
      <c r="E15" s="301"/>
      <c r="F15" s="84"/>
      <c r="G15" s="56"/>
    </row>
    <row r="16" spans="2:7" s="18" customFormat="1" ht="111" customHeight="1" hidden="1">
      <c r="B16" s="183">
        <v>801</v>
      </c>
      <c r="C16" s="59" t="s">
        <v>148</v>
      </c>
      <c r="D16" s="307" t="s">
        <v>153</v>
      </c>
      <c r="E16" s="308"/>
      <c r="F16" s="119"/>
      <c r="G16" s="56"/>
    </row>
    <row r="17" spans="2:7" s="18" customFormat="1" ht="87" customHeight="1">
      <c r="B17" s="183">
        <v>801</v>
      </c>
      <c r="C17" s="59" t="s">
        <v>344</v>
      </c>
      <c r="D17" s="302" t="s">
        <v>177</v>
      </c>
      <c r="E17" s="303"/>
      <c r="F17" s="129"/>
      <c r="G17" s="56"/>
    </row>
    <row r="18" spans="2:7" s="18" customFormat="1" ht="114" customHeight="1">
      <c r="B18" s="183">
        <v>801</v>
      </c>
      <c r="C18" s="59" t="s">
        <v>348</v>
      </c>
      <c r="D18" s="301" t="s">
        <v>92</v>
      </c>
      <c r="E18" s="301"/>
      <c r="F18" s="130"/>
      <c r="G18" s="56"/>
    </row>
    <row r="19" spans="2:7" s="18" customFormat="1" ht="106.5" customHeight="1">
      <c r="B19" s="183">
        <v>801</v>
      </c>
      <c r="C19" s="59" t="s">
        <v>349</v>
      </c>
      <c r="D19" s="301" t="s">
        <v>179</v>
      </c>
      <c r="E19" s="301"/>
      <c r="F19" s="132"/>
      <c r="G19" s="56"/>
    </row>
    <row r="20" spans="2:7" s="18" customFormat="1" ht="140.25" customHeight="1">
      <c r="B20" s="183">
        <v>801</v>
      </c>
      <c r="C20" s="59" t="s">
        <v>93</v>
      </c>
      <c r="D20" s="301" t="s">
        <v>94</v>
      </c>
      <c r="E20" s="301"/>
      <c r="F20" s="132"/>
      <c r="G20" s="56"/>
    </row>
    <row r="21" spans="2:7" s="18" customFormat="1" ht="51" customHeight="1">
      <c r="B21" s="183">
        <v>801</v>
      </c>
      <c r="C21" s="59" t="s">
        <v>350</v>
      </c>
      <c r="D21" s="301" t="s">
        <v>95</v>
      </c>
      <c r="E21" s="301"/>
      <c r="F21" s="132"/>
      <c r="G21" s="56"/>
    </row>
    <row r="22" spans="2:7" s="18" customFormat="1" ht="30" customHeight="1">
      <c r="B22" s="69"/>
      <c r="C22" s="58"/>
      <c r="D22" s="70"/>
      <c r="E22" s="70"/>
      <c r="F22" s="133"/>
      <c r="G22" s="56"/>
    </row>
    <row r="23" spans="2:8" s="20" customFormat="1" ht="116.25" customHeight="1">
      <c r="B23" s="300"/>
      <c r="C23" s="300"/>
      <c r="D23" s="300"/>
      <c r="E23" s="300"/>
      <c r="F23" s="135"/>
      <c r="G23" s="58"/>
      <c r="H23" s="125"/>
    </row>
    <row r="24" spans="2:8" s="20" customFormat="1" ht="72" customHeight="1">
      <c r="B24" s="71"/>
      <c r="C24" s="71"/>
      <c r="D24" s="71"/>
      <c r="E24" s="71"/>
      <c r="F24" s="112"/>
      <c r="G24" s="58"/>
      <c r="H24" s="108"/>
    </row>
    <row r="25" spans="2:8" ht="45.75">
      <c r="B25" s="72"/>
      <c r="C25" s="72"/>
      <c r="D25" s="73"/>
      <c r="E25" s="73"/>
      <c r="F25" s="136"/>
      <c r="G25" s="58"/>
      <c r="H25" s="108"/>
    </row>
    <row r="26" spans="2:8" ht="45.75">
      <c r="B26" s="72"/>
      <c r="C26" s="72"/>
      <c r="D26" s="299"/>
      <c r="E26" s="299"/>
      <c r="F26" s="136"/>
      <c r="G26" s="58"/>
      <c r="H26" s="108"/>
    </row>
    <row r="27" ht="45">
      <c r="F27" s="127"/>
    </row>
    <row r="28" ht="45.75">
      <c r="F28" s="124"/>
    </row>
    <row r="29" ht="45.75">
      <c r="F29" s="124"/>
    </row>
    <row r="30" ht="45.75">
      <c r="F30" s="124"/>
    </row>
    <row r="31" ht="45">
      <c r="F31" s="127"/>
    </row>
    <row r="32" ht="45.75">
      <c r="F32" s="124"/>
    </row>
    <row r="33" ht="45.75">
      <c r="F33" s="124"/>
    </row>
    <row r="35" ht="45.75">
      <c r="H35" s="108"/>
    </row>
    <row r="36" ht="45.75">
      <c r="H36" s="108"/>
    </row>
    <row r="37" ht="45.75">
      <c r="H37" s="108"/>
    </row>
    <row r="38" ht="45.75">
      <c r="H38" s="108"/>
    </row>
    <row r="39" spans="6:8" ht="45.75">
      <c r="F39" s="124"/>
      <c r="H39" s="108"/>
    </row>
    <row r="40" spans="6:8" ht="45.75">
      <c r="F40" s="124"/>
      <c r="H40" s="108"/>
    </row>
    <row r="41" spans="6:8" ht="45.75">
      <c r="F41" s="124"/>
      <c r="H41" s="108"/>
    </row>
    <row r="42" spans="6:8" ht="45.75">
      <c r="F42" s="124"/>
      <c r="H42" s="108"/>
    </row>
    <row r="43" spans="6:8" ht="45.75">
      <c r="F43" s="124"/>
      <c r="H43" s="108"/>
    </row>
    <row r="44" spans="6:8" ht="45.75">
      <c r="F44" s="124"/>
      <c r="H44" s="108"/>
    </row>
    <row r="45" spans="6:11" ht="45.75">
      <c r="F45" s="124"/>
      <c r="H45" s="108"/>
      <c r="K45" s="108"/>
    </row>
    <row r="46" spans="6:8" ht="45.75">
      <c r="F46" s="124"/>
      <c r="H46" s="108"/>
    </row>
    <row r="48" ht="45">
      <c r="F48" s="127"/>
    </row>
    <row r="49" ht="45.75">
      <c r="F49" s="124"/>
    </row>
    <row r="50" ht="45.75">
      <c r="F50" s="124"/>
    </row>
    <row r="51" ht="45.75">
      <c r="F51" s="124"/>
    </row>
    <row r="52" spans="6:8" ht="45.75">
      <c r="F52" s="124"/>
      <c r="H52" s="108"/>
    </row>
    <row r="53" spans="6:8" ht="45.75">
      <c r="F53" s="124"/>
      <c r="H53" s="108"/>
    </row>
  </sheetData>
  <sheetProtection/>
  <mergeCells count="21">
    <mergeCell ref="D16:E16"/>
    <mergeCell ref="D20:E20"/>
    <mergeCell ref="D6:E6"/>
    <mergeCell ref="B8:E8"/>
    <mergeCell ref="D9:E9"/>
    <mergeCell ref="D7:E7"/>
    <mergeCell ref="D2:E2"/>
    <mergeCell ref="D15:E15"/>
    <mergeCell ref="D13:E13"/>
    <mergeCell ref="D14:E14"/>
    <mergeCell ref="D10:E10"/>
    <mergeCell ref="D3:E3"/>
    <mergeCell ref="B4:E4"/>
    <mergeCell ref="D11:E11"/>
    <mergeCell ref="D12:E12"/>
    <mergeCell ref="D26:E26"/>
    <mergeCell ref="B23:E23"/>
    <mergeCell ref="D18:E18"/>
    <mergeCell ref="D19:E19"/>
    <mergeCell ref="D17:E17"/>
    <mergeCell ref="D21:E21"/>
  </mergeCells>
  <printOptions/>
  <pageMargins left="0.7480314960629921" right="0.3937007874015748" top="0" bottom="0" header="0" footer="0.11811023622047245"/>
  <pageSetup horizontalDpi="600" verticalDpi="600" orientation="portrait" paperSize="9" scale="4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B2:P62"/>
  <sheetViews>
    <sheetView view="pageBreakPreview" zoomScale="25" zoomScaleNormal="65" zoomScaleSheetLayoutView="25" zoomScalePageLayoutView="0" workbookViewId="0" topLeftCell="A47">
      <selection activeCell="H41" sqref="H41"/>
    </sheetView>
  </sheetViews>
  <sheetFormatPr defaultColWidth="9.00390625" defaultRowHeight="12.75"/>
  <cols>
    <col min="1" max="1" width="45.625" style="0" customWidth="1"/>
    <col min="2" max="2" width="21.375" style="0" customWidth="1"/>
    <col min="3" max="3" width="255.125" style="0" customWidth="1"/>
    <col min="4" max="4" width="20.75390625" style="0" hidden="1" customWidth="1"/>
    <col min="5" max="5" width="18.00390625" style="0" hidden="1" customWidth="1"/>
    <col min="6" max="6" width="0.2421875" style="0" hidden="1" customWidth="1"/>
    <col min="7" max="7" width="16.375" style="0" hidden="1" customWidth="1"/>
    <col min="8" max="8" width="84.375" style="0" customWidth="1"/>
    <col min="9" max="9" width="40.375" style="0" customWidth="1"/>
    <col min="10" max="10" width="45.625" style="0" hidden="1" customWidth="1"/>
    <col min="11" max="11" width="40.375" style="0" customWidth="1"/>
    <col min="12" max="12" width="70.375" style="0" customWidth="1"/>
    <col min="13" max="13" width="62.75390625" style="0" customWidth="1"/>
    <col min="14" max="14" width="54.875" style="0" customWidth="1"/>
    <col min="15" max="15" width="18.125" style="0" customWidth="1"/>
    <col min="16" max="16" width="0" style="0" hidden="1" customWidth="1"/>
  </cols>
  <sheetData>
    <row r="2" spans="13:14" ht="51.75" customHeight="1">
      <c r="M2" s="155"/>
      <c r="N2" s="153" t="s">
        <v>325</v>
      </c>
    </row>
    <row r="3" spans="2:16" ht="60.75" customHeight="1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99"/>
      <c r="M3" s="341" t="s">
        <v>154</v>
      </c>
      <c r="N3" s="341"/>
      <c r="O3" s="98"/>
      <c r="P3" s="104"/>
    </row>
    <row r="4" spans="2:16" ht="40.5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339" t="s">
        <v>275</v>
      </c>
      <c r="M4" s="339"/>
      <c r="N4" s="340"/>
      <c r="O4" s="340"/>
      <c r="P4" s="104"/>
    </row>
    <row r="5" spans="2:16" ht="40.5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339"/>
      <c r="M5" s="339"/>
      <c r="N5" s="340"/>
      <c r="O5" s="340"/>
      <c r="P5" s="104"/>
    </row>
    <row r="6" spans="2:16" ht="164.25" customHeight="1"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339"/>
      <c r="M6" s="339"/>
      <c r="N6" s="340"/>
      <c r="O6" s="340"/>
      <c r="P6" s="104"/>
    </row>
    <row r="7" spans="2:16" ht="44.25"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98"/>
      <c r="M7" s="98"/>
      <c r="N7" s="98"/>
      <c r="O7" s="98"/>
      <c r="P7" s="104"/>
    </row>
    <row r="8" spans="2:16" ht="1.5" customHeight="1"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</row>
    <row r="9" spans="2:16" ht="180.75" customHeight="1">
      <c r="B9" s="335" t="s">
        <v>276</v>
      </c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104"/>
      <c r="O9" s="104"/>
      <c r="P9" s="104"/>
    </row>
    <row r="10" spans="2:16" ht="40.5">
      <c r="B10" s="105"/>
      <c r="C10" s="105"/>
      <c r="D10" s="105"/>
      <c r="E10" s="105"/>
      <c r="F10" s="105"/>
      <c r="G10" s="105"/>
      <c r="H10" s="106"/>
      <c r="I10" s="336"/>
      <c r="J10" s="336"/>
      <c r="K10" s="336"/>
      <c r="L10" s="336"/>
      <c r="M10" s="336"/>
      <c r="N10" s="104"/>
      <c r="O10" s="104"/>
      <c r="P10" s="104"/>
    </row>
    <row r="11" spans="2:16" ht="160.5" customHeight="1">
      <c r="B11" s="100" t="s">
        <v>22</v>
      </c>
      <c r="C11" s="100" t="s">
        <v>23</v>
      </c>
      <c r="D11" s="100" t="s">
        <v>23</v>
      </c>
      <c r="E11" s="100" t="s">
        <v>23</v>
      </c>
      <c r="F11" s="100" t="s">
        <v>23</v>
      </c>
      <c r="G11" s="100" t="s">
        <v>23</v>
      </c>
      <c r="H11" s="101" t="s">
        <v>45</v>
      </c>
      <c r="I11" s="101" t="s">
        <v>46</v>
      </c>
      <c r="J11" s="101" t="s">
        <v>258</v>
      </c>
      <c r="K11" s="101" t="s">
        <v>257</v>
      </c>
      <c r="L11" s="102" t="s">
        <v>241</v>
      </c>
      <c r="M11" s="103" t="s">
        <v>324</v>
      </c>
      <c r="N11" s="104"/>
      <c r="O11" s="104"/>
      <c r="P11" s="104"/>
    </row>
    <row r="12" spans="2:16" ht="61.5">
      <c r="B12" s="141">
        <v>1</v>
      </c>
      <c r="C12" s="141">
        <v>2</v>
      </c>
      <c r="D12" s="142" t="s">
        <v>24</v>
      </c>
      <c r="E12" s="142" t="s">
        <v>25</v>
      </c>
      <c r="F12" s="142"/>
      <c r="G12" s="142" t="s">
        <v>26</v>
      </c>
      <c r="H12" s="142" t="s">
        <v>27</v>
      </c>
      <c r="I12" s="142" t="s">
        <v>28</v>
      </c>
      <c r="J12" s="142"/>
      <c r="K12" s="142" t="s">
        <v>149</v>
      </c>
      <c r="L12" s="142" t="s">
        <v>249</v>
      </c>
      <c r="M12" s="141">
        <v>10</v>
      </c>
      <c r="N12" s="104"/>
      <c r="O12" s="104"/>
      <c r="P12" s="104"/>
    </row>
    <row r="13" spans="2:16" ht="180" customHeight="1">
      <c r="B13" s="143">
        <v>1</v>
      </c>
      <c r="C13" s="278" t="s">
        <v>295</v>
      </c>
      <c r="D13" s="146" t="s">
        <v>47</v>
      </c>
      <c r="E13" s="146" t="s">
        <v>50</v>
      </c>
      <c r="F13" s="146" t="s">
        <v>50</v>
      </c>
      <c r="G13" s="146" t="s">
        <v>52</v>
      </c>
      <c r="H13" s="255" t="s">
        <v>112</v>
      </c>
      <c r="I13" s="255"/>
      <c r="J13" s="255">
        <f>J14+J20+J24+J28+J32+J36+J41+J44</f>
        <v>2208.17</v>
      </c>
      <c r="K13" s="255">
        <f>K14+K20+K24+K28+K31+K36+K41+K44</f>
        <v>91.90000000000015</v>
      </c>
      <c r="L13" s="255">
        <f>L14+L20+L24+L28+L31+L36+L41+L44</f>
        <v>2180.07</v>
      </c>
      <c r="M13" s="255">
        <f>M14+M20+M24+M28+M31+M36+M41+M44</f>
        <v>2124.27</v>
      </c>
      <c r="N13" s="104"/>
      <c r="O13" s="104"/>
      <c r="P13" s="104"/>
    </row>
    <row r="14" spans="2:16" ht="124.5" customHeight="1">
      <c r="B14" s="143">
        <f aca="true" t="shared" si="0" ref="B14:B53">B13+1</f>
        <v>2</v>
      </c>
      <c r="C14" s="278" t="s">
        <v>335</v>
      </c>
      <c r="D14" s="146" t="s">
        <v>47</v>
      </c>
      <c r="E14" s="146" t="s">
        <v>50</v>
      </c>
      <c r="F14" s="146" t="s">
        <v>50</v>
      </c>
      <c r="G14" s="146" t="s">
        <v>52</v>
      </c>
      <c r="H14" s="288" t="s">
        <v>127</v>
      </c>
      <c r="I14" s="255"/>
      <c r="J14" s="255">
        <f>J15+J16+J17+J18+J19</f>
        <v>938.5</v>
      </c>
      <c r="K14" s="255">
        <f>K15+K16+K17+K18+K19</f>
        <v>-250.02</v>
      </c>
      <c r="L14" s="255">
        <f>L15+L16+L17+L18+L19</f>
        <v>688.48</v>
      </c>
      <c r="M14" s="255">
        <f>M15+M16++M17+M18+M19</f>
        <v>697.63</v>
      </c>
      <c r="N14" s="104"/>
      <c r="O14" s="104"/>
      <c r="P14" s="104"/>
    </row>
    <row r="15" spans="2:16" ht="108" customHeight="1">
      <c r="B15" s="143">
        <f t="shared" si="0"/>
        <v>3</v>
      </c>
      <c r="C15" s="279" t="s">
        <v>135</v>
      </c>
      <c r="D15" s="144" t="s">
        <v>47</v>
      </c>
      <c r="E15" s="144" t="s">
        <v>50</v>
      </c>
      <c r="F15" s="144" t="s">
        <v>50</v>
      </c>
      <c r="G15" s="144" t="s">
        <v>52</v>
      </c>
      <c r="H15" s="289" t="s">
        <v>127</v>
      </c>
      <c r="I15" s="241" t="s">
        <v>67</v>
      </c>
      <c r="J15" s="241">
        <v>480</v>
      </c>
      <c r="K15" s="241"/>
      <c r="L15" s="241">
        <v>480</v>
      </c>
      <c r="M15" s="241">
        <f>L15</f>
        <v>480</v>
      </c>
      <c r="N15" s="104"/>
      <c r="O15" s="104"/>
      <c r="P15" s="104"/>
    </row>
    <row r="16" spans="2:16" ht="90" customHeight="1">
      <c r="B16" s="143">
        <f t="shared" si="0"/>
        <v>4</v>
      </c>
      <c r="C16" s="279" t="s">
        <v>134</v>
      </c>
      <c r="D16" s="144" t="s">
        <v>47</v>
      </c>
      <c r="E16" s="144" t="s">
        <v>50</v>
      </c>
      <c r="F16" s="144" t="s">
        <v>50</v>
      </c>
      <c r="G16" s="144" t="s">
        <v>52</v>
      </c>
      <c r="H16" s="289" t="s">
        <v>127</v>
      </c>
      <c r="I16" s="241" t="s">
        <v>133</v>
      </c>
      <c r="J16" s="241">
        <v>145</v>
      </c>
      <c r="K16" s="241"/>
      <c r="L16" s="241">
        <v>145</v>
      </c>
      <c r="M16" s="241">
        <f>L16</f>
        <v>145</v>
      </c>
      <c r="N16" s="104"/>
      <c r="O16" s="104"/>
      <c r="P16" s="104"/>
    </row>
    <row r="17" spans="2:16" ht="125.25" customHeight="1">
      <c r="B17" s="143">
        <f>B16+1</f>
        <v>5</v>
      </c>
      <c r="C17" s="279" t="s">
        <v>1</v>
      </c>
      <c r="D17" s="144" t="s">
        <v>47</v>
      </c>
      <c r="E17" s="144" t="s">
        <v>50</v>
      </c>
      <c r="F17" s="144" t="s">
        <v>50</v>
      </c>
      <c r="G17" s="144" t="s">
        <v>52</v>
      </c>
      <c r="H17" s="289" t="s">
        <v>127</v>
      </c>
      <c r="I17" s="241" t="s">
        <v>71</v>
      </c>
      <c r="J17" s="241">
        <v>263.5</v>
      </c>
      <c r="K17" s="241">
        <v>-215.02</v>
      </c>
      <c r="L17" s="241">
        <v>48.48</v>
      </c>
      <c r="M17" s="241">
        <v>47.63</v>
      </c>
      <c r="N17" s="104"/>
      <c r="O17" s="104"/>
      <c r="P17" s="104"/>
    </row>
    <row r="18" spans="2:16" ht="78" customHeight="1">
      <c r="B18" s="143">
        <f t="shared" si="0"/>
        <v>6</v>
      </c>
      <c r="C18" s="279" t="s">
        <v>69</v>
      </c>
      <c r="D18" s="144" t="s">
        <v>47</v>
      </c>
      <c r="E18" s="144" t="s">
        <v>50</v>
      </c>
      <c r="F18" s="144" t="s">
        <v>50</v>
      </c>
      <c r="G18" s="144" t="s">
        <v>52</v>
      </c>
      <c r="H18" s="289" t="s">
        <v>127</v>
      </c>
      <c r="I18" s="290">
        <v>851</v>
      </c>
      <c r="J18" s="241" t="s">
        <v>259</v>
      </c>
      <c r="K18" s="241">
        <v>-35</v>
      </c>
      <c r="L18" s="241">
        <v>10</v>
      </c>
      <c r="M18" s="241">
        <v>20</v>
      </c>
      <c r="N18" s="104"/>
      <c r="O18" s="104"/>
      <c r="P18" s="104"/>
    </row>
    <row r="19" spans="2:16" ht="93.75" customHeight="1">
      <c r="B19" s="143">
        <f t="shared" si="0"/>
        <v>7</v>
      </c>
      <c r="C19" s="279" t="s">
        <v>70</v>
      </c>
      <c r="D19" s="144" t="s">
        <v>47</v>
      </c>
      <c r="E19" s="144" t="s">
        <v>50</v>
      </c>
      <c r="F19" s="144" t="s">
        <v>50</v>
      </c>
      <c r="G19" s="144" t="s">
        <v>52</v>
      </c>
      <c r="H19" s="289" t="s">
        <v>127</v>
      </c>
      <c r="I19" s="290">
        <v>852</v>
      </c>
      <c r="J19" s="241" t="s">
        <v>26</v>
      </c>
      <c r="K19" s="241"/>
      <c r="L19" s="241">
        <v>5</v>
      </c>
      <c r="M19" s="241">
        <v>5</v>
      </c>
      <c r="N19" s="104"/>
      <c r="O19" s="104"/>
      <c r="P19" s="104"/>
    </row>
    <row r="20" spans="2:16" ht="249" customHeight="1">
      <c r="B20" s="143">
        <f t="shared" si="0"/>
        <v>8</v>
      </c>
      <c r="C20" s="280" t="s">
        <v>155</v>
      </c>
      <c r="D20" s="146" t="s">
        <v>47</v>
      </c>
      <c r="E20" s="146" t="s">
        <v>51</v>
      </c>
      <c r="F20" s="146" t="s">
        <v>51</v>
      </c>
      <c r="G20" s="146" t="s">
        <v>53</v>
      </c>
      <c r="H20" s="255" t="s">
        <v>169</v>
      </c>
      <c r="I20" s="255"/>
      <c r="J20" s="255">
        <f>J21+J22+J23</f>
        <v>53.199999999999996</v>
      </c>
      <c r="K20" s="255">
        <f>K21+K22+K23</f>
        <v>34.199999999999996</v>
      </c>
      <c r="L20" s="255">
        <f>L21+L22+L23</f>
        <v>87.39999999999999</v>
      </c>
      <c r="M20" s="255">
        <f>M21+M22+M23</f>
        <v>87.39999999999999</v>
      </c>
      <c r="N20" s="104"/>
      <c r="O20" s="104"/>
      <c r="P20" s="104"/>
    </row>
    <row r="21" spans="2:16" ht="76.5" customHeight="1">
      <c r="B21" s="143">
        <f t="shared" si="0"/>
        <v>9</v>
      </c>
      <c r="C21" s="279" t="s">
        <v>135</v>
      </c>
      <c r="D21" s="144" t="s">
        <v>47</v>
      </c>
      <c r="E21" s="144" t="s">
        <v>51</v>
      </c>
      <c r="F21" s="146" t="s">
        <v>51</v>
      </c>
      <c r="G21" s="144" t="s">
        <v>53</v>
      </c>
      <c r="H21" s="241" t="s">
        <v>169</v>
      </c>
      <c r="I21" s="241" t="s">
        <v>67</v>
      </c>
      <c r="J21" s="241">
        <v>38.8</v>
      </c>
      <c r="K21" s="241">
        <v>20.11</v>
      </c>
      <c r="L21" s="241">
        <v>58.91</v>
      </c>
      <c r="M21" s="241">
        <v>58.91</v>
      </c>
      <c r="N21" s="104"/>
      <c r="O21" s="104"/>
      <c r="P21" s="104"/>
    </row>
    <row r="22" spans="2:16" ht="87.75" customHeight="1">
      <c r="B22" s="143">
        <f t="shared" si="0"/>
        <v>10</v>
      </c>
      <c r="C22" s="279" t="s">
        <v>134</v>
      </c>
      <c r="D22" s="144" t="s">
        <v>47</v>
      </c>
      <c r="E22" s="144" t="s">
        <v>51</v>
      </c>
      <c r="F22" s="144" t="s">
        <v>51</v>
      </c>
      <c r="G22" s="144" t="s">
        <v>53</v>
      </c>
      <c r="H22" s="241" t="s">
        <v>169</v>
      </c>
      <c r="I22" s="241" t="s">
        <v>133</v>
      </c>
      <c r="J22" s="241">
        <v>12.8</v>
      </c>
      <c r="K22" s="241">
        <v>12.69</v>
      </c>
      <c r="L22" s="241">
        <v>25.49</v>
      </c>
      <c r="M22" s="241">
        <v>25.49</v>
      </c>
      <c r="N22" s="104"/>
      <c r="O22" s="104"/>
      <c r="P22" s="104"/>
    </row>
    <row r="23" spans="2:16" ht="123" customHeight="1">
      <c r="B23" s="143">
        <f t="shared" si="0"/>
        <v>11</v>
      </c>
      <c r="C23" s="279" t="s">
        <v>1</v>
      </c>
      <c r="D23" s="144" t="s">
        <v>47</v>
      </c>
      <c r="E23" s="144" t="s">
        <v>51</v>
      </c>
      <c r="F23" s="144" t="s">
        <v>51</v>
      </c>
      <c r="G23" s="144" t="s">
        <v>53</v>
      </c>
      <c r="H23" s="241" t="s">
        <v>169</v>
      </c>
      <c r="I23" s="241" t="s">
        <v>71</v>
      </c>
      <c r="J23" s="241">
        <v>1.6</v>
      </c>
      <c r="K23" s="241">
        <v>1.4</v>
      </c>
      <c r="L23" s="241">
        <v>3</v>
      </c>
      <c r="M23" s="241">
        <v>3</v>
      </c>
      <c r="N23" s="104"/>
      <c r="O23" s="104"/>
      <c r="P23" s="104"/>
    </row>
    <row r="24" spans="2:16" ht="182.25" customHeight="1" hidden="1">
      <c r="B24" s="143">
        <f t="shared" si="0"/>
        <v>12</v>
      </c>
      <c r="C24" s="247" t="s">
        <v>163</v>
      </c>
      <c r="D24" s="146" t="s">
        <v>47</v>
      </c>
      <c r="E24" s="146" t="s">
        <v>52</v>
      </c>
      <c r="F24" s="144" t="s">
        <v>52</v>
      </c>
      <c r="G24" s="146" t="s">
        <v>56</v>
      </c>
      <c r="H24" s="291" t="s">
        <v>172</v>
      </c>
      <c r="I24" s="255"/>
      <c r="J24" s="241">
        <f>J25</f>
        <v>0</v>
      </c>
      <c r="K24" s="255">
        <f>K25</f>
        <v>0</v>
      </c>
      <c r="L24" s="255">
        <f>L25</f>
        <v>0</v>
      </c>
      <c r="M24" s="255">
        <f>L24</f>
        <v>0</v>
      </c>
      <c r="N24" s="104"/>
      <c r="O24" s="104"/>
      <c r="P24" s="104"/>
    </row>
    <row r="25" spans="2:16" ht="261.75" customHeight="1" hidden="1">
      <c r="B25" s="143">
        <f t="shared" si="0"/>
        <v>13</v>
      </c>
      <c r="C25" s="242" t="s">
        <v>164</v>
      </c>
      <c r="D25" s="144" t="s">
        <v>47</v>
      </c>
      <c r="E25" s="144" t="s">
        <v>52</v>
      </c>
      <c r="F25" s="144" t="s">
        <v>52</v>
      </c>
      <c r="G25" s="144" t="s">
        <v>56</v>
      </c>
      <c r="H25" s="292" t="s">
        <v>171</v>
      </c>
      <c r="I25" s="241"/>
      <c r="J25" s="241">
        <v>0</v>
      </c>
      <c r="K25" s="241">
        <f>K26+K27</f>
        <v>0</v>
      </c>
      <c r="L25" s="241">
        <v>0</v>
      </c>
      <c r="M25" s="241">
        <f>L25</f>
        <v>0</v>
      </c>
      <c r="N25" s="104"/>
      <c r="O25" s="104"/>
      <c r="P25" s="104"/>
    </row>
    <row r="26" spans="2:16" ht="71.25" customHeight="1" hidden="1">
      <c r="B26" s="143">
        <f t="shared" si="0"/>
        <v>14</v>
      </c>
      <c r="C26" s="279" t="s">
        <v>135</v>
      </c>
      <c r="D26" s="144" t="s">
        <v>47</v>
      </c>
      <c r="E26" s="144" t="s">
        <v>52</v>
      </c>
      <c r="F26" s="144" t="s">
        <v>52</v>
      </c>
      <c r="G26" s="144" t="s">
        <v>56</v>
      </c>
      <c r="H26" s="292" t="s">
        <v>171</v>
      </c>
      <c r="I26" s="241" t="s">
        <v>67</v>
      </c>
      <c r="J26" s="241">
        <v>0</v>
      </c>
      <c r="K26" s="241"/>
      <c r="L26" s="241">
        <v>0</v>
      </c>
      <c r="M26" s="241">
        <f>L26</f>
        <v>0</v>
      </c>
      <c r="N26" s="104"/>
      <c r="O26" s="104"/>
      <c r="P26" s="104"/>
    </row>
    <row r="27" spans="2:16" ht="84.75" customHeight="1" hidden="1">
      <c r="B27" s="143">
        <f t="shared" si="0"/>
        <v>15</v>
      </c>
      <c r="C27" s="279" t="s">
        <v>134</v>
      </c>
      <c r="D27" s="144" t="s">
        <v>47</v>
      </c>
      <c r="E27" s="144" t="s">
        <v>52</v>
      </c>
      <c r="F27" s="144" t="s">
        <v>52</v>
      </c>
      <c r="G27" s="144" t="s">
        <v>56</v>
      </c>
      <c r="H27" s="292" t="s">
        <v>171</v>
      </c>
      <c r="I27" s="241" t="s">
        <v>133</v>
      </c>
      <c r="J27" s="241">
        <v>0</v>
      </c>
      <c r="K27" s="241"/>
      <c r="L27" s="241">
        <v>0</v>
      </c>
      <c r="M27" s="241">
        <f>L27</f>
        <v>0</v>
      </c>
      <c r="N27" s="104"/>
      <c r="O27" s="104"/>
      <c r="P27" s="104"/>
    </row>
    <row r="28" spans="2:16" ht="182.25" customHeight="1">
      <c r="B28" s="143">
        <f t="shared" si="0"/>
        <v>16</v>
      </c>
      <c r="C28" s="278" t="s">
        <v>299</v>
      </c>
      <c r="D28" s="146" t="s">
        <v>47</v>
      </c>
      <c r="E28" s="146" t="s">
        <v>58</v>
      </c>
      <c r="F28" s="144" t="s">
        <v>58</v>
      </c>
      <c r="G28" s="146" t="s">
        <v>53</v>
      </c>
      <c r="H28" s="255" t="s">
        <v>108</v>
      </c>
      <c r="I28" s="255"/>
      <c r="J28" s="255">
        <f aca="true" t="shared" si="1" ref="J28:M29">J29</f>
        <v>40</v>
      </c>
      <c r="K28" s="255">
        <f t="shared" si="1"/>
        <v>-37</v>
      </c>
      <c r="L28" s="255">
        <f t="shared" si="1"/>
        <v>3</v>
      </c>
      <c r="M28" s="255">
        <f t="shared" si="1"/>
        <v>3</v>
      </c>
      <c r="N28" s="104"/>
      <c r="O28" s="104"/>
      <c r="P28" s="104"/>
    </row>
    <row r="29" spans="2:16" ht="243" customHeight="1">
      <c r="B29" s="143">
        <f t="shared" si="0"/>
        <v>17</v>
      </c>
      <c r="C29" s="281" t="s">
        <v>300</v>
      </c>
      <c r="D29" s="144" t="s">
        <v>47</v>
      </c>
      <c r="E29" s="144" t="s">
        <v>58</v>
      </c>
      <c r="F29" s="146" t="s">
        <v>58</v>
      </c>
      <c r="G29" s="144" t="s">
        <v>53</v>
      </c>
      <c r="H29" s="255" t="s">
        <v>111</v>
      </c>
      <c r="I29" s="241"/>
      <c r="J29" s="241">
        <f t="shared" si="1"/>
        <v>40</v>
      </c>
      <c r="K29" s="241">
        <f t="shared" si="1"/>
        <v>-37</v>
      </c>
      <c r="L29" s="241">
        <f t="shared" si="1"/>
        <v>3</v>
      </c>
      <c r="M29" s="241">
        <f t="shared" si="1"/>
        <v>3</v>
      </c>
      <c r="N29" s="104"/>
      <c r="O29" s="104"/>
      <c r="P29" s="104"/>
    </row>
    <row r="30" spans="2:16" ht="123" customHeight="1">
      <c r="B30" s="143">
        <f t="shared" si="0"/>
        <v>18</v>
      </c>
      <c r="C30" s="282" t="s">
        <v>1</v>
      </c>
      <c r="D30" s="144" t="s">
        <v>47</v>
      </c>
      <c r="E30" s="144" t="s">
        <v>58</v>
      </c>
      <c r="F30" s="144" t="s">
        <v>58</v>
      </c>
      <c r="G30" s="144" t="s">
        <v>53</v>
      </c>
      <c r="H30" s="241" t="s">
        <v>111</v>
      </c>
      <c r="I30" s="241">
        <v>244</v>
      </c>
      <c r="J30" s="241">
        <v>40</v>
      </c>
      <c r="K30" s="241">
        <v>-37</v>
      </c>
      <c r="L30" s="241">
        <v>3</v>
      </c>
      <c r="M30" s="241">
        <f>L30</f>
        <v>3</v>
      </c>
      <c r="N30" s="104"/>
      <c r="O30" s="104"/>
      <c r="P30" s="104"/>
    </row>
    <row r="31" spans="2:16" ht="108" customHeight="1">
      <c r="B31" s="143">
        <f t="shared" si="0"/>
        <v>19</v>
      </c>
      <c r="C31" s="278" t="s">
        <v>301</v>
      </c>
      <c r="D31" s="146" t="s">
        <v>47</v>
      </c>
      <c r="E31" s="147" t="s">
        <v>7</v>
      </c>
      <c r="F31" s="145"/>
      <c r="G31" s="147"/>
      <c r="H31" s="241" t="s">
        <v>114</v>
      </c>
      <c r="I31" s="291" t="s">
        <v>48</v>
      </c>
      <c r="J31" s="255">
        <f>J32</f>
        <v>43.07</v>
      </c>
      <c r="K31" s="291">
        <f>K32</f>
        <v>-36.07</v>
      </c>
      <c r="L31" s="255">
        <f>L32</f>
        <v>7</v>
      </c>
      <c r="M31" s="255">
        <f>M32</f>
        <v>5</v>
      </c>
      <c r="N31" s="104"/>
      <c r="O31" s="104"/>
      <c r="P31" s="104"/>
    </row>
    <row r="32" spans="2:16" ht="240" customHeight="1">
      <c r="B32" s="143">
        <f t="shared" si="0"/>
        <v>20</v>
      </c>
      <c r="C32" s="279" t="s">
        <v>302</v>
      </c>
      <c r="D32" s="144" t="s">
        <v>47</v>
      </c>
      <c r="E32" s="145" t="s">
        <v>7</v>
      </c>
      <c r="F32" s="145" t="s">
        <v>7</v>
      </c>
      <c r="G32" s="145" t="s">
        <v>7</v>
      </c>
      <c r="H32" s="241" t="s">
        <v>115</v>
      </c>
      <c r="I32" s="292"/>
      <c r="J32" s="241">
        <f>J33+J34+J35</f>
        <v>43.07</v>
      </c>
      <c r="K32" s="292">
        <f>K33+K34+K35</f>
        <v>-36.07</v>
      </c>
      <c r="L32" s="241">
        <f>L33+L34+L35</f>
        <v>7</v>
      </c>
      <c r="M32" s="241">
        <f>M33+M34+M35</f>
        <v>5</v>
      </c>
      <c r="N32" s="104"/>
      <c r="O32" s="104"/>
      <c r="P32" s="104"/>
    </row>
    <row r="33" spans="2:16" ht="74.25" customHeight="1" hidden="1">
      <c r="B33" s="143">
        <f t="shared" si="0"/>
        <v>21</v>
      </c>
      <c r="C33" s="279" t="s">
        <v>135</v>
      </c>
      <c r="D33" s="144" t="s">
        <v>47</v>
      </c>
      <c r="E33" s="145" t="s">
        <v>7</v>
      </c>
      <c r="F33" s="147" t="s">
        <v>7</v>
      </c>
      <c r="G33" s="145" t="s">
        <v>7</v>
      </c>
      <c r="H33" s="241" t="s">
        <v>115</v>
      </c>
      <c r="I33" s="292" t="s">
        <v>67</v>
      </c>
      <c r="J33" s="241"/>
      <c r="K33" s="292"/>
      <c r="L33" s="241">
        <v>0</v>
      </c>
      <c r="M33" s="241">
        <f>L33</f>
        <v>0</v>
      </c>
      <c r="N33" s="104"/>
      <c r="O33" s="104"/>
      <c r="P33" s="104"/>
    </row>
    <row r="34" spans="2:16" ht="81.75" customHeight="1" hidden="1">
      <c r="B34" s="143">
        <f t="shared" si="0"/>
        <v>22</v>
      </c>
      <c r="C34" s="279" t="s">
        <v>134</v>
      </c>
      <c r="D34" s="144" t="s">
        <v>47</v>
      </c>
      <c r="E34" s="145" t="s">
        <v>7</v>
      </c>
      <c r="F34" s="145" t="s">
        <v>7</v>
      </c>
      <c r="G34" s="145" t="s">
        <v>7</v>
      </c>
      <c r="H34" s="241" t="s">
        <v>115</v>
      </c>
      <c r="I34" s="292" t="s">
        <v>133</v>
      </c>
      <c r="J34" s="241"/>
      <c r="K34" s="292"/>
      <c r="L34" s="241">
        <v>0</v>
      </c>
      <c r="M34" s="241">
        <f>L34</f>
        <v>0</v>
      </c>
      <c r="N34" s="104"/>
      <c r="O34" s="104"/>
      <c r="P34" s="104"/>
    </row>
    <row r="35" spans="2:16" ht="132" customHeight="1">
      <c r="B35" s="143">
        <f t="shared" si="0"/>
        <v>23</v>
      </c>
      <c r="C35" s="282" t="s">
        <v>1</v>
      </c>
      <c r="D35" s="144" t="s">
        <v>47</v>
      </c>
      <c r="E35" s="145" t="s">
        <v>7</v>
      </c>
      <c r="F35" s="145" t="s">
        <v>7</v>
      </c>
      <c r="G35" s="145" t="s">
        <v>7</v>
      </c>
      <c r="H35" s="241" t="s">
        <v>115</v>
      </c>
      <c r="I35" s="292" t="s">
        <v>71</v>
      </c>
      <c r="J35" s="241">
        <v>43.07</v>
      </c>
      <c r="K35" s="292">
        <v>-36.07</v>
      </c>
      <c r="L35" s="241">
        <v>7</v>
      </c>
      <c r="M35" s="241">
        <v>5</v>
      </c>
      <c r="N35" s="104"/>
      <c r="O35" s="104"/>
      <c r="P35" s="104"/>
    </row>
    <row r="36" spans="2:16" ht="249.75" customHeight="1">
      <c r="B36" s="143">
        <f t="shared" si="0"/>
        <v>24</v>
      </c>
      <c r="C36" s="283" t="s">
        <v>303</v>
      </c>
      <c r="D36" s="146" t="s">
        <v>47</v>
      </c>
      <c r="E36" s="146" t="s">
        <v>61</v>
      </c>
      <c r="F36" s="146" t="s">
        <v>61</v>
      </c>
      <c r="G36" s="146" t="s">
        <v>50</v>
      </c>
      <c r="H36" s="255" t="s">
        <v>116</v>
      </c>
      <c r="I36" s="255" t="s">
        <v>48</v>
      </c>
      <c r="J36" s="255">
        <f>+J37+J38+J40+J39</f>
        <v>448.58</v>
      </c>
      <c r="K36" s="255">
        <f>K37+K38+K39+K40</f>
        <v>-402.42999999999995</v>
      </c>
      <c r="L36" s="255">
        <f>L37+L38+L39+L40</f>
        <v>46.15</v>
      </c>
      <c r="M36" s="255">
        <f>M37+M38+M39+M40</f>
        <v>48</v>
      </c>
      <c r="N36" s="104"/>
      <c r="O36" s="104"/>
      <c r="P36" s="104"/>
    </row>
    <row r="37" spans="2:16" ht="137.25" customHeight="1">
      <c r="B37" s="143">
        <f>B36+1</f>
        <v>25</v>
      </c>
      <c r="C37" s="279" t="s">
        <v>131</v>
      </c>
      <c r="D37" s="144" t="s">
        <v>47</v>
      </c>
      <c r="E37" s="144" t="s">
        <v>61</v>
      </c>
      <c r="F37" s="146" t="s">
        <v>61</v>
      </c>
      <c r="G37" s="144" t="s">
        <v>50</v>
      </c>
      <c r="H37" s="241" t="s">
        <v>116</v>
      </c>
      <c r="I37" s="241" t="s">
        <v>71</v>
      </c>
      <c r="J37" s="241">
        <v>398.58</v>
      </c>
      <c r="K37" s="241">
        <v>-385.33</v>
      </c>
      <c r="L37" s="241">
        <v>13.25</v>
      </c>
      <c r="M37" s="241">
        <v>15</v>
      </c>
      <c r="N37" s="104"/>
      <c r="O37" s="104"/>
      <c r="P37" s="104"/>
    </row>
    <row r="38" spans="2:16" ht="72.75" customHeight="1">
      <c r="B38" s="143">
        <f t="shared" si="0"/>
        <v>26</v>
      </c>
      <c r="C38" s="279" t="s">
        <v>105</v>
      </c>
      <c r="D38" s="144" t="s">
        <v>47</v>
      </c>
      <c r="E38" s="144" t="s">
        <v>61</v>
      </c>
      <c r="F38" s="144" t="s">
        <v>61</v>
      </c>
      <c r="G38" s="144" t="s">
        <v>50</v>
      </c>
      <c r="H38" s="241" t="s">
        <v>116</v>
      </c>
      <c r="I38" s="241" t="s">
        <v>132</v>
      </c>
      <c r="J38" s="241" t="s">
        <v>261</v>
      </c>
      <c r="K38" s="241"/>
      <c r="L38" s="241">
        <v>10</v>
      </c>
      <c r="M38" s="241">
        <v>10</v>
      </c>
      <c r="N38" s="104"/>
      <c r="O38" s="104"/>
      <c r="P38" s="104"/>
    </row>
    <row r="39" spans="2:16" ht="78.75" customHeight="1">
      <c r="B39" s="143">
        <f t="shared" si="0"/>
        <v>27</v>
      </c>
      <c r="C39" s="279" t="s">
        <v>69</v>
      </c>
      <c r="D39" s="144" t="s">
        <v>47</v>
      </c>
      <c r="E39" s="144" t="s">
        <v>61</v>
      </c>
      <c r="F39" s="144" t="s">
        <v>61</v>
      </c>
      <c r="G39" s="144" t="s">
        <v>50</v>
      </c>
      <c r="H39" s="241" t="s">
        <v>116</v>
      </c>
      <c r="I39" s="241" t="s">
        <v>72</v>
      </c>
      <c r="J39" s="241" t="s">
        <v>264</v>
      </c>
      <c r="K39" s="241">
        <v>-14.2</v>
      </c>
      <c r="L39" s="241">
        <v>15.8</v>
      </c>
      <c r="M39" s="241">
        <v>15</v>
      </c>
      <c r="N39" s="104"/>
      <c r="O39" s="104"/>
      <c r="P39" s="104"/>
    </row>
    <row r="40" spans="2:16" ht="80.25" customHeight="1">
      <c r="B40" s="143">
        <f t="shared" si="0"/>
        <v>28</v>
      </c>
      <c r="C40" s="279" t="s">
        <v>70</v>
      </c>
      <c r="D40" s="144" t="s">
        <v>47</v>
      </c>
      <c r="E40" s="144" t="s">
        <v>61</v>
      </c>
      <c r="F40" s="144" t="s">
        <v>61</v>
      </c>
      <c r="G40" s="144" t="s">
        <v>50</v>
      </c>
      <c r="H40" s="241" t="s">
        <v>116</v>
      </c>
      <c r="I40" s="241" t="s">
        <v>9</v>
      </c>
      <c r="J40" s="241" t="s">
        <v>263</v>
      </c>
      <c r="K40" s="241">
        <v>-2.9</v>
      </c>
      <c r="L40" s="241">
        <v>7.1</v>
      </c>
      <c r="M40" s="241">
        <v>8</v>
      </c>
      <c r="N40" s="104"/>
      <c r="O40" s="104"/>
      <c r="P40" s="104"/>
    </row>
    <row r="41" spans="2:16" ht="298.5" customHeight="1">
      <c r="B41" s="143">
        <f t="shared" si="0"/>
        <v>29</v>
      </c>
      <c r="C41" s="283" t="s">
        <v>304</v>
      </c>
      <c r="D41" s="146" t="s">
        <v>47</v>
      </c>
      <c r="E41" s="146" t="s">
        <v>64</v>
      </c>
      <c r="F41" s="146" t="s">
        <v>64</v>
      </c>
      <c r="G41" s="146" t="s">
        <v>58</v>
      </c>
      <c r="H41" s="255" t="s">
        <v>117</v>
      </c>
      <c r="I41" s="138" t="s">
        <v>48</v>
      </c>
      <c r="J41" s="255">
        <f>J42+J43</f>
        <v>564.8199999999999</v>
      </c>
      <c r="K41" s="255">
        <f>K42+K43</f>
        <v>615.6800000000001</v>
      </c>
      <c r="L41" s="255">
        <f>L42+L43</f>
        <v>1101.5</v>
      </c>
      <c r="M41" s="255">
        <f>M42+M43</f>
        <v>1043.7</v>
      </c>
      <c r="N41" s="104"/>
      <c r="O41" s="104"/>
      <c r="P41" s="104"/>
    </row>
    <row r="42" spans="2:16" ht="68.25" customHeight="1">
      <c r="B42" s="143">
        <f t="shared" si="0"/>
        <v>30</v>
      </c>
      <c r="C42" s="284" t="s">
        <v>135</v>
      </c>
      <c r="D42" s="144" t="s">
        <v>47</v>
      </c>
      <c r="E42" s="144" t="s">
        <v>64</v>
      </c>
      <c r="F42" s="144" t="s">
        <v>64</v>
      </c>
      <c r="G42" s="144" t="s">
        <v>58</v>
      </c>
      <c r="H42" s="241" t="s">
        <v>117</v>
      </c>
      <c r="I42" s="241" t="s">
        <v>67</v>
      </c>
      <c r="J42" s="241">
        <v>431.82</v>
      </c>
      <c r="K42" s="241">
        <f>414.68+60</f>
        <v>474.68</v>
      </c>
      <c r="L42" s="241">
        <v>846.5</v>
      </c>
      <c r="M42" s="241">
        <v>794.7</v>
      </c>
      <c r="N42" s="104"/>
      <c r="O42" s="104"/>
      <c r="P42" s="104"/>
    </row>
    <row r="43" spans="2:16" ht="63.75" customHeight="1">
      <c r="B43" s="143">
        <f t="shared" si="0"/>
        <v>31</v>
      </c>
      <c r="C43" s="284" t="s">
        <v>134</v>
      </c>
      <c r="D43" s="144" t="s">
        <v>47</v>
      </c>
      <c r="E43" s="144" t="s">
        <v>64</v>
      </c>
      <c r="F43" s="144" t="s">
        <v>64</v>
      </c>
      <c r="G43" s="144" t="s">
        <v>58</v>
      </c>
      <c r="H43" s="241" t="s">
        <v>117</v>
      </c>
      <c r="I43" s="241" t="s">
        <v>133</v>
      </c>
      <c r="J43" s="241">
        <v>133</v>
      </c>
      <c r="K43" s="241">
        <f>122+19</f>
        <v>141</v>
      </c>
      <c r="L43" s="241">
        <v>255</v>
      </c>
      <c r="M43" s="241">
        <v>249</v>
      </c>
      <c r="N43" s="104"/>
      <c r="O43" s="104"/>
      <c r="P43" s="104"/>
    </row>
    <row r="44" spans="2:16" ht="291.75" customHeight="1">
      <c r="B44" s="143"/>
      <c r="C44" s="243" t="s">
        <v>168</v>
      </c>
      <c r="D44" s="146"/>
      <c r="E44" s="146"/>
      <c r="F44" s="146"/>
      <c r="G44" s="146"/>
      <c r="H44" s="255" t="s">
        <v>250</v>
      </c>
      <c r="I44" s="255" t="s">
        <v>48</v>
      </c>
      <c r="J44" s="255">
        <f>J45+J46</f>
        <v>120</v>
      </c>
      <c r="K44" s="255">
        <f>K45+K46</f>
        <v>167.54000000000002</v>
      </c>
      <c r="L44" s="255">
        <f>L45+L46</f>
        <v>246.54</v>
      </c>
      <c r="M44" s="255">
        <f>M45+M46</f>
        <v>239.54</v>
      </c>
      <c r="N44" s="104"/>
      <c r="O44" s="104"/>
      <c r="P44" s="104"/>
    </row>
    <row r="45" spans="2:16" ht="87.75" customHeight="1">
      <c r="B45" s="143"/>
      <c r="C45" s="284" t="s">
        <v>135</v>
      </c>
      <c r="D45" s="144"/>
      <c r="E45" s="144"/>
      <c r="F45" s="144"/>
      <c r="G45" s="144"/>
      <c r="H45" s="241" t="s">
        <v>250</v>
      </c>
      <c r="I45" s="241" t="s">
        <v>67</v>
      </c>
      <c r="J45" s="241">
        <v>92.3</v>
      </c>
      <c r="K45" s="241">
        <f>97.2+31.14</f>
        <v>128.34</v>
      </c>
      <c r="L45" s="241">
        <v>189.5</v>
      </c>
      <c r="M45" s="241">
        <v>187.5</v>
      </c>
      <c r="N45" s="104"/>
      <c r="O45" s="104"/>
      <c r="P45" s="104"/>
    </row>
    <row r="46" spans="2:16" ht="87.75" customHeight="1">
      <c r="B46" s="143"/>
      <c r="C46" s="284" t="s">
        <v>134</v>
      </c>
      <c r="D46" s="144"/>
      <c r="E46" s="144"/>
      <c r="F46" s="144"/>
      <c r="G46" s="144"/>
      <c r="H46" s="241" t="s">
        <v>250</v>
      </c>
      <c r="I46" s="241" t="s">
        <v>133</v>
      </c>
      <c r="J46" s="241">
        <v>27.7</v>
      </c>
      <c r="K46" s="241">
        <f>29.2+10</f>
        <v>39.2</v>
      </c>
      <c r="L46" s="241">
        <v>57.04</v>
      </c>
      <c r="M46" s="241">
        <v>52.04</v>
      </c>
      <c r="N46" s="104"/>
      <c r="O46" s="104"/>
      <c r="P46" s="104"/>
    </row>
    <row r="47" spans="2:16" ht="96.75" customHeight="1">
      <c r="B47" s="143">
        <f>B43+1</f>
        <v>32</v>
      </c>
      <c r="C47" s="283" t="s">
        <v>99</v>
      </c>
      <c r="D47" s="146" t="s">
        <v>47</v>
      </c>
      <c r="E47" s="146"/>
      <c r="F47" s="146" t="s">
        <v>50</v>
      </c>
      <c r="G47" s="146"/>
      <c r="H47" s="241" t="s">
        <v>118</v>
      </c>
      <c r="I47" s="255"/>
      <c r="J47" s="241">
        <f>J48+J52</f>
        <v>420.93</v>
      </c>
      <c r="K47" s="255">
        <f>K48+K51</f>
        <v>-5</v>
      </c>
      <c r="L47" s="255">
        <f>L48+L51</f>
        <v>415.93</v>
      </c>
      <c r="M47" s="255">
        <f>M48+M51</f>
        <v>415.93</v>
      </c>
      <c r="N47" s="104"/>
      <c r="O47" s="104"/>
      <c r="P47" s="104"/>
    </row>
    <row r="48" spans="2:16" ht="128.25" customHeight="1">
      <c r="B48" s="143">
        <f t="shared" si="0"/>
        <v>33</v>
      </c>
      <c r="C48" s="285" t="s">
        <v>0</v>
      </c>
      <c r="D48" s="144" t="s">
        <v>47</v>
      </c>
      <c r="E48" s="144" t="s">
        <v>50</v>
      </c>
      <c r="F48" s="144" t="s">
        <v>50</v>
      </c>
      <c r="G48" s="144" t="s">
        <v>51</v>
      </c>
      <c r="H48" s="241" t="s">
        <v>173</v>
      </c>
      <c r="I48" s="241"/>
      <c r="J48" s="241">
        <f>J49+J50</f>
        <v>410.93</v>
      </c>
      <c r="K48" s="241">
        <f>K49+K50</f>
        <v>0</v>
      </c>
      <c r="L48" s="241">
        <f>L49+L50</f>
        <v>410.93</v>
      </c>
      <c r="M48" s="241">
        <f>M49+M50</f>
        <v>410.93</v>
      </c>
      <c r="N48" s="104"/>
      <c r="O48" s="104"/>
      <c r="P48" s="104"/>
    </row>
    <row r="49" spans="2:16" ht="128.25" customHeight="1">
      <c r="B49" s="143">
        <f t="shared" si="0"/>
        <v>34</v>
      </c>
      <c r="C49" s="279" t="s">
        <v>75</v>
      </c>
      <c r="D49" s="144" t="s">
        <v>47</v>
      </c>
      <c r="E49" s="144" t="s">
        <v>50</v>
      </c>
      <c r="F49" s="144" t="s">
        <v>50</v>
      </c>
      <c r="G49" s="144" t="s">
        <v>51</v>
      </c>
      <c r="H49" s="241" t="s">
        <v>158</v>
      </c>
      <c r="I49" s="241" t="s">
        <v>67</v>
      </c>
      <c r="J49" s="241">
        <v>315.16</v>
      </c>
      <c r="K49" s="241"/>
      <c r="L49" s="241">
        <v>315.16</v>
      </c>
      <c r="M49" s="241">
        <f>L49</f>
        <v>315.16</v>
      </c>
      <c r="N49" s="104"/>
      <c r="O49" s="104"/>
      <c r="P49" s="104"/>
    </row>
    <row r="50" spans="2:16" ht="93.75" customHeight="1">
      <c r="B50" s="143">
        <f t="shared" si="0"/>
        <v>35</v>
      </c>
      <c r="C50" s="279" t="s">
        <v>134</v>
      </c>
      <c r="D50" s="144" t="s">
        <v>47</v>
      </c>
      <c r="E50" s="144" t="s">
        <v>50</v>
      </c>
      <c r="F50" s="144" t="s">
        <v>50</v>
      </c>
      <c r="G50" s="144" t="s">
        <v>51</v>
      </c>
      <c r="H50" s="241" t="s">
        <v>158</v>
      </c>
      <c r="I50" s="241" t="s">
        <v>133</v>
      </c>
      <c r="J50" s="241">
        <v>95.77</v>
      </c>
      <c r="K50" s="241"/>
      <c r="L50" s="241">
        <v>95.77</v>
      </c>
      <c r="M50" s="241">
        <f>L50</f>
        <v>95.77</v>
      </c>
      <c r="N50" s="104"/>
      <c r="O50" s="104"/>
      <c r="P50" s="104"/>
    </row>
    <row r="51" spans="2:16" ht="97.5" customHeight="1">
      <c r="B51" s="143">
        <f t="shared" si="0"/>
        <v>36</v>
      </c>
      <c r="C51" s="295" t="s">
        <v>3</v>
      </c>
      <c r="D51" s="144" t="s">
        <v>47</v>
      </c>
      <c r="E51" s="144" t="s">
        <v>50</v>
      </c>
      <c r="F51" s="144" t="s">
        <v>50</v>
      </c>
      <c r="G51" s="144" t="s">
        <v>64</v>
      </c>
      <c r="H51" s="241" t="s">
        <v>118</v>
      </c>
      <c r="I51" s="241"/>
      <c r="J51" s="241" t="s">
        <v>260</v>
      </c>
      <c r="K51" s="241">
        <f>K52</f>
        <v>-5</v>
      </c>
      <c r="L51" s="241">
        <f>L52</f>
        <v>5</v>
      </c>
      <c r="M51" s="241">
        <f>M52</f>
        <v>5</v>
      </c>
      <c r="N51" s="104"/>
      <c r="O51" s="104"/>
      <c r="P51" s="104"/>
    </row>
    <row r="52" spans="2:16" ht="75.75" customHeight="1">
      <c r="B52" s="143">
        <f t="shared" si="0"/>
        <v>37</v>
      </c>
      <c r="C52" s="279" t="s">
        <v>4</v>
      </c>
      <c r="D52" s="144" t="s">
        <v>47</v>
      </c>
      <c r="E52" s="144" t="s">
        <v>50</v>
      </c>
      <c r="F52" s="144" t="s">
        <v>50</v>
      </c>
      <c r="G52" s="144" t="s">
        <v>64</v>
      </c>
      <c r="H52" s="241" t="s">
        <v>170</v>
      </c>
      <c r="I52" s="241" t="s">
        <v>5</v>
      </c>
      <c r="J52" s="241">
        <v>10</v>
      </c>
      <c r="K52" s="241">
        <v>-5</v>
      </c>
      <c r="L52" s="241">
        <v>5</v>
      </c>
      <c r="M52" s="241">
        <f>L52</f>
        <v>5</v>
      </c>
      <c r="N52" s="104"/>
      <c r="O52" s="104"/>
      <c r="P52" s="104"/>
    </row>
    <row r="53" spans="2:16" ht="84" customHeight="1">
      <c r="B53" s="143">
        <f t="shared" si="0"/>
        <v>38</v>
      </c>
      <c r="C53" s="287" t="s">
        <v>65</v>
      </c>
      <c r="D53" s="148" t="s">
        <v>47</v>
      </c>
      <c r="E53" s="148" t="s">
        <v>150</v>
      </c>
      <c r="F53" s="149" t="s">
        <v>64</v>
      </c>
      <c r="G53" s="148" t="s">
        <v>150</v>
      </c>
      <c r="H53" s="255" t="s">
        <v>170</v>
      </c>
      <c r="I53" s="258" t="s">
        <v>152</v>
      </c>
      <c r="J53" s="258">
        <v>132</v>
      </c>
      <c r="K53" s="258">
        <v>-67.7</v>
      </c>
      <c r="L53" s="258">
        <v>64.3</v>
      </c>
      <c r="M53" s="258">
        <v>129.1</v>
      </c>
      <c r="N53" s="104"/>
      <c r="O53" s="107"/>
      <c r="P53" s="104"/>
    </row>
    <row r="54" spans="2:16" ht="48" customHeight="1">
      <c r="B54" s="337" t="s">
        <v>17</v>
      </c>
      <c r="C54" s="337"/>
      <c r="D54" s="337"/>
      <c r="E54" s="337"/>
      <c r="F54" s="338"/>
      <c r="G54" s="337"/>
      <c r="H54" s="338"/>
      <c r="I54" s="150"/>
      <c r="J54" s="150">
        <f>J13+J47+J53</f>
        <v>2761.1</v>
      </c>
      <c r="K54" s="150">
        <f>K13+K47+K53</f>
        <v>19.200000000000145</v>
      </c>
      <c r="L54" s="150">
        <f>L13+L47+L53</f>
        <v>2660.3</v>
      </c>
      <c r="M54" s="150">
        <f>M13+M47+M53</f>
        <v>2669.2999999999997</v>
      </c>
      <c r="N54" s="104"/>
      <c r="O54" s="104"/>
      <c r="P54" s="104"/>
    </row>
    <row r="55" spans="2:16" ht="45.75">
      <c r="B55" s="104"/>
      <c r="C55" s="104"/>
      <c r="D55" s="104"/>
      <c r="E55" s="104"/>
      <c r="F55" s="108"/>
      <c r="G55" s="104"/>
      <c r="H55" s="108"/>
      <c r="I55" s="104"/>
      <c r="J55" s="104"/>
      <c r="K55" s="104"/>
      <c r="L55" s="104"/>
      <c r="M55" s="104"/>
      <c r="N55" s="104"/>
      <c r="O55" s="104"/>
      <c r="P55" s="104"/>
    </row>
    <row r="56" spans="2:16" ht="40.5"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7"/>
      <c r="M56" s="107"/>
      <c r="N56" s="104"/>
      <c r="O56" s="104"/>
      <c r="P56" s="104"/>
    </row>
    <row r="57" spans="2:16" ht="45">
      <c r="B57" s="104"/>
      <c r="C57" s="104"/>
      <c r="D57" s="104"/>
      <c r="E57" s="104"/>
      <c r="F57" s="125"/>
      <c r="G57" s="104"/>
      <c r="H57" s="104"/>
      <c r="I57" s="104"/>
      <c r="J57" s="104"/>
      <c r="K57" s="104"/>
      <c r="L57" s="104"/>
      <c r="M57" s="104"/>
      <c r="N57" s="104"/>
      <c r="O57" s="104"/>
      <c r="P57" s="104"/>
    </row>
    <row r="58" spans="2:14" ht="45.75">
      <c r="B58" s="97"/>
      <c r="C58" s="97"/>
      <c r="D58" s="97"/>
      <c r="E58" s="97"/>
      <c r="F58" s="108"/>
      <c r="G58" s="97"/>
      <c r="H58" s="97"/>
      <c r="I58" s="97"/>
      <c r="J58" s="97"/>
      <c r="K58" s="97"/>
      <c r="L58" s="97"/>
      <c r="M58" s="97"/>
      <c r="N58" s="97"/>
    </row>
    <row r="59" ht="45.75">
      <c r="F59" s="108"/>
    </row>
    <row r="60" ht="45.75">
      <c r="F60" s="108"/>
    </row>
    <row r="61" spans="6:8" ht="45.75">
      <c r="F61" s="108"/>
      <c r="H61" s="108"/>
    </row>
    <row r="62" spans="6:8" ht="45.75">
      <c r="F62" s="108"/>
      <c r="H62" s="108"/>
    </row>
  </sheetData>
  <sheetProtection/>
  <mergeCells count="5">
    <mergeCell ref="B9:M9"/>
    <mergeCell ref="I10:M10"/>
    <mergeCell ref="B54:H54"/>
    <mergeCell ref="L4:O6"/>
    <mergeCell ref="M3:N3"/>
  </mergeCells>
  <printOptions/>
  <pageMargins left="0.15748031496062992" right="0.11811023622047245" top="0.3937007874015748" bottom="0.35433070866141736" header="0" footer="0.11811023622047245"/>
  <pageSetup fitToHeight="2" horizontalDpi="600" verticalDpi="600" orientation="portrait" paperSize="9" scale="1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B1:R84"/>
  <sheetViews>
    <sheetView view="pageBreakPreview" zoomScale="20" zoomScaleSheetLayoutView="20" zoomScalePageLayoutView="0" workbookViewId="0" topLeftCell="A13">
      <selection activeCell="K4" sqref="K4:N6"/>
    </sheetView>
  </sheetViews>
  <sheetFormatPr defaultColWidth="9.00390625" defaultRowHeight="12.75"/>
  <cols>
    <col min="1" max="1" width="49.00390625" style="0" customWidth="1"/>
    <col min="2" max="2" width="32.75390625" style="0" customWidth="1"/>
    <col min="3" max="3" width="255.625" style="0" customWidth="1"/>
    <col min="4" max="4" width="54.875" style="0" customWidth="1"/>
    <col min="5" max="5" width="41.75390625" style="0" customWidth="1"/>
    <col min="6" max="6" width="47.625" style="0" customWidth="1"/>
    <col min="7" max="7" width="69.25390625" style="0" customWidth="1"/>
    <col min="8" max="8" width="32.125" style="0" customWidth="1"/>
    <col min="9" max="10" width="47.125" style="0" hidden="1" customWidth="1"/>
    <col min="11" max="11" width="50.00390625" style="0" customWidth="1"/>
    <col min="12" max="12" width="56.625" style="0" customWidth="1"/>
    <col min="14" max="14" width="6.375" style="0" customWidth="1"/>
    <col min="15" max="15" width="9.125" style="0" hidden="1" customWidth="1"/>
  </cols>
  <sheetData>
    <row r="1" spans="2:12" ht="59.25"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2:12" ht="54.75" customHeight="1"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3" t="s">
        <v>325</v>
      </c>
    </row>
    <row r="3" spans="2:15" ht="81.75" customHeight="1">
      <c r="B3" s="155"/>
      <c r="C3" s="155"/>
      <c r="D3" s="155"/>
      <c r="E3" s="155"/>
      <c r="F3" s="155"/>
      <c r="G3" s="155"/>
      <c r="H3" s="155"/>
      <c r="I3" s="155"/>
      <c r="J3" s="155"/>
      <c r="K3" s="341" t="s">
        <v>156</v>
      </c>
      <c r="L3" s="341"/>
      <c r="M3" s="341"/>
      <c r="N3" s="108"/>
      <c r="O3" s="108"/>
    </row>
    <row r="4" spans="2:15" ht="61.5" customHeight="1">
      <c r="B4" s="155"/>
      <c r="C4" s="155"/>
      <c r="D4" s="155"/>
      <c r="E4" s="155"/>
      <c r="F4" s="155"/>
      <c r="G4" s="155"/>
      <c r="H4" s="155"/>
      <c r="I4" s="155"/>
      <c r="J4" s="155"/>
      <c r="K4" s="342" t="s">
        <v>275</v>
      </c>
      <c r="L4" s="342"/>
      <c r="M4" s="342"/>
      <c r="N4" s="342"/>
      <c r="O4" s="108"/>
    </row>
    <row r="5" spans="2:15" ht="61.5">
      <c r="B5" s="155"/>
      <c r="C5" s="155"/>
      <c r="D5" s="155"/>
      <c r="E5" s="155"/>
      <c r="F5" s="155"/>
      <c r="G5" s="155"/>
      <c r="H5" s="155"/>
      <c r="I5" s="155"/>
      <c r="J5" s="155"/>
      <c r="K5" s="342"/>
      <c r="L5" s="342"/>
      <c r="M5" s="342"/>
      <c r="N5" s="342"/>
      <c r="O5" s="108"/>
    </row>
    <row r="6" spans="2:15" ht="297.75" customHeight="1">
      <c r="B6" s="155"/>
      <c r="C6" s="155"/>
      <c r="D6" s="155"/>
      <c r="E6" s="155"/>
      <c r="F6" s="155"/>
      <c r="G6" s="155"/>
      <c r="H6" s="155"/>
      <c r="I6" s="155"/>
      <c r="J6" s="155"/>
      <c r="K6" s="342"/>
      <c r="L6" s="342"/>
      <c r="M6" s="342"/>
      <c r="N6" s="342"/>
      <c r="O6" s="108"/>
    </row>
    <row r="7" spans="2:15" ht="61.5"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08"/>
      <c r="N7" s="108"/>
      <c r="O7" s="108"/>
    </row>
    <row r="8" spans="2:15" ht="61.5"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08"/>
      <c r="N8" s="108"/>
      <c r="O8" s="108"/>
    </row>
    <row r="9" spans="2:15" ht="64.5" customHeight="1">
      <c r="B9" s="335" t="s">
        <v>280</v>
      </c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108"/>
      <c r="N9" s="108"/>
      <c r="O9" s="108"/>
    </row>
    <row r="10" spans="2:15" ht="61.5">
      <c r="B10" s="151"/>
      <c r="C10" s="151"/>
      <c r="D10" s="151"/>
      <c r="E10" s="151"/>
      <c r="F10" s="151"/>
      <c r="G10" s="152"/>
      <c r="H10" s="343"/>
      <c r="I10" s="343"/>
      <c r="J10" s="343"/>
      <c r="K10" s="343"/>
      <c r="L10" s="343"/>
      <c r="M10" s="108"/>
      <c r="N10" s="108"/>
      <c r="O10" s="108"/>
    </row>
    <row r="11" spans="2:15" ht="309.75" customHeight="1">
      <c r="B11" s="137" t="s">
        <v>22</v>
      </c>
      <c r="C11" s="137" t="s">
        <v>23</v>
      </c>
      <c r="D11" s="138" t="s">
        <v>42</v>
      </c>
      <c r="E11" s="138" t="s">
        <v>43</v>
      </c>
      <c r="F11" s="138" t="s">
        <v>44</v>
      </c>
      <c r="G11" s="138" t="s">
        <v>45</v>
      </c>
      <c r="H11" s="138" t="s">
        <v>46</v>
      </c>
      <c r="I11" s="138" t="s">
        <v>252</v>
      </c>
      <c r="J11" s="138" t="s">
        <v>258</v>
      </c>
      <c r="K11" s="138" t="s">
        <v>16</v>
      </c>
      <c r="L11" s="139" t="s">
        <v>253</v>
      </c>
      <c r="M11" s="108"/>
      <c r="N11" s="108"/>
      <c r="O11" s="108"/>
    </row>
    <row r="12" spans="2:15" ht="72.75" customHeight="1">
      <c r="B12" s="141">
        <v>1</v>
      </c>
      <c r="C12" s="141">
        <v>2</v>
      </c>
      <c r="D12" s="241" t="s">
        <v>24</v>
      </c>
      <c r="E12" s="241" t="s">
        <v>25</v>
      </c>
      <c r="F12" s="241" t="s">
        <v>26</v>
      </c>
      <c r="G12" s="241" t="s">
        <v>27</v>
      </c>
      <c r="H12" s="241" t="s">
        <v>28</v>
      </c>
      <c r="I12" s="142">
        <v>8</v>
      </c>
      <c r="J12" s="142"/>
      <c r="K12" s="142">
        <v>9</v>
      </c>
      <c r="L12" s="142">
        <v>10</v>
      </c>
      <c r="M12" s="108"/>
      <c r="N12" s="108"/>
      <c r="O12" s="108"/>
    </row>
    <row r="13" spans="2:15" ht="62.25" customHeight="1">
      <c r="B13" s="137">
        <v>1</v>
      </c>
      <c r="C13" s="243" t="s">
        <v>49</v>
      </c>
      <c r="D13" s="255" t="s">
        <v>47</v>
      </c>
      <c r="E13" s="255" t="s">
        <v>50</v>
      </c>
      <c r="F13" s="255"/>
      <c r="G13" s="255"/>
      <c r="H13" s="255"/>
      <c r="I13" s="255" t="e">
        <f>I14+I19+I28</f>
        <v>#REF!</v>
      </c>
      <c r="J13" s="255">
        <f>J14+J19+J28</f>
        <v>1359.43</v>
      </c>
      <c r="K13" s="255">
        <f>K14+K19+K28</f>
        <v>-222</v>
      </c>
      <c r="L13" s="255">
        <f>L14+L19+L28</f>
        <v>1137.43</v>
      </c>
      <c r="M13" s="108"/>
      <c r="N13" s="108"/>
      <c r="O13" s="108"/>
    </row>
    <row r="14" spans="2:15" ht="135" customHeight="1">
      <c r="B14" s="137">
        <f>B13+1</f>
        <v>2</v>
      </c>
      <c r="C14" s="243" t="s">
        <v>100</v>
      </c>
      <c r="D14" s="255" t="s">
        <v>47</v>
      </c>
      <c r="E14" s="255" t="s">
        <v>50</v>
      </c>
      <c r="F14" s="255" t="s">
        <v>51</v>
      </c>
      <c r="G14" s="255"/>
      <c r="H14" s="138"/>
      <c r="I14" s="255">
        <f aca="true" t="shared" si="0" ref="I14:L15">I15</f>
        <v>406.43</v>
      </c>
      <c r="J14" s="255">
        <f t="shared" si="0"/>
        <v>410.93</v>
      </c>
      <c r="K14" s="255">
        <f t="shared" si="0"/>
        <v>0</v>
      </c>
      <c r="L14" s="255">
        <f t="shared" si="0"/>
        <v>410.93</v>
      </c>
      <c r="M14" s="108"/>
      <c r="N14" s="108"/>
      <c r="O14" s="108"/>
    </row>
    <row r="15" spans="2:15" ht="68.25" customHeight="1">
      <c r="B15" s="137">
        <f aca="true" t="shared" si="1" ref="B15:B75">B14+1</f>
        <v>3</v>
      </c>
      <c r="C15" s="244" t="s">
        <v>99</v>
      </c>
      <c r="D15" s="241" t="s">
        <v>47</v>
      </c>
      <c r="E15" s="241" t="s">
        <v>50</v>
      </c>
      <c r="F15" s="241" t="s">
        <v>51</v>
      </c>
      <c r="G15" s="241" t="s">
        <v>118</v>
      </c>
      <c r="H15" s="138"/>
      <c r="I15" s="255">
        <f t="shared" si="0"/>
        <v>406.43</v>
      </c>
      <c r="J15" s="255">
        <f t="shared" si="0"/>
        <v>410.93</v>
      </c>
      <c r="K15" s="255">
        <f t="shared" si="0"/>
        <v>0</v>
      </c>
      <c r="L15" s="241">
        <f t="shared" si="0"/>
        <v>410.93</v>
      </c>
      <c r="M15" s="108"/>
      <c r="N15" s="108"/>
      <c r="O15" s="108"/>
    </row>
    <row r="16" spans="2:15" ht="111.75" customHeight="1">
      <c r="B16" s="137">
        <f t="shared" si="1"/>
        <v>4</v>
      </c>
      <c r="C16" s="246" t="s">
        <v>0</v>
      </c>
      <c r="D16" s="241" t="s">
        <v>47</v>
      </c>
      <c r="E16" s="241" t="s">
        <v>50</v>
      </c>
      <c r="F16" s="241" t="s">
        <v>51</v>
      </c>
      <c r="G16" s="241" t="s">
        <v>158</v>
      </c>
      <c r="H16" s="142"/>
      <c r="I16" s="241">
        <f>I17+I18</f>
        <v>406.43</v>
      </c>
      <c r="J16" s="241">
        <f>J17+J18</f>
        <v>410.93</v>
      </c>
      <c r="K16" s="241">
        <f>K17+K18</f>
        <v>0</v>
      </c>
      <c r="L16" s="241">
        <f>L17+L18</f>
        <v>410.93</v>
      </c>
      <c r="M16" s="108"/>
      <c r="N16" s="108"/>
      <c r="O16" s="108"/>
    </row>
    <row r="17" spans="2:15" ht="196.5" customHeight="1">
      <c r="B17" s="137">
        <f t="shared" si="1"/>
        <v>5</v>
      </c>
      <c r="C17" s="242" t="s">
        <v>75</v>
      </c>
      <c r="D17" s="241" t="s">
        <v>47</v>
      </c>
      <c r="E17" s="241" t="s">
        <v>50</v>
      </c>
      <c r="F17" s="241" t="s">
        <v>51</v>
      </c>
      <c r="G17" s="241" t="s">
        <v>158</v>
      </c>
      <c r="H17" s="142" t="s">
        <v>67</v>
      </c>
      <c r="I17" s="241">
        <v>312.16</v>
      </c>
      <c r="J17" s="241">
        <v>315.16</v>
      </c>
      <c r="K17" s="241">
        <v>0</v>
      </c>
      <c r="L17" s="241">
        <f>J17+K17</f>
        <v>315.16</v>
      </c>
      <c r="M17" s="108"/>
      <c r="N17" s="108"/>
      <c r="O17" s="108"/>
    </row>
    <row r="18" spans="2:15" ht="64.5" customHeight="1">
      <c r="B18" s="137">
        <f t="shared" si="1"/>
        <v>6</v>
      </c>
      <c r="C18" s="242" t="s">
        <v>134</v>
      </c>
      <c r="D18" s="241" t="s">
        <v>47</v>
      </c>
      <c r="E18" s="241" t="s">
        <v>50</v>
      </c>
      <c r="F18" s="241" t="s">
        <v>51</v>
      </c>
      <c r="G18" s="241" t="s">
        <v>158</v>
      </c>
      <c r="H18" s="142" t="s">
        <v>133</v>
      </c>
      <c r="I18" s="241">
        <v>94.27</v>
      </c>
      <c r="J18" s="241">
        <v>95.77</v>
      </c>
      <c r="K18" s="241">
        <v>0</v>
      </c>
      <c r="L18" s="241">
        <f>J18+K18</f>
        <v>95.77</v>
      </c>
      <c r="M18" s="108"/>
      <c r="N18" s="108"/>
      <c r="O18" s="108"/>
    </row>
    <row r="19" spans="2:15" ht="202.5" customHeight="1">
      <c r="B19" s="137">
        <f t="shared" si="1"/>
        <v>7</v>
      </c>
      <c r="C19" s="247" t="s">
        <v>20</v>
      </c>
      <c r="D19" s="255" t="s">
        <v>47</v>
      </c>
      <c r="E19" s="255" t="s">
        <v>50</v>
      </c>
      <c r="F19" s="255" t="s">
        <v>52</v>
      </c>
      <c r="G19" s="255"/>
      <c r="H19" s="138"/>
      <c r="I19" s="255" t="e">
        <f aca="true" t="shared" si="2" ref="I19:L20">I20</f>
        <v>#REF!</v>
      </c>
      <c r="J19" s="255">
        <f t="shared" si="2"/>
        <v>938.5</v>
      </c>
      <c r="K19" s="255">
        <f t="shared" si="2"/>
        <v>-217</v>
      </c>
      <c r="L19" s="255">
        <f t="shared" si="2"/>
        <v>721.5</v>
      </c>
      <c r="M19" s="108"/>
      <c r="N19" s="108"/>
      <c r="O19" s="108"/>
    </row>
    <row r="20" spans="2:15" ht="183" customHeight="1">
      <c r="B20" s="137">
        <f t="shared" si="1"/>
        <v>8</v>
      </c>
      <c r="C20" s="248" t="s">
        <v>295</v>
      </c>
      <c r="D20" s="241" t="s">
        <v>47</v>
      </c>
      <c r="E20" s="241" t="s">
        <v>50</v>
      </c>
      <c r="F20" s="241" t="s">
        <v>52</v>
      </c>
      <c r="G20" s="241" t="s">
        <v>112</v>
      </c>
      <c r="H20" s="142"/>
      <c r="I20" s="241" t="e">
        <f t="shared" si="2"/>
        <v>#REF!</v>
      </c>
      <c r="J20" s="241">
        <f t="shared" si="2"/>
        <v>938.5</v>
      </c>
      <c r="K20" s="241">
        <f t="shared" si="2"/>
        <v>-217</v>
      </c>
      <c r="L20" s="241">
        <f t="shared" si="2"/>
        <v>721.5</v>
      </c>
      <c r="M20" s="108"/>
      <c r="N20" s="108"/>
      <c r="O20" s="108"/>
    </row>
    <row r="21" spans="2:15" ht="125.25" customHeight="1">
      <c r="B21" s="137">
        <f t="shared" si="1"/>
        <v>9</v>
      </c>
      <c r="C21" s="249" t="s">
        <v>336</v>
      </c>
      <c r="D21" s="241" t="s">
        <v>47</v>
      </c>
      <c r="E21" s="241" t="s">
        <v>50</v>
      </c>
      <c r="F21" s="241" t="s">
        <v>52</v>
      </c>
      <c r="G21" s="289" t="s">
        <v>127</v>
      </c>
      <c r="H21" s="142" t="s">
        <v>48</v>
      </c>
      <c r="I21" s="241" t="e">
        <f>I22+I24+#REF!+I25+I26+I27</f>
        <v>#REF!</v>
      </c>
      <c r="J21" s="241">
        <f>J22+J24+J25+J26+J27</f>
        <v>938.5</v>
      </c>
      <c r="K21" s="241">
        <f>K22+K24+K25+K26+K27</f>
        <v>-217</v>
      </c>
      <c r="L21" s="241">
        <f>L22+L24+L25+L26+L27</f>
        <v>721.5</v>
      </c>
      <c r="M21" s="108"/>
      <c r="N21" s="108"/>
      <c r="O21" s="108"/>
    </row>
    <row r="22" spans="2:15" ht="117.75" customHeight="1">
      <c r="B22" s="137">
        <f t="shared" si="1"/>
        <v>10</v>
      </c>
      <c r="C22" s="242" t="s">
        <v>135</v>
      </c>
      <c r="D22" s="241" t="s">
        <v>47</v>
      </c>
      <c r="E22" s="241" t="s">
        <v>50</v>
      </c>
      <c r="F22" s="241" t="s">
        <v>52</v>
      </c>
      <c r="G22" s="289" t="s">
        <v>127</v>
      </c>
      <c r="H22" s="142" t="s">
        <v>67</v>
      </c>
      <c r="I22" s="241">
        <v>475.78</v>
      </c>
      <c r="J22" s="241">
        <v>480</v>
      </c>
      <c r="K22" s="241">
        <v>0</v>
      </c>
      <c r="L22" s="241">
        <f aca="true" t="shared" si="3" ref="L22:L27">J22+K22</f>
        <v>480</v>
      </c>
      <c r="M22" s="108"/>
      <c r="N22" s="108"/>
      <c r="O22" s="108"/>
    </row>
    <row r="23" spans="2:15" ht="48" customHeight="1" hidden="1">
      <c r="B23" s="137">
        <f t="shared" si="1"/>
        <v>11</v>
      </c>
      <c r="C23" s="242"/>
      <c r="D23" s="241"/>
      <c r="E23" s="241"/>
      <c r="F23" s="241"/>
      <c r="G23" s="289"/>
      <c r="H23" s="142"/>
      <c r="I23" s="241"/>
      <c r="J23" s="241"/>
      <c r="K23" s="241"/>
      <c r="L23" s="241">
        <f t="shared" si="3"/>
        <v>0</v>
      </c>
      <c r="M23" s="108"/>
      <c r="N23" s="108"/>
      <c r="O23" s="108"/>
    </row>
    <row r="24" spans="2:15" ht="64.5" customHeight="1">
      <c r="B24" s="137">
        <v>11</v>
      </c>
      <c r="C24" s="242" t="s">
        <v>134</v>
      </c>
      <c r="D24" s="241" t="s">
        <v>47</v>
      </c>
      <c r="E24" s="241" t="s">
        <v>50</v>
      </c>
      <c r="F24" s="241" t="s">
        <v>52</v>
      </c>
      <c r="G24" s="289" t="s">
        <v>127</v>
      </c>
      <c r="H24" s="142" t="s">
        <v>133</v>
      </c>
      <c r="I24" s="241">
        <v>143.69</v>
      </c>
      <c r="J24" s="241">
        <v>145</v>
      </c>
      <c r="K24" s="241">
        <v>0</v>
      </c>
      <c r="L24" s="241">
        <f t="shared" si="3"/>
        <v>145</v>
      </c>
      <c r="M24" s="108"/>
      <c r="N24" s="108"/>
      <c r="O24" s="108"/>
    </row>
    <row r="25" spans="2:15" ht="119.25" customHeight="1">
      <c r="B25" s="137">
        <f>B24+1</f>
        <v>12</v>
      </c>
      <c r="C25" s="242" t="s">
        <v>1</v>
      </c>
      <c r="D25" s="241" t="s">
        <v>47</v>
      </c>
      <c r="E25" s="241" t="s">
        <v>50</v>
      </c>
      <c r="F25" s="241" t="s">
        <v>52</v>
      </c>
      <c r="G25" s="289" t="s">
        <v>127</v>
      </c>
      <c r="H25" s="142" t="s">
        <v>71</v>
      </c>
      <c r="I25" s="241">
        <v>201</v>
      </c>
      <c r="J25" s="241">
        <v>263.5</v>
      </c>
      <c r="K25" s="241">
        <v>-170</v>
      </c>
      <c r="L25" s="241">
        <f t="shared" si="3"/>
        <v>93.5</v>
      </c>
      <c r="M25" s="108"/>
      <c r="N25" s="108"/>
      <c r="O25" s="108"/>
    </row>
    <row r="26" spans="2:15" ht="121.5" customHeight="1">
      <c r="B26" s="137">
        <f t="shared" si="1"/>
        <v>13</v>
      </c>
      <c r="C26" s="242" t="s">
        <v>69</v>
      </c>
      <c r="D26" s="241" t="s">
        <v>47</v>
      </c>
      <c r="E26" s="241" t="s">
        <v>50</v>
      </c>
      <c r="F26" s="241" t="s">
        <v>52</v>
      </c>
      <c r="G26" s="289" t="s">
        <v>127</v>
      </c>
      <c r="H26" s="142">
        <v>851</v>
      </c>
      <c r="I26" s="241">
        <v>45</v>
      </c>
      <c r="J26" s="241">
        <v>45</v>
      </c>
      <c r="K26" s="241">
        <v>-43</v>
      </c>
      <c r="L26" s="241">
        <f t="shared" si="3"/>
        <v>2</v>
      </c>
      <c r="M26" s="108"/>
      <c r="N26" s="108"/>
      <c r="O26" s="108"/>
    </row>
    <row r="27" spans="2:15" ht="79.5" customHeight="1">
      <c r="B27" s="137">
        <f t="shared" si="1"/>
        <v>14</v>
      </c>
      <c r="C27" s="242" t="s">
        <v>70</v>
      </c>
      <c r="D27" s="241" t="s">
        <v>47</v>
      </c>
      <c r="E27" s="241" t="s">
        <v>50</v>
      </c>
      <c r="F27" s="241" t="s">
        <v>52</v>
      </c>
      <c r="G27" s="289" t="s">
        <v>127</v>
      </c>
      <c r="H27" s="142">
        <v>852</v>
      </c>
      <c r="I27" s="241">
        <v>5</v>
      </c>
      <c r="J27" s="241">
        <v>5</v>
      </c>
      <c r="K27" s="241">
        <v>-4</v>
      </c>
      <c r="L27" s="241">
        <f t="shared" si="3"/>
        <v>1</v>
      </c>
      <c r="M27" s="108"/>
      <c r="N27" s="108"/>
      <c r="O27" s="108"/>
    </row>
    <row r="28" spans="2:15" ht="62.25" customHeight="1">
      <c r="B28" s="137">
        <v>16</v>
      </c>
      <c r="C28" s="247" t="s">
        <v>2</v>
      </c>
      <c r="D28" s="255" t="s">
        <v>47</v>
      </c>
      <c r="E28" s="255" t="s">
        <v>50</v>
      </c>
      <c r="F28" s="255" t="s">
        <v>64</v>
      </c>
      <c r="G28" s="255" t="s">
        <v>118</v>
      </c>
      <c r="H28" s="138"/>
      <c r="I28" s="255">
        <f aca="true" t="shared" si="4" ref="I28:L30">I29</f>
        <v>20</v>
      </c>
      <c r="J28" s="255">
        <f t="shared" si="4"/>
        <v>10</v>
      </c>
      <c r="K28" s="255">
        <f t="shared" si="4"/>
        <v>-5</v>
      </c>
      <c r="L28" s="255">
        <f t="shared" si="4"/>
        <v>5</v>
      </c>
      <c r="M28" s="108"/>
      <c r="N28" s="108"/>
      <c r="O28" s="108"/>
    </row>
    <row r="29" spans="2:15" ht="73.5" customHeight="1">
      <c r="B29" s="137">
        <f t="shared" si="1"/>
        <v>17</v>
      </c>
      <c r="C29" s="244" t="s">
        <v>99</v>
      </c>
      <c r="D29" s="241" t="s">
        <v>47</v>
      </c>
      <c r="E29" s="241" t="s">
        <v>50</v>
      </c>
      <c r="F29" s="241" t="s">
        <v>64</v>
      </c>
      <c r="G29" s="255" t="s">
        <v>170</v>
      </c>
      <c r="H29" s="142"/>
      <c r="I29" s="241">
        <f t="shared" si="4"/>
        <v>20</v>
      </c>
      <c r="J29" s="241">
        <f t="shared" si="4"/>
        <v>10</v>
      </c>
      <c r="K29" s="241">
        <f t="shared" si="4"/>
        <v>-5</v>
      </c>
      <c r="L29" s="241">
        <f t="shared" si="4"/>
        <v>5</v>
      </c>
      <c r="M29" s="108"/>
      <c r="N29" s="108"/>
      <c r="O29" s="108"/>
    </row>
    <row r="30" spans="2:15" ht="94.5" customHeight="1">
      <c r="B30" s="137">
        <f t="shared" si="1"/>
        <v>18</v>
      </c>
      <c r="C30" s="250" t="s">
        <v>3</v>
      </c>
      <c r="D30" s="241" t="s">
        <v>47</v>
      </c>
      <c r="E30" s="241" t="s">
        <v>50</v>
      </c>
      <c r="F30" s="241" t="s">
        <v>64</v>
      </c>
      <c r="G30" s="241" t="s">
        <v>170</v>
      </c>
      <c r="H30" s="142"/>
      <c r="I30" s="241">
        <f t="shared" si="4"/>
        <v>20</v>
      </c>
      <c r="J30" s="241">
        <f t="shared" si="4"/>
        <v>10</v>
      </c>
      <c r="K30" s="241">
        <f t="shared" si="4"/>
        <v>-5</v>
      </c>
      <c r="L30" s="241">
        <f t="shared" si="4"/>
        <v>5</v>
      </c>
      <c r="M30" s="108"/>
      <c r="N30" s="108"/>
      <c r="O30" s="108"/>
    </row>
    <row r="31" spans="2:15" ht="67.5" customHeight="1">
      <c r="B31" s="137">
        <f t="shared" si="1"/>
        <v>19</v>
      </c>
      <c r="C31" s="242" t="s">
        <v>4</v>
      </c>
      <c r="D31" s="241" t="s">
        <v>47</v>
      </c>
      <c r="E31" s="241" t="s">
        <v>50</v>
      </c>
      <c r="F31" s="241" t="s">
        <v>64</v>
      </c>
      <c r="G31" s="241" t="s">
        <v>170</v>
      </c>
      <c r="H31" s="142" t="s">
        <v>5</v>
      </c>
      <c r="I31" s="241">
        <v>20</v>
      </c>
      <c r="J31" s="241">
        <v>10</v>
      </c>
      <c r="K31" s="241">
        <v>-5</v>
      </c>
      <c r="L31" s="241">
        <f>J31+K31</f>
        <v>5</v>
      </c>
      <c r="M31" s="108"/>
      <c r="N31" s="108"/>
      <c r="O31" s="108"/>
    </row>
    <row r="32" spans="2:15" ht="104.25" customHeight="1">
      <c r="B32" s="137">
        <f t="shared" si="1"/>
        <v>20</v>
      </c>
      <c r="C32" s="247" t="s">
        <v>137</v>
      </c>
      <c r="D32" s="255" t="s">
        <v>47</v>
      </c>
      <c r="E32" s="255" t="s">
        <v>51</v>
      </c>
      <c r="F32" s="255"/>
      <c r="G32" s="255" t="s">
        <v>120</v>
      </c>
      <c r="H32" s="138"/>
      <c r="I32" s="255">
        <f aca="true" t="shared" si="5" ref="I32:L34">I33</f>
        <v>47.4</v>
      </c>
      <c r="J32" s="255">
        <f t="shared" si="5"/>
        <v>51.4</v>
      </c>
      <c r="K32" s="255">
        <f t="shared" si="5"/>
        <v>35.998</v>
      </c>
      <c r="L32" s="255">
        <f t="shared" si="5"/>
        <v>87.398</v>
      </c>
      <c r="M32" s="108"/>
      <c r="N32" s="108"/>
      <c r="O32" s="108"/>
    </row>
    <row r="33" spans="2:15" ht="66" customHeight="1">
      <c r="B33" s="137">
        <f t="shared" si="1"/>
        <v>21</v>
      </c>
      <c r="C33" s="251" t="s">
        <v>138</v>
      </c>
      <c r="D33" s="241" t="s">
        <v>47</v>
      </c>
      <c r="E33" s="241" t="s">
        <v>51</v>
      </c>
      <c r="F33" s="241" t="s">
        <v>53</v>
      </c>
      <c r="G33" s="241" t="s">
        <v>169</v>
      </c>
      <c r="H33" s="142"/>
      <c r="I33" s="241">
        <f t="shared" si="5"/>
        <v>47.4</v>
      </c>
      <c r="J33" s="241">
        <f t="shared" si="5"/>
        <v>51.4</v>
      </c>
      <c r="K33" s="241">
        <f t="shared" si="5"/>
        <v>35.998</v>
      </c>
      <c r="L33" s="241">
        <f t="shared" si="5"/>
        <v>87.398</v>
      </c>
      <c r="M33" s="108"/>
      <c r="N33" s="108"/>
      <c r="O33" s="108"/>
    </row>
    <row r="34" spans="2:15" ht="201" customHeight="1">
      <c r="B34" s="137">
        <f t="shared" si="1"/>
        <v>22</v>
      </c>
      <c r="C34" s="248" t="s">
        <v>295</v>
      </c>
      <c r="D34" s="241" t="s">
        <v>47</v>
      </c>
      <c r="E34" s="241" t="s">
        <v>51</v>
      </c>
      <c r="F34" s="241" t="s">
        <v>53</v>
      </c>
      <c r="G34" s="241" t="s">
        <v>169</v>
      </c>
      <c r="H34" s="142"/>
      <c r="I34" s="241">
        <f t="shared" si="5"/>
        <v>47.4</v>
      </c>
      <c r="J34" s="241">
        <f t="shared" si="5"/>
        <v>51.4</v>
      </c>
      <c r="K34" s="241">
        <f t="shared" si="5"/>
        <v>35.998</v>
      </c>
      <c r="L34" s="241">
        <f t="shared" si="5"/>
        <v>87.398</v>
      </c>
      <c r="M34" s="108"/>
      <c r="N34" s="108"/>
      <c r="O34" s="108"/>
    </row>
    <row r="35" spans="2:15" ht="249.75" customHeight="1">
      <c r="B35" s="137">
        <f t="shared" si="1"/>
        <v>23</v>
      </c>
      <c r="C35" s="242" t="s">
        <v>155</v>
      </c>
      <c r="D35" s="241" t="s">
        <v>47</v>
      </c>
      <c r="E35" s="241" t="s">
        <v>51</v>
      </c>
      <c r="F35" s="241" t="s">
        <v>53</v>
      </c>
      <c r="G35" s="241" t="s">
        <v>169</v>
      </c>
      <c r="H35" s="142" t="s">
        <v>48</v>
      </c>
      <c r="I35" s="241">
        <f>I36+I37+I38</f>
        <v>47.4</v>
      </c>
      <c r="J35" s="241">
        <f>J36+J37+J38</f>
        <v>51.4</v>
      </c>
      <c r="K35" s="241">
        <f>K36+K37+K38</f>
        <v>35.998</v>
      </c>
      <c r="L35" s="241">
        <f>L36+L37+L38</f>
        <v>87.398</v>
      </c>
      <c r="M35" s="108"/>
      <c r="N35" s="108"/>
      <c r="O35" s="108"/>
    </row>
    <row r="36" spans="2:15" ht="114" customHeight="1">
      <c r="B36" s="137">
        <f t="shared" si="1"/>
        <v>24</v>
      </c>
      <c r="C36" s="242" t="s">
        <v>135</v>
      </c>
      <c r="D36" s="241" t="s">
        <v>47</v>
      </c>
      <c r="E36" s="241" t="s">
        <v>51</v>
      </c>
      <c r="F36" s="241" t="s">
        <v>53</v>
      </c>
      <c r="G36" s="241" t="s">
        <v>169</v>
      </c>
      <c r="H36" s="142" t="s">
        <v>67</v>
      </c>
      <c r="I36" s="241">
        <v>34.8</v>
      </c>
      <c r="J36" s="241">
        <v>37.8</v>
      </c>
      <c r="K36" s="241">
        <v>21.11</v>
      </c>
      <c r="L36" s="241">
        <f>J36+K36</f>
        <v>58.91</v>
      </c>
      <c r="M36" s="108"/>
      <c r="N36" s="108"/>
      <c r="O36" s="108"/>
    </row>
    <row r="37" spans="2:15" ht="80.25" customHeight="1">
      <c r="B37" s="137">
        <f t="shared" si="1"/>
        <v>25</v>
      </c>
      <c r="C37" s="242" t="s">
        <v>134</v>
      </c>
      <c r="D37" s="241" t="s">
        <v>47</v>
      </c>
      <c r="E37" s="241" t="s">
        <v>51</v>
      </c>
      <c r="F37" s="241" t="s">
        <v>53</v>
      </c>
      <c r="G37" s="241" t="s">
        <v>169</v>
      </c>
      <c r="H37" s="142" t="s">
        <v>133</v>
      </c>
      <c r="I37" s="241">
        <v>11</v>
      </c>
      <c r="J37" s="241">
        <v>12</v>
      </c>
      <c r="K37" s="241">
        <v>13.488</v>
      </c>
      <c r="L37" s="241">
        <f>J37+K37</f>
        <v>25.488</v>
      </c>
      <c r="M37" s="108"/>
      <c r="N37" s="108"/>
      <c r="O37" s="108"/>
    </row>
    <row r="38" spans="2:15" ht="123" customHeight="1">
      <c r="B38" s="137">
        <f t="shared" si="1"/>
        <v>26</v>
      </c>
      <c r="C38" s="242" t="s">
        <v>1</v>
      </c>
      <c r="D38" s="241" t="s">
        <v>47</v>
      </c>
      <c r="E38" s="241" t="s">
        <v>51</v>
      </c>
      <c r="F38" s="241" t="s">
        <v>53</v>
      </c>
      <c r="G38" s="241" t="s">
        <v>169</v>
      </c>
      <c r="H38" s="142" t="s">
        <v>71</v>
      </c>
      <c r="I38" s="241">
        <v>1.6</v>
      </c>
      <c r="J38" s="241">
        <v>1.6</v>
      </c>
      <c r="K38" s="241">
        <v>1.4</v>
      </c>
      <c r="L38" s="241">
        <f>J38+K38</f>
        <v>3</v>
      </c>
      <c r="M38" s="108"/>
      <c r="N38" s="108"/>
      <c r="O38" s="108"/>
    </row>
    <row r="39" spans="2:15" ht="59.25" customHeight="1">
      <c r="B39" s="137">
        <f t="shared" si="1"/>
        <v>27</v>
      </c>
      <c r="C39" s="247" t="s">
        <v>55</v>
      </c>
      <c r="D39" s="255" t="s">
        <v>47</v>
      </c>
      <c r="E39" s="255" t="s">
        <v>52</v>
      </c>
      <c r="F39" s="241"/>
      <c r="G39" s="241"/>
      <c r="H39" s="142"/>
      <c r="I39" s="255">
        <f aca="true" t="shared" si="6" ref="I39:L42">I40</f>
        <v>120</v>
      </c>
      <c r="J39" s="255">
        <f t="shared" si="6"/>
        <v>0</v>
      </c>
      <c r="K39" s="255">
        <f t="shared" si="6"/>
        <v>0</v>
      </c>
      <c r="L39" s="255">
        <f t="shared" si="6"/>
        <v>0</v>
      </c>
      <c r="M39" s="108"/>
      <c r="N39" s="108"/>
      <c r="O39" s="108"/>
    </row>
    <row r="40" spans="2:15" ht="89.25" customHeight="1">
      <c r="B40" s="137">
        <f t="shared" si="1"/>
        <v>28</v>
      </c>
      <c r="C40" s="242" t="s">
        <v>107</v>
      </c>
      <c r="D40" s="241" t="s">
        <v>47</v>
      </c>
      <c r="E40" s="241" t="s">
        <v>52</v>
      </c>
      <c r="F40" s="241" t="s">
        <v>56</v>
      </c>
      <c r="G40" s="241" t="s">
        <v>172</v>
      </c>
      <c r="H40" s="142"/>
      <c r="I40" s="241">
        <f t="shared" si="6"/>
        <v>120</v>
      </c>
      <c r="J40" s="241">
        <f t="shared" si="6"/>
        <v>0</v>
      </c>
      <c r="K40" s="241">
        <f t="shared" si="6"/>
        <v>0</v>
      </c>
      <c r="L40" s="241">
        <f t="shared" si="6"/>
        <v>0</v>
      </c>
      <c r="M40" s="108"/>
      <c r="N40" s="108"/>
      <c r="O40" s="108"/>
    </row>
    <row r="41" spans="2:15" ht="192.75" customHeight="1">
      <c r="B41" s="137">
        <f t="shared" si="1"/>
        <v>29</v>
      </c>
      <c r="C41" s="248" t="s">
        <v>295</v>
      </c>
      <c r="D41" s="241" t="s">
        <v>47</v>
      </c>
      <c r="E41" s="241" t="s">
        <v>52</v>
      </c>
      <c r="F41" s="241" t="s">
        <v>56</v>
      </c>
      <c r="G41" s="241" t="s">
        <v>171</v>
      </c>
      <c r="H41" s="142"/>
      <c r="I41" s="241">
        <f t="shared" si="6"/>
        <v>120</v>
      </c>
      <c r="J41" s="241">
        <f t="shared" si="6"/>
        <v>0</v>
      </c>
      <c r="K41" s="241">
        <f t="shared" si="6"/>
        <v>0</v>
      </c>
      <c r="L41" s="241">
        <f t="shared" si="6"/>
        <v>0</v>
      </c>
      <c r="M41" s="108"/>
      <c r="N41" s="108"/>
      <c r="O41" s="108"/>
    </row>
    <row r="42" spans="2:15" ht="193.5" customHeight="1">
      <c r="B42" s="137">
        <f t="shared" si="1"/>
        <v>30</v>
      </c>
      <c r="C42" s="242" t="s">
        <v>297</v>
      </c>
      <c r="D42" s="241" t="s">
        <v>47</v>
      </c>
      <c r="E42" s="241" t="s">
        <v>52</v>
      </c>
      <c r="F42" s="241" t="s">
        <v>56</v>
      </c>
      <c r="G42" s="292" t="s">
        <v>171</v>
      </c>
      <c r="H42" s="142"/>
      <c r="I42" s="241">
        <f t="shared" si="6"/>
        <v>120</v>
      </c>
      <c r="J42" s="241">
        <f t="shared" si="6"/>
        <v>0</v>
      </c>
      <c r="K42" s="241">
        <f t="shared" si="6"/>
        <v>0</v>
      </c>
      <c r="L42" s="241">
        <f t="shared" si="6"/>
        <v>0</v>
      </c>
      <c r="M42" s="108"/>
      <c r="N42" s="108"/>
      <c r="O42" s="108"/>
    </row>
    <row r="43" spans="2:15" ht="275.25" customHeight="1">
      <c r="B43" s="137">
        <f t="shared" si="1"/>
        <v>31</v>
      </c>
      <c r="C43" s="242" t="s">
        <v>298</v>
      </c>
      <c r="D43" s="241" t="s">
        <v>47</v>
      </c>
      <c r="E43" s="241" t="s">
        <v>52</v>
      </c>
      <c r="F43" s="241" t="s">
        <v>56</v>
      </c>
      <c r="G43" s="292" t="s">
        <v>171</v>
      </c>
      <c r="H43" s="142" t="s">
        <v>48</v>
      </c>
      <c r="I43" s="241">
        <f>I44+I45</f>
        <v>120</v>
      </c>
      <c r="J43" s="241">
        <f>J44+J45</f>
        <v>0</v>
      </c>
      <c r="K43" s="241">
        <f>K44+K45</f>
        <v>0</v>
      </c>
      <c r="L43" s="241">
        <f>L44+L45</f>
        <v>0</v>
      </c>
      <c r="M43" s="108"/>
      <c r="N43" s="108"/>
      <c r="O43" s="108"/>
    </row>
    <row r="44" spans="2:15" ht="108" customHeight="1">
      <c r="B44" s="137">
        <f t="shared" si="1"/>
        <v>32</v>
      </c>
      <c r="C44" s="242" t="s">
        <v>135</v>
      </c>
      <c r="D44" s="241" t="s">
        <v>47</v>
      </c>
      <c r="E44" s="241" t="s">
        <v>52</v>
      </c>
      <c r="F44" s="241" t="s">
        <v>56</v>
      </c>
      <c r="G44" s="292" t="s">
        <v>171</v>
      </c>
      <c r="H44" s="142" t="s">
        <v>67</v>
      </c>
      <c r="I44" s="241">
        <v>94.5</v>
      </c>
      <c r="J44" s="241">
        <v>0</v>
      </c>
      <c r="K44" s="241">
        <v>0</v>
      </c>
      <c r="L44" s="241">
        <f>J44+K44</f>
        <v>0</v>
      </c>
      <c r="M44" s="108"/>
      <c r="N44" s="108"/>
      <c r="O44" s="108"/>
    </row>
    <row r="45" spans="2:15" ht="60.75" customHeight="1">
      <c r="B45" s="137">
        <f t="shared" si="1"/>
        <v>33</v>
      </c>
      <c r="C45" s="242" t="s">
        <v>134</v>
      </c>
      <c r="D45" s="241" t="s">
        <v>47</v>
      </c>
      <c r="E45" s="241" t="s">
        <v>52</v>
      </c>
      <c r="F45" s="241" t="s">
        <v>56</v>
      </c>
      <c r="G45" s="292" t="s">
        <v>171</v>
      </c>
      <c r="H45" s="142" t="s">
        <v>133</v>
      </c>
      <c r="I45" s="241">
        <v>25.5</v>
      </c>
      <c r="J45" s="241">
        <v>0</v>
      </c>
      <c r="K45" s="241">
        <v>0</v>
      </c>
      <c r="L45" s="241">
        <f>J45+K45</f>
        <v>0</v>
      </c>
      <c r="M45" s="108"/>
      <c r="N45" s="108"/>
      <c r="O45" s="108"/>
    </row>
    <row r="46" spans="2:15" ht="67.5" customHeight="1">
      <c r="B46" s="137">
        <f t="shared" si="1"/>
        <v>34</v>
      </c>
      <c r="C46" s="243" t="s">
        <v>57</v>
      </c>
      <c r="D46" s="255" t="s">
        <v>47</v>
      </c>
      <c r="E46" s="255" t="s">
        <v>58</v>
      </c>
      <c r="F46" s="255"/>
      <c r="G46" s="241" t="s">
        <v>108</v>
      </c>
      <c r="H46" s="138"/>
      <c r="I46" s="255">
        <f aca="true" t="shared" si="7" ref="I46:L50">I47</f>
        <v>20</v>
      </c>
      <c r="J46" s="255">
        <f t="shared" si="7"/>
        <v>40</v>
      </c>
      <c r="K46" s="255">
        <f t="shared" si="7"/>
        <v>-35</v>
      </c>
      <c r="L46" s="255">
        <f t="shared" si="7"/>
        <v>5</v>
      </c>
      <c r="M46" s="108"/>
      <c r="N46" s="108"/>
      <c r="O46" s="108"/>
    </row>
    <row r="47" spans="2:15" ht="79.5" customHeight="1">
      <c r="B47" s="137">
        <f t="shared" si="1"/>
        <v>35</v>
      </c>
      <c r="C47" s="244" t="s">
        <v>19</v>
      </c>
      <c r="D47" s="241" t="s">
        <v>47</v>
      </c>
      <c r="E47" s="241" t="s">
        <v>58</v>
      </c>
      <c r="F47" s="241" t="s">
        <v>53</v>
      </c>
      <c r="G47" s="241" t="s">
        <v>111</v>
      </c>
      <c r="H47" s="142"/>
      <c r="I47" s="241">
        <f t="shared" si="7"/>
        <v>20</v>
      </c>
      <c r="J47" s="241">
        <f t="shared" si="7"/>
        <v>40</v>
      </c>
      <c r="K47" s="241">
        <f t="shared" si="7"/>
        <v>-35</v>
      </c>
      <c r="L47" s="241">
        <f t="shared" si="7"/>
        <v>5</v>
      </c>
      <c r="M47" s="108"/>
      <c r="N47" s="108"/>
      <c r="O47" s="108"/>
    </row>
    <row r="48" spans="2:15" ht="183" customHeight="1">
      <c r="B48" s="137">
        <f t="shared" si="1"/>
        <v>36</v>
      </c>
      <c r="C48" s="248" t="s">
        <v>295</v>
      </c>
      <c r="D48" s="241" t="s">
        <v>47</v>
      </c>
      <c r="E48" s="241" t="s">
        <v>58</v>
      </c>
      <c r="F48" s="241" t="s">
        <v>53</v>
      </c>
      <c r="G48" s="241" t="s">
        <v>111</v>
      </c>
      <c r="H48" s="142"/>
      <c r="I48" s="241">
        <f t="shared" si="7"/>
        <v>20</v>
      </c>
      <c r="J48" s="241">
        <f t="shared" si="7"/>
        <v>40</v>
      </c>
      <c r="K48" s="241">
        <f t="shared" si="7"/>
        <v>-35</v>
      </c>
      <c r="L48" s="241">
        <f t="shared" si="7"/>
        <v>5</v>
      </c>
      <c r="M48" s="108"/>
      <c r="N48" s="108"/>
      <c r="O48" s="108"/>
    </row>
    <row r="49" spans="2:15" ht="195.75" customHeight="1">
      <c r="B49" s="137">
        <f t="shared" si="1"/>
        <v>37</v>
      </c>
      <c r="C49" s="248" t="s">
        <v>299</v>
      </c>
      <c r="D49" s="241" t="s">
        <v>47</v>
      </c>
      <c r="E49" s="241" t="s">
        <v>58</v>
      </c>
      <c r="F49" s="241" t="s">
        <v>53</v>
      </c>
      <c r="G49" s="241" t="s">
        <v>111</v>
      </c>
      <c r="H49" s="142"/>
      <c r="I49" s="241">
        <f t="shared" si="7"/>
        <v>20</v>
      </c>
      <c r="J49" s="241">
        <f t="shared" si="7"/>
        <v>40</v>
      </c>
      <c r="K49" s="241">
        <f t="shared" si="7"/>
        <v>-35</v>
      </c>
      <c r="L49" s="241">
        <f t="shared" si="7"/>
        <v>5</v>
      </c>
      <c r="M49" s="108"/>
      <c r="N49" s="108"/>
      <c r="O49" s="108"/>
    </row>
    <row r="50" spans="2:15" ht="315.75" customHeight="1">
      <c r="B50" s="137">
        <f t="shared" si="1"/>
        <v>38</v>
      </c>
      <c r="C50" s="244" t="s">
        <v>300</v>
      </c>
      <c r="D50" s="241" t="s">
        <v>47</v>
      </c>
      <c r="E50" s="241" t="s">
        <v>58</v>
      </c>
      <c r="F50" s="241" t="s">
        <v>53</v>
      </c>
      <c r="G50" s="241" t="s">
        <v>111</v>
      </c>
      <c r="H50" s="142"/>
      <c r="I50" s="241">
        <f t="shared" si="7"/>
        <v>20</v>
      </c>
      <c r="J50" s="241">
        <f t="shared" si="7"/>
        <v>40</v>
      </c>
      <c r="K50" s="241">
        <f t="shared" si="7"/>
        <v>-35</v>
      </c>
      <c r="L50" s="241">
        <f t="shared" si="7"/>
        <v>5</v>
      </c>
      <c r="M50" s="108"/>
      <c r="N50" s="108"/>
      <c r="O50" s="108"/>
    </row>
    <row r="51" spans="2:15" ht="117" customHeight="1">
      <c r="B51" s="137">
        <f t="shared" si="1"/>
        <v>39</v>
      </c>
      <c r="C51" s="252" t="s">
        <v>1</v>
      </c>
      <c r="D51" s="241" t="s">
        <v>47</v>
      </c>
      <c r="E51" s="241" t="s">
        <v>58</v>
      </c>
      <c r="F51" s="241" t="s">
        <v>53</v>
      </c>
      <c r="G51" s="241" t="s">
        <v>111</v>
      </c>
      <c r="H51" s="142">
        <v>244</v>
      </c>
      <c r="I51" s="241">
        <v>20</v>
      </c>
      <c r="J51" s="241">
        <v>40</v>
      </c>
      <c r="K51" s="241">
        <v>-35</v>
      </c>
      <c r="L51" s="241">
        <f>J51+K51</f>
        <v>5</v>
      </c>
      <c r="M51" s="108"/>
      <c r="N51" s="108"/>
      <c r="O51" s="108"/>
    </row>
    <row r="52" spans="2:15" ht="61.5">
      <c r="B52" s="137">
        <f t="shared" si="1"/>
        <v>40</v>
      </c>
      <c r="C52" s="247" t="s">
        <v>6</v>
      </c>
      <c r="D52" s="255" t="s">
        <v>47</v>
      </c>
      <c r="E52" s="291" t="s">
        <v>7</v>
      </c>
      <c r="F52" s="291"/>
      <c r="G52" s="292" t="s">
        <v>117</v>
      </c>
      <c r="H52" s="296"/>
      <c r="I52" s="291">
        <f aca="true" t="shared" si="8" ref="I52:L55">I53</f>
        <v>155.55</v>
      </c>
      <c r="J52" s="291">
        <f t="shared" si="8"/>
        <v>42.22</v>
      </c>
      <c r="K52" s="291">
        <f t="shared" si="8"/>
        <v>-41.22</v>
      </c>
      <c r="L52" s="291">
        <f t="shared" si="8"/>
        <v>1</v>
      </c>
      <c r="M52" s="108"/>
      <c r="N52" s="108"/>
      <c r="O52" s="108"/>
    </row>
    <row r="53" spans="2:15" ht="57.75" customHeight="1">
      <c r="B53" s="137">
        <f t="shared" si="1"/>
        <v>41</v>
      </c>
      <c r="C53" s="242" t="s">
        <v>8</v>
      </c>
      <c r="D53" s="241" t="s">
        <v>47</v>
      </c>
      <c r="E53" s="292" t="s">
        <v>7</v>
      </c>
      <c r="F53" s="292" t="s">
        <v>7</v>
      </c>
      <c r="G53" s="292"/>
      <c r="H53" s="297"/>
      <c r="I53" s="292">
        <f t="shared" si="8"/>
        <v>155.55</v>
      </c>
      <c r="J53" s="292">
        <f t="shared" si="8"/>
        <v>42.22</v>
      </c>
      <c r="K53" s="292">
        <f t="shared" si="8"/>
        <v>-41.22</v>
      </c>
      <c r="L53" s="292">
        <f t="shared" si="8"/>
        <v>1</v>
      </c>
      <c r="M53" s="108"/>
      <c r="N53" s="108"/>
      <c r="O53" s="108"/>
    </row>
    <row r="54" spans="2:15" ht="198.75" customHeight="1">
      <c r="B54" s="137">
        <f t="shared" si="1"/>
        <v>42</v>
      </c>
      <c r="C54" s="248" t="s">
        <v>295</v>
      </c>
      <c r="D54" s="241" t="s">
        <v>47</v>
      </c>
      <c r="E54" s="241" t="s">
        <v>7</v>
      </c>
      <c r="F54" s="241" t="s">
        <v>7</v>
      </c>
      <c r="G54" s="241" t="s">
        <v>112</v>
      </c>
      <c r="H54" s="297"/>
      <c r="I54" s="292">
        <f t="shared" si="8"/>
        <v>155.55</v>
      </c>
      <c r="J54" s="292">
        <f t="shared" si="8"/>
        <v>42.22</v>
      </c>
      <c r="K54" s="292">
        <f t="shared" si="8"/>
        <v>-41.22</v>
      </c>
      <c r="L54" s="241">
        <f t="shared" si="8"/>
        <v>1</v>
      </c>
      <c r="M54" s="108"/>
      <c r="N54" s="108"/>
      <c r="O54" s="108"/>
    </row>
    <row r="55" spans="2:15" ht="132" customHeight="1">
      <c r="B55" s="137">
        <f t="shared" si="1"/>
        <v>43</v>
      </c>
      <c r="C55" s="248" t="s">
        <v>301</v>
      </c>
      <c r="D55" s="241" t="s">
        <v>47</v>
      </c>
      <c r="E55" s="292" t="s">
        <v>7</v>
      </c>
      <c r="F55" s="292" t="s">
        <v>7</v>
      </c>
      <c r="G55" s="241" t="s">
        <v>114</v>
      </c>
      <c r="H55" s="297" t="s">
        <v>48</v>
      </c>
      <c r="I55" s="292">
        <f t="shared" si="8"/>
        <v>155.55</v>
      </c>
      <c r="J55" s="292">
        <f t="shared" si="8"/>
        <v>42.22</v>
      </c>
      <c r="K55" s="292">
        <f t="shared" si="8"/>
        <v>-41.22</v>
      </c>
      <c r="L55" s="241">
        <f t="shared" si="8"/>
        <v>1</v>
      </c>
      <c r="M55" s="108"/>
      <c r="N55" s="108"/>
      <c r="O55" s="108"/>
    </row>
    <row r="56" spans="2:15" ht="298.5" customHeight="1">
      <c r="B56" s="137">
        <f t="shared" si="1"/>
        <v>44</v>
      </c>
      <c r="C56" s="242" t="s">
        <v>302</v>
      </c>
      <c r="D56" s="241" t="s">
        <v>47</v>
      </c>
      <c r="E56" s="292" t="s">
        <v>7</v>
      </c>
      <c r="F56" s="292" t="s">
        <v>7</v>
      </c>
      <c r="G56" s="241" t="s">
        <v>115</v>
      </c>
      <c r="H56" s="297" t="s">
        <v>48</v>
      </c>
      <c r="I56" s="292">
        <f>I57+I58+I59</f>
        <v>155.55</v>
      </c>
      <c r="J56" s="292">
        <f>J57+J58+J59</f>
        <v>42.22</v>
      </c>
      <c r="K56" s="292">
        <f>K57+K58+K59</f>
        <v>-41.22</v>
      </c>
      <c r="L56" s="241">
        <f>L57+L58+L59</f>
        <v>1</v>
      </c>
      <c r="M56" s="108"/>
      <c r="N56" s="108"/>
      <c r="O56" s="108"/>
    </row>
    <row r="57" spans="2:15" ht="115.5" customHeight="1">
      <c r="B57" s="137">
        <f t="shared" si="1"/>
        <v>45</v>
      </c>
      <c r="C57" s="242" t="s">
        <v>135</v>
      </c>
      <c r="D57" s="241" t="s">
        <v>47</v>
      </c>
      <c r="E57" s="292" t="s">
        <v>7</v>
      </c>
      <c r="F57" s="292" t="s">
        <v>7</v>
      </c>
      <c r="G57" s="241" t="s">
        <v>115</v>
      </c>
      <c r="H57" s="297" t="s">
        <v>67</v>
      </c>
      <c r="I57" s="292">
        <v>89.3</v>
      </c>
      <c r="J57" s="292">
        <v>0</v>
      </c>
      <c r="K57" s="292">
        <v>0</v>
      </c>
      <c r="L57" s="241">
        <v>0</v>
      </c>
      <c r="M57" s="108"/>
      <c r="N57" s="108"/>
      <c r="O57" s="108"/>
    </row>
    <row r="58" spans="2:15" ht="75" customHeight="1">
      <c r="B58" s="137">
        <f t="shared" si="1"/>
        <v>46</v>
      </c>
      <c r="C58" s="242" t="s">
        <v>134</v>
      </c>
      <c r="D58" s="241" t="s">
        <v>47</v>
      </c>
      <c r="E58" s="292" t="s">
        <v>7</v>
      </c>
      <c r="F58" s="292" t="s">
        <v>7</v>
      </c>
      <c r="G58" s="241" t="s">
        <v>115</v>
      </c>
      <c r="H58" s="297" t="s">
        <v>133</v>
      </c>
      <c r="I58" s="292">
        <v>27</v>
      </c>
      <c r="J58" s="292">
        <v>0</v>
      </c>
      <c r="K58" s="292">
        <v>0</v>
      </c>
      <c r="L58" s="241">
        <v>0</v>
      </c>
      <c r="M58" s="108"/>
      <c r="N58" s="108"/>
      <c r="O58" s="108"/>
    </row>
    <row r="59" spans="2:18" ht="117.75" customHeight="1">
      <c r="B59" s="137">
        <f t="shared" si="1"/>
        <v>47</v>
      </c>
      <c r="C59" s="252" t="s">
        <v>1</v>
      </c>
      <c r="D59" s="241" t="s">
        <v>47</v>
      </c>
      <c r="E59" s="292" t="s">
        <v>7</v>
      </c>
      <c r="F59" s="292" t="s">
        <v>7</v>
      </c>
      <c r="G59" s="241" t="s">
        <v>115</v>
      </c>
      <c r="H59" s="297" t="s">
        <v>71</v>
      </c>
      <c r="I59" s="292">
        <v>39.25</v>
      </c>
      <c r="J59" s="292">
        <v>42.22</v>
      </c>
      <c r="K59" s="292">
        <v>-41.22</v>
      </c>
      <c r="L59" s="241">
        <f>J59+K59</f>
        <v>1</v>
      </c>
      <c r="M59" s="345"/>
      <c r="N59" s="344"/>
      <c r="O59" s="344"/>
      <c r="P59" s="344"/>
      <c r="Q59" s="344"/>
      <c r="R59" s="344"/>
    </row>
    <row r="60" spans="2:15" ht="73.5" customHeight="1">
      <c r="B60" s="137">
        <f t="shared" si="1"/>
        <v>48</v>
      </c>
      <c r="C60" s="243" t="s">
        <v>73</v>
      </c>
      <c r="D60" s="255" t="s">
        <v>47</v>
      </c>
      <c r="E60" s="255" t="s">
        <v>61</v>
      </c>
      <c r="F60" s="255"/>
      <c r="G60" s="255"/>
      <c r="H60" s="138"/>
      <c r="I60" s="255" t="e">
        <f aca="true" t="shared" si="9" ref="I60:L63">I61</f>
        <v>#REF!</v>
      </c>
      <c r="J60" s="255">
        <f t="shared" si="9"/>
        <v>376.36</v>
      </c>
      <c r="K60" s="255">
        <f t="shared" si="9"/>
        <v>-299.09</v>
      </c>
      <c r="L60" s="255">
        <f t="shared" si="9"/>
        <v>77.27000000000004</v>
      </c>
      <c r="M60" s="108"/>
      <c r="N60" s="108"/>
      <c r="O60" s="108"/>
    </row>
    <row r="61" spans="2:15" ht="100.5" customHeight="1">
      <c r="B61" s="137">
        <f t="shared" si="1"/>
        <v>49</v>
      </c>
      <c r="C61" s="244" t="s">
        <v>18</v>
      </c>
      <c r="D61" s="241" t="s">
        <v>47</v>
      </c>
      <c r="E61" s="241" t="s">
        <v>61</v>
      </c>
      <c r="F61" s="241" t="s">
        <v>50</v>
      </c>
      <c r="G61" s="241"/>
      <c r="H61" s="142"/>
      <c r="I61" s="241" t="e">
        <f t="shared" si="9"/>
        <v>#REF!</v>
      </c>
      <c r="J61" s="241">
        <f t="shared" si="9"/>
        <v>376.36</v>
      </c>
      <c r="K61" s="241">
        <f t="shared" si="9"/>
        <v>-299.09</v>
      </c>
      <c r="L61" s="241">
        <f t="shared" si="9"/>
        <v>77.27000000000004</v>
      </c>
      <c r="M61" s="108"/>
      <c r="N61" s="108"/>
      <c r="O61" s="108"/>
    </row>
    <row r="62" spans="2:15" ht="181.5" customHeight="1">
      <c r="B62" s="137">
        <f t="shared" si="1"/>
        <v>50</v>
      </c>
      <c r="C62" s="248" t="s">
        <v>295</v>
      </c>
      <c r="D62" s="241" t="s">
        <v>47</v>
      </c>
      <c r="E62" s="241" t="s">
        <v>61</v>
      </c>
      <c r="F62" s="241" t="s">
        <v>50</v>
      </c>
      <c r="G62" s="241" t="s">
        <v>112</v>
      </c>
      <c r="H62" s="142"/>
      <c r="I62" s="241" t="e">
        <f t="shared" si="9"/>
        <v>#REF!</v>
      </c>
      <c r="J62" s="241">
        <f t="shared" si="9"/>
        <v>376.36</v>
      </c>
      <c r="K62" s="241">
        <f t="shared" si="9"/>
        <v>-299.09</v>
      </c>
      <c r="L62" s="241">
        <f t="shared" si="9"/>
        <v>77.27000000000004</v>
      </c>
      <c r="M62" s="108"/>
      <c r="N62" s="108"/>
      <c r="O62" s="108"/>
    </row>
    <row r="63" spans="2:15" ht="138.75" customHeight="1">
      <c r="B63" s="137">
        <f t="shared" si="1"/>
        <v>51</v>
      </c>
      <c r="C63" s="248" t="s">
        <v>301</v>
      </c>
      <c r="D63" s="241" t="s">
        <v>47</v>
      </c>
      <c r="E63" s="241" t="s">
        <v>61</v>
      </c>
      <c r="F63" s="241" t="s">
        <v>50</v>
      </c>
      <c r="G63" s="241" t="s">
        <v>114</v>
      </c>
      <c r="H63" s="142"/>
      <c r="I63" s="241" t="e">
        <f t="shared" si="9"/>
        <v>#REF!</v>
      </c>
      <c r="J63" s="241">
        <f>J64</f>
        <v>376.36</v>
      </c>
      <c r="K63" s="241">
        <f>K64</f>
        <v>-299.09</v>
      </c>
      <c r="L63" s="241">
        <f t="shared" si="9"/>
        <v>77.27000000000004</v>
      </c>
      <c r="M63" s="108"/>
      <c r="N63" s="108"/>
      <c r="O63" s="108"/>
    </row>
    <row r="64" spans="2:15" ht="257.25" customHeight="1">
      <c r="B64" s="137">
        <f t="shared" si="1"/>
        <v>52</v>
      </c>
      <c r="C64" s="244" t="s">
        <v>303</v>
      </c>
      <c r="D64" s="241" t="s">
        <v>47</v>
      </c>
      <c r="E64" s="241" t="s">
        <v>61</v>
      </c>
      <c r="F64" s="241" t="s">
        <v>50</v>
      </c>
      <c r="G64" s="241" t="s">
        <v>116</v>
      </c>
      <c r="H64" s="142" t="s">
        <v>48</v>
      </c>
      <c r="I64" s="241" t="e">
        <f>#REF!+I65+I66+I67+I68</f>
        <v>#REF!</v>
      </c>
      <c r="J64" s="241">
        <f>J65+J66+J67+J68</f>
        <v>376.36</v>
      </c>
      <c r="K64" s="241">
        <f>K65+K66+K67+K68</f>
        <v>-299.09</v>
      </c>
      <c r="L64" s="241">
        <f>L65+L66+L67+L68</f>
        <v>77.27000000000004</v>
      </c>
      <c r="M64" s="108"/>
      <c r="N64" s="108"/>
      <c r="O64" s="108"/>
    </row>
    <row r="65" spans="2:18" ht="118.5" customHeight="1">
      <c r="B65" s="137">
        <f>B64+1</f>
        <v>53</v>
      </c>
      <c r="C65" s="242" t="s">
        <v>131</v>
      </c>
      <c r="D65" s="241" t="s">
        <v>47</v>
      </c>
      <c r="E65" s="241" t="s">
        <v>61</v>
      </c>
      <c r="F65" s="241" t="s">
        <v>50</v>
      </c>
      <c r="G65" s="241" t="s">
        <v>116</v>
      </c>
      <c r="H65" s="142" t="s">
        <v>71</v>
      </c>
      <c r="I65" s="241">
        <v>233.98</v>
      </c>
      <c r="J65" s="241">
        <v>326.36</v>
      </c>
      <c r="K65" s="241">
        <v>-299.09</v>
      </c>
      <c r="L65" s="241">
        <f>J65+K65</f>
        <v>27.27000000000004</v>
      </c>
      <c r="M65" s="108"/>
      <c r="N65" s="344"/>
      <c r="O65" s="344"/>
      <c r="P65" s="344"/>
      <c r="Q65" s="344"/>
      <c r="R65" s="344"/>
    </row>
    <row r="66" spans="2:15" ht="70.5" customHeight="1">
      <c r="B66" s="137">
        <f t="shared" si="1"/>
        <v>54</v>
      </c>
      <c r="C66" s="242" t="s">
        <v>105</v>
      </c>
      <c r="D66" s="241" t="s">
        <v>47</v>
      </c>
      <c r="E66" s="241" t="s">
        <v>61</v>
      </c>
      <c r="F66" s="241" t="s">
        <v>50</v>
      </c>
      <c r="G66" s="241" t="s">
        <v>116</v>
      </c>
      <c r="H66" s="142" t="s">
        <v>132</v>
      </c>
      <c r="I66" s="241">
        <v>10</v>
      </c>
      <c r="J66" s="241">
        <v>10</v>
      </c>
      <c r="K66" s="241"/>
      <c r="L66" s="241">
        <v>10</v>
      </c>
      <c r="M66" s="108"/>
      <c r="N66" s="108"/>
      <c r="O66" s="108"/>
    </row>
    <row r="67" spans="2:15" ht="110.25" customHeight="1">
      <c r="B67" s="137">
        <f t="shared" si="1"/>
        <v>55</v>
      </c>
      <c r="C67" s="242" t="s">
        <v>69</v>
      </c>
      <c r="D67" s="241" t="s">
        <v>47</v>
      </c>
      <c r="E67" s="241" t="s">
        <v>61</v>
      </c>
      <c r="F67" s="241" t="s">
        <v>50</v>
      </c>
      <c r="G67" s="241" t="s">
        <v>116</v>
      </c>
      <c r="H67" s="142" t="s">
        <v>72</v>
      </c>
      <c r="I67" s="241">
        <v>30</v>
      </c>
      <c r="J67" s="241">
        <v>30</v>
      </c>
      <c r="K67" s="241"/>
      <c r="L67" s="241">
        <v>30</v>
      </c>
      <c r="M67" s="108"/>
      <c r="N67" s="108"/>
      <c r="O67" s="108"/>
    </row>
    <row r="68" spans="2:15" ht="84.75" customHeight="1">
      <c r="B68" s="137">
        <f t="shared" si="1"/>
        <v>56</v>
      </c>
      <c r="C68" s="242" t="s">
        <v>70</v>
      </c>
      <c r="D68" s="241" t="s">
        <v>47</v>
      </c>
      <c r="E68" s="241" t="s">
        <v>61</v>
      </c>
      <c r="F68" s="241" t="s">
        <v>50</v>
      </c>
      <c r="G68" s="241" t="s">
        <v>116</v>
      </c>
      <c r="H68" s="142" t="s">
        <v>9</v>
      </c>
      <c r="I68" s="241">
        <v>10</v>
      </c>
      <c r="J68" s="241">
        <v>10</v>
      </c>
      <c r="K68" s="241"/>
      <c r="L68" s="241">
        <v>10</v>
      </c>
      <c r="M68" s="108"/>
      <c r="N68" s="108"/>
      <c r="O68" s="108"/>
    </row>
    <row r="69" spans="2:15" ht="90.75" customHeight="1">
      <c r="B69" s="137">
        <f t="shared" si="1"/>
        <v>57</v>
      </c>
      <c r="C69" s="247" t="s">
        <v>101</v>
      </c>
      <c r="D69" s="255" t="s">
        <v>47</v>
      </c>
      <c r="E69" s="291" t="s">
        <v>64</v>
      </c>
      <c r="F69" s="291"/>
      <c r="G69" s="291"/>
      <c r="H69" s="296"/>
      <c r="I69" s="291">
        <f aca="true" t="shared" si="10" ref="I69:K71">I70</f>
        <v>560.37</v>
      </c>
      <c r="J69" s="291">
        <f t="shared" si="10"/>
        <v>693.6899999999999</v>
      </c>
      <c r="K69" s="291">
        <f t="shared" si="10"/>
        <v>654.51</v>
      </c>
      <c r="L69" s="255">
        <f>L70</f>
        <v>1348.2</v>
      </c>
      <c r="M69" s="108"/>
      <c r="N69" s="108"/>
      <c r="O69" s="108"/>
    </row>
    <row r="70" spans="2:15" ht="126.75" customHeight="1">
      <c r="B70" s="137">
        <f t="shared" si="1"/>
        <v>58</v>
      </c>
      <c r="C70" s="245" t="s">
        <v>39</v>
      </c>
      <c r="D70" s="241" t="s">
        <v>47</v>
      </c>
      <c r="E70" s="241" t="s">
        <v>64</v>
      </c>
      <c r="F70" s="241" t="s">
        <v>58</v>
      </c>
      <c r="G70" s="241"/>
      <c r="H70" s="142"/>
      <c r="I70" s="241">
        <f t="shared" si="10"/>
        <v>560.37</v>
      </c>
      <c r="J70" s="241">
        <f t="shared" si="10"/>
        <v>693.6899999999999</v>
      </c>
      <c r="K70" s="241">
        <f t="shared" si="10"/>
        <v>654.51</v>
      </c>
      <c r="L70" s="241">
        <f>L71</f>
        <v>1348.2</v>
      </c>
      <c r="M70" s="108"/>
      <c r="N70" s="108"/>
      <c r="O70" s="108"/>
    </row>
    <row r="71" spans="2:15" ht="199.5" customHeight="1">
      <c r="B71" s="137">
        <f t="shared" si="1"/>
        <v>59</v>
      </c>
      <c r="C71" s="248" t="s">
        <v>295</v>
      </c>
      <c r="D71" s="241" t="s">
        <v>47</v>
      </c>
      <c r="E71" s="241">
        <v>11</v>
      </c>
      <c r="F71" s="241" t="s">
        <v>58</v>
      </c>
      <c r="G71" s="241" t="s">
        <v>112</v>
      </c>
      <c r="H71" s="142"/>
      <c r="I71" s="241">
        <f t="shared" si="10"/>
        <v>560.37</v>
      </c>
      <c r="J71" s="241">
        <f t="shared" si="10"/>
        <v>693.6899999999999</v>
      </c>
      <c r="K71" s="241">
        <f t="shared" si="10"/>
        <v>654.51</v>
      </c>
      <c r="L71" s="241">
        <f>L72</f>
        <v>1348.2</v>
      </c>
      <c r="M71" s="108"/>
      <c r="N71" s="108"/>
      <c r="O71" s="108"/>
    </row>
    <row r="72" spans="2:15" ht="158.25" customHeight="1">
      <c r="B72" s="137">
        <f t="shared" si="1"/>
        <v>60</v>
      </c>
      <c r="C72" s="248" t="s">
        <v>301</v>
      </c>
      <c r="D72" s="241" t="s">
        <v>47</v>
      </c>
      <c r="E72" s="241" t="s">
        <v>64</v>
      </c>
      <c r="F72" s="241" t="s">
        <v>58</v>
      </c>
      <c r="G72" s="241" t="s">
        <v>114</v>
      </c>
      <c r="H72" s="142"/>
      <c r="I72" s="241">
        <f>I73</f>
        <v>560.37</v>
      </c>
      <c r="J72" s="241">
        <f>J73+J76</f>
        <v>693.6899999999999</v>
      </c>
      <c r="K72" s="241">
        <f>K73+K76</f>
        <v>654.51</v>
      </c>
      <c r="L72" s="241">
        <f>L73+L76</f>
        <v>1348.2</v>
      </c>
      <c r="M72" s="108"/>
      <c r="N72" s="108"/>
      <c r="O72" s="108"/>
    </row>
    <row r="73" spans="2:15" ht="320.25" customHeight="1">
      <c r="B73" s="137">
        <f t="shared" si="1"/>
        <v>61</v>
      </c>
      <c r="C73" s="243" t="s">
        <v>304</v>
      </c>
      <c r="D73" s="255" t="s">
        <v>47</v>
      </c>
      <c r="E73" s="255" t="s">
        <v>64</v>
      </c>
      <c r="F73" s="255" t="s">
        <v>58</v>
      </c>
      <c r="G73" s="255" t="s">
        <v>117</v>
      </c>
      <c r="H73" s="138" t="s">
        <v>48</v>
      </c>
      <c r="I73" s="255">
        <f>I74+I75</f>
        <v>560.37</v>
      </c>
      <c r="J73" s="255">
        <f>J74+J75</f>
        <v>573.39</v>
      </c>
      <c r="K73" s="255">
        <f>K74+K75</f>
        <v>528.11</v>
      </c>
      <c r="L73" s="255">
        <f>L74+L75</f>
        <v>1101.5</v>
      </c>
      <c r="M73" s="108"/>
      <c r="N73" s="108"/>
      <c r="O73" s="108"/>
    </row>
    <row r="74" spans="2:15" ht="122.25" customHeight="1">
      <c r="B74" s="137">
        <f t="shared" si="1"/>
        <v>62</v>
      </c>
      <c r="C74" s="253" t="s">
        <v>135</v>
      </c>
      <c r="D74" s="241" t="s">
        <v>47</v>
      </c>
      <c r="E74" s="241" t="s">
        <v>64</v>
      </c>
      <c r="F74" s="241" t="s">
        <v>58</v>
      </c>
      <c r="G74" s="241" t="s">
        <v>117</v>
      </c>
      <c r="H74" s="142" t="s">
        <v>67</v>
      </c>
      <c r="I74" s="241">
        <v>430.39</v>
      </c>
      <c r="J74" s="241">
        <v>440.39</v>
      </c>
      <c r="K74" s="241">
        <v>406.11</v>
      </c>
      <c r="L74" s="241">
        <f>J74+K74</f>
        <v>846.5</v>
      </c>
      <c r="M74" s="108"/>
      <c r="N74" s="108"/>
      <c r="O74" s="108"/>
    </row>
    <row r="75" spans="2:15" ht="75.75" customHeight="1">
      <c r="B75" s="137">
        <f t="shared" si="1"/>
        <v>63</v>
      </c>
      <c r="C75" s="253" t="s">
        <v>134</v>
      </c>
      <c r="D75" s="241" t="s">
        <v>47</v>
      </c>
      <c r="E75" s="241" t="s">
        <v>64</v>
      </c>
      <c r="F75" s="241" t="s">
        <v>58</v>
      </c>
      <c r="G75" s="241" t="s">
        <v>117</v>
      </c>
      <c r="H75" s="142" t="s">
        <v>133</v>
      </c>
      <c r="I75" s="241">
        <v>129.98</v>
      </c>
      <c r="J75" s="241">
        <v>133</v>
      </c>
      <c r="K75" s="241">
        <v>122</v>
      </c>
      <c r="L75" s="241">
        <f>J75+K75</f>
        <v>255</v>
      </c>
      <c r="M75" s="108"/>
      <c r="N75" s="108"/>
      <c r="O75" s="108"/>
    </row>
    <row r="76" spans="2:15" ht="308.25" customHeight="1">
      <c r="B76" s="137">
        <v>64</v>
      </c>
      <c r="C76" s="243" t="s">
        <v>304</v>
      </c>
      <c r="D76" s="239">
        <v>801</v>
      </c>
      <c r="E76" s="239">
        <v>11</v>
      </c>
      <c r="F76" s="240" t="s">
        <v>58</v>
      </c>
      <c r="G76" s="138" t="s">
        <v>250</v>
      </c>
      <c r="H76" s="256"/>
      <c r="I76" s="258">
        <f>I77</f>
        <v>0</v>
      </c>
      <c r="J76" s="258">
        <f>J77+J78</f>
        <v>120.3</v>
      </c>
      <c r="K76" s="258">
        <f>K77+K78</f>
        <v>126.4</v>
      </c>
      <c r="L76" s="258">
        <f>L77+L78</f>
        <v>246.7</v>
      </c>
      <c r="M76" s="108"/>
      <c r="N76" s="108"/>
      <c r="O76" s="108"/>
    </row>
    <row r="77" spans="2:15" ht="132" customHeight="1">
      <c r="B77" s="137">
        <v>65</v>
      </c>
      <c r="C77" s="252" t="s">
        <v>135</v>
      </c>
      <c r="D77" s="237">
        <v>801</v>
      </c>
      <c r="E77" s="237">
        <v>11</v>
      </c>
      <c r="F77" s="238" t="s">
        <v>58</v>
      </c>
      <c r="G77" s="142" t="s">
        <v>250</v>
      </c>
      <c r="H77" s="237">
        <v>121</v>
      </c>
      <c r="I77" s="257">
        <v>0</v>
      </c>
      <c r="J77" s="257">
        <v>92.3</v>
      </c>
      <c r="K77" s="257">
        <v>97.2</v>
      </c>
      <c r="L77" s="257">
        <f>J77+K77</f>
        <v>189.5</v>
      </c>
      <c r="M77" s="108"/>
      <c r="N77" s="108"/>
      <c r="O77" s="108"/>
    </row>
    <row r="78" spans="2:15" ht="75.75" customHeight="1">
      <c r="B78" s="137">
        <v>66</v>
      </c>
      <c r="C78" s="253" t="s">
        <v>134</v>
      </c>
      <c r="D78" s="142" t="s">
        <v>47</v>
      </c>
      <c r="E78" s="142" t="s">
        <v>64</v>
      </c>
      <c r="F78" s="142" t="s">
        <v>58</v>
      </c>
      <c r="G78" s="142" t="s">
        <v>250</v>
      </c>
      <c r="H78" s="142" t="s">
        <v>133</v>
      </c>
      <c r="I78" s="257">
        <v>0</v>
      </c>
      <c r="J78" s="257">
        <v>28</v>
      </c>
      <c r="K78" s="257">
        <v>29.2</v>
      </c>
      <c r="L78" s="257">
        <f>J78+K78</f>
        <v>57.2</v>
      </c>
      <c r="M78" s="108"/>
      <c r="N78" s="108"/>
      <c r="O78" s="108"/>
    </row>
    <row r="79" spans="2:15" ht="72" customHeight="1">
      <c r="B79" s="137">
        <v>67</v>
      </c>
      <c r="C79" s="254" t="s">
        <v>65</v>
      </c>
      <c r="D79" s="258" t="s">
        <v>47</v>
      </c>
      <c r="E79" s="258" t="s">
        <v>150</v>
      </c>
      <c r="F79" s="258" t="s">
        <v>150</v>
      </c>
      <c r="G79" s="258" t="s">
        <v>151</v>
      </c>
      <c r="H79" s="298" t="s">
        <v>152</v>
      </c>
      <c r="I79" s="258">
        <v>120.2</v>
      </c>
      <c r="J79" s="258">
        <v>65.2</v>
      </c>
      <c r="K79" s="258">
        <v>-65.2</v>
      </c>
      <c r="L79" s="258">
        <f>J79+K79</f>
        <v>0</v>
      </c>
      <c r="M79" s="108"/>
      <c r="N79" s="109"/>
      <c r="O79" s="108"/>
    </row>
    <row r="80" spans="2:15" ht="48" customHeight="1">
      <c r="B80" s="337" t="s">
        <v>17</v>
      </c>
      <c r="C80" s="337"/>
      <c r="D80" s="337"/>
      <c r="E80" s="337"/>
      <c r="F80" s="337"/>
      <c r="G80" s="337"/>
      <c r="H80" s="150"/>
      <c r="I80" s="150" t="e">
        <f>I14+I19+I28+I32+I39+I46+I52+I60+I69+I76+I79</f>
        <v>#REF!</v>
      </c>
      <c r="J80" s="150">
        <f>J79+J76+J73+J60+J52+J46+J39+J32+J28+J21+J14</f>
        <v>2628.2999999999997</v>
      </c>
      <c r="K80" s="150">
        <f>K79+K69+K60+K52+K46+K39+K32+K28+K19+K14</f>
        <v>27.997999999999962</v>
      </c>
      <c r="L80" s="150">
        <f>L79+L76+L73+L60+L52+L46+L39+L32+L28+L21+L14</f>
        <v>2656.298</v>
      </c>
      <c r="M80" s="108"/>
      <c r="N80" s="108"/>
      <c r="O80" s="108"/>
    </row>
    <row r="81" spans="2:15" ht="61.5"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08"/>
      <c r="N81" s="108"/>
      <c r="O81" s="108"/>
    </row>
    <row r="82" spans="2:15" ht="45.75"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08"/>
      <c r="N82" s="108"/>
      <c r="O82" s="108"/>
    </row>
    <row r="83" spans="2:15" ht="45.75"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</row>
    <row r="84" spans="2:13" ht="34.5"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</row>
  </sheetData>
  <sheetProtection/>
  <mergeCells count="7">
    <mergeCell ref="K3:M3"/>
    <mergeCell ref="K4:N6"/>
    <mergeCell ref="B9:L9"/>
    <mergeCell ref="H10:L10"/>
    <mergeCell ref="B80:G80"/>
    <mergeCell ref="N65:R65"/>
    <mergeCell ref="M59:R59"/>
  </mergeCells>
  <printOptions/>
  <pageMargins left="0.5118110236220472" right="0.31496062992125984" top="0.3937007874015748" bottom="0" header="0.31496062992125984" footer="0.31496062992125984"/>
  <pageSetup fitToHeight="2" horizontalDpi="600" verticalDpi="600" orientation="portrait" paperSize="9" scale="10" r:id="rId1"/>
  <rowBreaks count="1" manualBreakCount="1">
    <brk id="100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B1:O84"/>
  <sheetViews>
    <sheetView view="pageBreakPreview" zoomScale="20" zoomScaleNormal="65" zoomScaleSheetLayoutView="20" zoomScalePageLayoutView="0" workbookViewId="0" topLeftCell="A1">
      <selection activeCell="J79" sqref="J79"/>
    </sheetView>
  </sheetViews>
  <sheetFormatPr defaultColWidth="9.00390625" defaultRowHeight="12.75"/>
  <cols>
    <col min="1" max="1" width="49.00390625" style="0" customWidth="1"/>
    <col min="2" max="2" width="39.125" style="0" customWidth="1"/>
    <col min="3" max="3" width="250.25390625" style="0" customWidth="1"/>
    <col min="4" max="4" width="54.875" style="0" customWidth="1"/>
    <col min="5" max="5" width="41.75390625" style="0" customWidth="1"/>
    <col min="6" max="6" width="47.625" style="0" customWidth="1"/>
    <col min="7" max="7" width="69.25390625" style="0" customWidth="1"/>
    <col min="8" max="8" width="41.375" style="0" customWidth="1"/>
    <col min="9" max="9" width="158.00390625" style="0" hidden="1" customWidth="1"/>
    <col min="10" max="10" width="50.00390625" style="0" customWidth="1"/>
    <col min="11" max="11" width="56.625" style="0" customWidth="1"/>
    <col min="12" max="12" width="54.00390625" style="0" customWidth="1"/>
    <col min="14" max="14" width="6.375" style="0" customWidth="1"/>
    <col min="15" max="15" width="9.125" style="0" hidden="1" customWidth="1"/>
  </cols>
  <sheetData>
    <row r="1" spans="2:12" ht="59.25"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2:12" ht="54.75" customHeight="1">
      <c r="B2" s="154"/>
      <c r="C2" s="154"/>
      <c r="D2" s="154"/>
      <c r="E2" s="154"/>
      <c r="F2" s="154"/>
      <c r="G2" s="154"/>
      <c r="H2" s="154"/>
      <c r="I2" s="154"/>
      <c r="J2" s="154"/>
      <c r="K2" s="155"/>
      <c r="L2" s="153" t="s">
        <v>325</v>
      </c>
    </row>
    <row r="3" spans="2:15" ht="81.75" customHeight="1">
      <c r="B3" s="155"/>
      <c r="C3" s="155"/>
      <c r="D3" s="155"/>
      <c r="E3" s="155"/>
      <c r="F3" s="155"/>
      <c r="G3" s="155"/>
      <c r="H3" s="155"/>
      <c r="I3" s="155"/>
      <c r="J3" s="155"/>
      <c r="K3" s="341" t="s">
        <v>174</v>
      </c>
      <c r="L3" s="341"/>
      <c r="M3" s="108"/>
      <c r="N3" s="108"/>
      <c r="O3" s="108"/>
    </row>
    <row r="4" spans="2:15" ht="61.5" customHeight="1">
      <c r="B4" s="155"/>
      <c r="C4" s="155"/>
      <c r="D4" s="155"/>
      <c r="E4" s="155"/>
      <c r="F4" s="155"/>
      <c r="G4" s="155"/>
      <c r="H4" s="155"/>
      <c r="I4" s="155"/>
      <c r="J4" s="155"/>
      <c r="K4" s="342" t="s">
        <v>275</v>
      </c>
      <c r="L4" s="342"/>
      <c r="M4" s="108"/>
      <c r="N4" s="108"/>
      <c r="O4" s="108"/>
    </row>
    <row r="5" spans="2:15" ht="61.5">
      <c r="B5" s="155"/>
      <c r="C5" s="155"/>
      <c r="D5" s="155"/>
      <c r="E5" s="155"/>
      <c r="F5" s="155"/>
      <c r="G5" s="155"/>
      <c r="H5" s="155"/>
      <c r="I5" s="155"/>
      <c r="J5" s="155"/>
      <c r="K5" s="342"/>
      <c r="L5" s="342"/>
      <c r="M5" s="108"/>
      <c r="N5" s="108"/>
      <c r="O5" s="108"/>
    </row>
    <row r="6" spans="2:15" ht="297.75" customHeight="1">
      <c r="B6" s="155"/>
      <c r="C6" s="155"/>
      <c r="D6" s="155"/>
      <c r="E6" s="155"/>
      <c r="F6" s="155"/>
      <c r="G6" s="155"/>
      <c r="H6" s="155"/>
      <c r="I6" s="155"/>
      <c r="J6" s="155"/>
      <c r="K6" s="342"/>
      <c r="L6" s="342"/>
      <c r="M6" s="108"/>
      <c r="N6" s="108"/>
      <c r="O6" s="108"/>
    </row>
    <row r="7" spans="2:15" ht="61.5"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08"/>
      <c r="N7" s="108"/>
      <c r="O7" s="108"/>
    </row>
    <row r="8" spans="2:15" ht="61.5"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08"/>
      <c r="N8" s="108"/>
      <c r="O8" s="108"/>
    </row>
    <row r="9" spans="2:15" ht="64.5" customHeight="1">
      <c r="B9" s="335" t="s">
        <v>279</v>
      </c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108"/>
      <c r="N9" s="108"/>
      <c r="O9" s="108"/>
    </row>
    <row r="10" spans="2:15" ht="61.5">
      <c r="B10" s="151"/>
      <c r="C10" s="151"/>
      <c r="D10" s="151"/>
      <c r="E10" s="151"/>
      <c r="F10" s="151"/>
      <c r="G10" s="152"/>
      <c r="H10" s="343"/>
      <c r="I10" s="343"/>
      <c r="J10" s="343"/>
      <c r="K10" s="343"/>
      <c r="L10" s="343"/>
      <c r="M10" s="108"/>
      <c r="N10" s="108"/>
      <c r="O10" s="108"/>
    </row>
    <row r="11" spans="2:15" ht="309.75" customHeight="1">
      <c r="B11" s="137" t="s">
        <v>22</v>
      </c>
      <c r="C11" s="137" t="s">
        <v>23</v>
      </c>
      <c r="D11" s="138" t="s">
        <v>42</v>
      </c>
      <c r="E11" s="138" t="s">
        <v>43</v>
      </c>
      <c r="F11" s="138" t="s">
        <v>44</v>
      </c>
      <c r="G11" s="138" t="s">
        <v>45</v>
      </c>
      <c r="H11" s="138" t="s">
        <v>46</v>
      </c>
      <c r="I11" s="138" t="s">
        <v>294</v>
      </c>
      <c r="J11" s="138" t="s">
        <v>16</v>
      </c>
      <c r="K11" s="139" t="s">
        <v>241</v>
      </c>
      <c r="L11" s="140" t="s">
        <v>281</v>
      </c>
      <c r="M11" s="108"/>
      <c r="N11" s="108"/>
      <c r="O11" s="108"/>
    </row>
    <row r="12" spans="2:15" ht="72.75" customHeight="1">
      <c r="B12" s="141">
        <v>1</v>
      </c>
      <c r="C12" s="141">
        <v>2</v>
      </c>
      <c r="D12" s="241" t="s">
        <v>24</v>
      </c>
      <c r="E12" s="241" t="s">
        <v>25</v>
      </c>
      <c r="F12" s="241" t="s">
        <v>26</v>
      </c>
      <c r="G12" s="241" t="s">
        <v>27</v>
      </c>
      <c r="H12" s="241" t="s">
        <v>28</v>
      </c>
      <c r="I12" s="142">
        <v>8</v>
      </c>
      <c r="J12" s="142">
        <v>9</v>
      </c>
      <c r="K12" s="142">
        <v>10</v>
      </c>
      <c r="L12" s="142">
        <v>11</v>
      </c>
      <c r="M12" s="108"/>
      <c r="N12" s="108"/>
      <c r="O12" s="108"/>
    </row>
    <row r="13" spans="2:15" ht="62.25" customHeight="1">
      <c r="B13" s="137">
        <v>1</v>
      </c>
      <c r="C13" s="243" t="s">
        <v>49</v>
      </c>
      <c r="D13" s="255" t="s">
        <v>47</v>
      </c>
      <c r="E13" s="255" t="s">
        <v>50</v>
      </c>
      <c r="F13" s="255"/>
      <c r="G13" s="255"/>
      <c r="H13" s="255"/>
      <c r="I13" s="255">
        <f>I14+I19+I28</f>
        <v>1359.43</v>
      </c>
      <c r="J13" s="255">
        <f>J14+J19+J28</f>
        <v>-255.02</v>
      </c>
      <c r="K13" s="255">
        <f>K14+K19+K28</f>
        <v>1104.41</v>
      </c>
      <c r="L13" s="255">
        <f>L14+L19+L28</f>
        <v>1113.56</v>
      </c>
      <c r="M13" s="108"/>
      <c r="N13" s="108"/>
      <c r="O13" s="108"/>
    </row>
    <row r="14" spans="2:15" ht="135" customHeight="1">
      <c r="B14" s="137">
        <f>B13+1</f>
        <v>2</v>
      </c>
      <c r="C14" s="243" t="s">
        <v>100</v>
      </c>
      <c r="D14" s="255" t="s">
        <v>47</v>
      </c>
      <c r="E14" s="255" t="s">
        <v>50</v>
      </c>
      <c r="F14" s="255" t="s">
        <v>51</v>
      </c>
      <c r="G14" s="255"/>
      <c r="H14" s="138"/>
      <c r="I14" s="255">
        <f aca="true" t="shared" si="0" ref="I14:L15">I15</f>
        <v>410.93</v>
      </c>
      <c r="J14" s="255">
        <f t="shared" si="0"/>
        <v>0</v>
      </c>
      <c r="K14" s="255">
        <f t="shared" si="0"/>
        <v>410.93</v>
      </c>
      <c r="L14" s="255">
        <f t="shared" si="0"/>
        <v>410.93</v>
      </c>
      <c r="M14" s="108"/>
      <c r="N14" s="108"/>
      <c r="O14" s="108"/>
    </row>
    <row r="15" spans="2:15" ht="68.25" customHeight="1">
      <c r="B15" s="137">
        <f aca="true" t="shared" si="1" ref="B15:B75">B14+1</f>
        <v>3</v>
      </c>
      <c r="C15" s="244" t="s">
        <v>99</v>
      </c>
      <c r="D15" s="241" t="s">
        <v>47</v>
      </c>
      <c r="E15" s="241" t="s">
        <v>50</v>
      </c>
      <c r="F15" s="241" t="s">
        <v>51</v>
      </c>
      <c r="G15" s="241" t="s">
        <v>118</v>
      </c>
      <c r="H15" s="138"/>
      <c r="I15" s="255">
        <f t="shared" si="0"/>
        <v>410.93</v>
      </c>
      <c r="J15" s="255">
        <f t="shared" si="0"/>
        <v>0</v>
      </c>
      <c r="K15" s="241">
        <f t="shared" si="0"/>
        <v>410.93</v>
      </c>
      <c r="L15" s="241">
        <f t="shared" si="0"/>
        <v>410.93</v>
      </c>
      <c r="M15" s="108"/>
      <c r="N15" s="108"/>
      <c r="O15" s="108"/>
    </row>
    <row r="16" spans="2:15" ht="111.75" customHeight="1">
      <c r="B16" s="137">
        <f t="shared" si="1"/>
        <v>4</v>
      </c>
      <c r="C16" s="246" t="s">
        <v>0</v>
      </c>
      <c r="D16" s="241" t="s">
        <v>47</v>
      </c>
      <c r="E16" s="241" t="s">
        <v>50</v>
      </c>
      <c r="F16" s="241" t="s">
        <v>51</v>
      </c>
      <c r="G16" s="241" t="s">
        <v>158</v>
      </c>
      <c r="H16" s="142"/>
      <c r="I16" s="241">
        <f>I17+I18</f>
        <v>410.93</v>
      </c>
      <c r="J16" s="241">
        <f>J17+J18</f>
        <v>0</v>
      </c>
      <c r="K16" s="241">
        <f>K17+K18</f>
        <v>410.93</v>
      </c>
      <c r="L16" s="241">
        <f>L17+L18</f>
        <v>410.93</v>
      </c>
      <c r="M16" s="108"/>
      <c r="N16" s="108"/>
      <c r="O16" s="108"/>
    </row>
    <row r="17" spans="2:15" ht="196.5" customHeight="1">
      <c r="B17" s="137">
        <f t="shared" si="1"/>
        <v>5</v>
      </c>
      <c r="C17" s="242" t="s">
        <v>75</v>
      </c>
      <c r="D17" s="241" t="s">
        <v>47</v>
      </c>
      <c r="E17" s="241" t="s">
        <v>50</v>
      </c>
      <c r="F17" s="241" t="s">
        <v>51</v>
      </c>
      <c r="G17" s="241" t="s">
        <v>158</v>
      </c>
      <c r="H17" s="142" t="s">
        <v>67</v>
      </c>
      <c r="I17" s="241">
        <v>315.16</v>
      </c>
      <c r="J17" s="241"/>
      <c r="K17" s="241">
        <f>I17+J17</f>
        <v>315.16</v>
      </c>
      <c r="L17" s="241">
        <f>K17</f>
        <v>315.16</v>
      </c>
      <c r="M17" s="108"/>
      <c r="N17" s="108"/>
      <c r="O17" s="108"/>
    </row>
    <row r="18" spans="2:15" ht="64.5" customHeight="1">
      <c r="B18" s="137">
        <f t="shared" si="1"/>
        <v>6</v>
      </c>
      <c r="C18" s="242" t="s">
        <v>134</v>
      </c>
      <c r="D18" s="241" t="s">
        <v>47</v>
      </c>
      <c r="E18" s="241" t="s">
        <v>50</v>
      </c>
      <c r="F18" s="241" t="s">
        <v>51</v>
      </c>
      <c r="G18" s="241" t="s">
        <v>158</v>
      </c>
      <c r="H18" s="142" t="s">
        <v>133</v>
      </c>
      <c r="I18" s="241">
        <v>95.77</v>
      </c>
      <c r="J18" s="241"/>
      <c r="K18" s="241">
        <f>I18+J18</f>
        <v>95.77</v>
      </c>
      <c r="L18" s="241">
        <f>K18</f>
        <v>95.77</v>
      </c>
      <c r="M18" s="108"/>
      <c r="N18" s="108"/>
      <c r="O18" s="108"/>
    </row>
    <row r="19" spans="2:15" ht="202.5" customHeight="1">
      <c r="B19" s="137">
        <f t="shared" si="1"/>
        <v>7</v>
      </c>
      <c r="C19" s="247" t="s">
        <v>20</v>
      </c>
      <c r="D19" s="255" t="s">
        <v>47</v>
      </c>
      <c r="E19" s="255" t="s">
        <v>50</v>
      </c>
      <c r="F19" s="255" t="s">
        <v>52</v>
      </c>
      <c r="G19" s="255"/>
      <c r="H19" s="138"/>
      <c r="I19" s="255">
        <f aca="true" t="shared" si="2" ref="I19:L20">I20</f>
        <v>938.5</v>
      </c>
      <c r="J19" s="255">
        <f t="shared" si="2"/>
        <v>-250.02</v>
      </c>
      <c r="K19" s="255">
        <f t="shared" si="2"/>
        <v>688.48</v>
      </c>
      <c r="L19" s="255">
        <f t="shared" si="2"/>
        <v>697.63</v>
      </c>
      <c r="M19" s="108"/>
      <c r="N19" s="108"/>
      <c r="O19" s="108"/>
    </row>
    <row r="20" spans="2:15" ht="183" customHeight="1">
      <c r="B20" s="137">
        <f t="shared" si="1"/>
        <v>8</v>
      </c>
      <c r="C20" s="248" t="s">
        <v>295</v>
      </c>
      <c r="D20" s="241" t="s">
        <v>47</v>
      </c>
      <c r="E20" s="241" t="s">
        <v>50</v>
      </c>
      <c r="F20" s="241" t="s">
        <v>52</v>
      </c>
      <c r="G20" s="241" t="s">
        <v>112</v>
      </c>
      <c r="H20" s="142"/>
      <c r="I20" s="241">
        <f t="shared" si="2"/>
        <v>938.5</v>
      </c>
      <c r="J20" s="241">
        <f t="shared" si="2"/>
        <v>-250.02</v>
      </c>
      <c r="K20" s="241">
        <f t="shared" si="2"/>
        <v>688.48</v>
      </c>
      <c r="L20" s="241">
        <f t="shared" si="2"/>
        <v>697.63</v>
      </c>
      <c r="M20" s="108"/>
      <c r="N20" s="108"/>
      <c r="O20" s="108"/>
    </row>
    <row r="21" spans="2:15" ht="125.25" customHeight="1">
      <c r="B21" s="137">
        <f t="shared" si="1"/>
        <v>9</v>
      </c>
      <c r="C21" s="249" t="s">
        <v>296</v>
      </c>
      <c r="D21" s="241" t="s">
        <v>47</v>
      </c>
      <c r="E21" s="241" t="s">
        <v>50</v>
      </c>
      <c r="F21" s="241" t="s">
        <v>52</v>
      </c>
      <c r="G21" s="289" t="s">
        <v>127</v>
      </c>
      <c r="H21" s="142" t="s">
        <v>48</v>
      </c>
      <c r="I21" s="241">
        <f>I22+I24+I25+I26+I27</f>
        <v>938.5</v>
      </c>
      <c r="J21" s="241">
        <f>J22+J24+J25+J26+J27</f>
        <v>-250.02</v>
      </c>
      <c r="K21" s="241">
        <f>K22+K24+K25+K26+K27</f>
        <v>688.48</v>
      </c>
      <c r="L21" s="241">
        <f>L22+L24+L25+L26+L27</f>
        <v>697.63</v>
      </c>
      <c r="M21" s="108"/>
      <c r="N21" s="108"/>
      <c r="O21" s="108"/>
    </row>
    <row r="22" spans="2:15" ht="117.75" customHeight="1">
      <c r="B22" s="137">
        <f t="shared" si="1"/>
        <v>10</v>
      </c>
      <c r="C22" s="242" t="s">
        <v>135</v>
      </c>
      <c r="D22" s="241" t="s">
        <v>47</v>
      </c>
      <c r="E22" s="241" t="s">
        <v>50</v>
      </c>
      <c r="F22" s="241" t="s">
        <v>52</v>
      </c>
      <c r="G22" s="289" t="s">
        <v>127</v>
      </c>
      <c r="H22" s="142" t="s">
        <v>67</v>
      </c>
      <c r="I22" s="241">
        <v>480</v>
      </c>
      <c r="J22" s="241"/>
      <c r="K22" s="241">
        <f>I22+J22</f>
        <v>480</v>
      </c>
      <c r="L22" s="241">
        <f>K22</f>
        <v>480</v>
      </c>
      <c r="M22" s="108"/>
      <c r="N22" s="108"/>
      <c r="O22" s="108"/>
    </row>
    <row r="23" spans="2:15" ht="48" customHeight="1" hidden="1">
      <c r="B23" s="137">
        <f t="shared" si="1"/>
        <v>11</v>
      </c>
      <c r="C23" s="242"/>
      <c r="D23" s="241"/>
      <c r="E23" s="241"/>
      <c r="F23" s="241"/>
      <c r="G23" s="289"/>
      <c r="H23" s="142"/>
      <c r="I23" s="241"/>
      <c r="J23" s="241"/>
      <c r="K23" s="241"/>
      <c r="L23" s="241"/>
      <c r="M23" s="108"/>
      <c r="N23" s="108"/>
      <c r="O23" s="108"/>
    </row>
    <row r="24" spans="2:15" ht="64.5" customHeight="1">
      <c r="B24" s="137">
        <v>11</v>
      </c>
      <c r="C24" s="242" t="s">
        <v>134</v>
      </c>
      <c r="D24" s="241" t="s">
        <v>47</v>
      </c>
      <c r="E24" s="241" t="s">
        <v>50</v>
      </c>
      <c r="F24" s="241" t="s">
        <v>52</v>
      </c>
      <c r="G24" s="289" t="s">
        <v>127</v>
      </c>
      <c r="H24" s="142" t="s">
        <v>133</v>
      </c>
      <c r="I24" s="241">
        <v>145</v>
      </c>
      <c r="J24" s="241"/>
      <c r="K24" s="241">
        <f>I24+J24</f>
        <v>145</v>
      </c>
      <c r="L24" s="241">
        <f>K24</f>
        <v>145</v>
      </c>
      <c r="M24" s="108"/>
      <c r="N24" s="108"/>
      <c r="O24" s="108"/>
    </row>
    <row r="25" spans="2:15" ht="119.25" customHeight="1">
      <c r="B25" s="137">
        <v>12</v>
      </c>
      <c r="C25" s="242" t="s">
        <v>1</v>
      </c>
      <c r="D25" s="241" t="s">
        <v>47</v>
      </c>
      <c r="E25" s="241" t="s">
        <v>50</v>
      </c>
      <c r="F25" s="241" t="s">
        <v>52</v>
      </c>
      <c r="G25" s="289" t="s">
        <v>127</v>
      </c>
      <c r="H25" s="142" t="s">
        <v>71</v>
      </c>
      <c r="I25" s="241">
        <v>263.5</v>
      </c>
      <c r="J25" s="241">
        <v>-215.02</v>
      </c>
      <c r="K25" s="241">
        <f>I25+J25</f>
        <v>48.47999999999999</v>
      </c>
      <c r="L25" s="241">
        <v>47.63</v>
      </c>
      <c r="M25" s="108"/>
      <c r="N25" s="108"/>
      <c r="O25" s="108"/>
    </row>
    <row r="26" spans="2:15" ht="121.5" customHeight="1">
      <c r="B26" s="137">
        <v>13</v>
      </c>
      <c r="C26" s="242" t="s">
        <v>69</v>
      </c>
      <c r="D26" s="241" t="s">
        <v>47</v>
      </c>
      <c r="E26" s="241" t="s">
        <v>50</v>
      </c>
      <c r="F26" s="241" t="s">
        <v>52</v>
      </c>
      <c r="G26" s="289" t="s">
        <v>127</v>
      </c>
      <c r="H26" s="142">
        <v>851</v>
      </c>
      <c r="I26" s="241">
        <v>45</v>
      </c>
      <c r="J26" s="241">
        <v>-35</v>
      </c>
      <c r="K26" s="241">
        <f>I26+J26</f>
        <v>10</v>
      </c>
      <c r="L26" s="241">
        <v>20</v>
      </c>
      <c r="M26" s="108"/>
      <c r="N26" s="108"/>
      <c r="O26" s="108"/>
    </row>
    <row r="27" spans="2:15" ht="79.5" customHeight="1">
      <c r="B27" s="137">
        <f t="shared" si="1"/>
        <v>14</v>
      </c>
      <c r="C27" s="242" t="s">
        <v>70</v>
      </c>
      <c r="D27" s="241" t="s">
        <v>47</v>
      </c>
      <c r="E27" s="241" t="s">
        <v>50</v>
      </c>
      <c r="F27" s="241" t="s">
        <v>52</v>
      </c>
      <c r="G27" s="289" t="s">
        <v>127</v>
      </c>
      <c r="H27" s="142">
        <v>852</v>
      </c>
      <c r="I27" s="241">
        <v>5</v>
      </c>
      <c r="J27" s="241"/>
      <c r="K27" s="241">
        <v>5</v>
      </c>
      <c r="L27" s="241">
        <v>5</v>
      </c>
      <c r="M27" s="108"/>
      <c r="N27" s="108"/>
      <c r="O27" s="108"/>
    </row>
    <row r="28" spans="2:15" ht="62.25" customHeight="1">
      <c r="B28" s="137">
        <v>16</v>
      </c>
      <c r="C28" s="247" t="s">
        <v>2</v>
      </c>
      <c r="D28" s="255" t="s">
        <v>47</v>
      </c>
      <c r="E28" s="255" t="s">
        <v>50</v>
      </c>
      <c r="F28" s="255" t="s">
        <v>64</v>
      </c>
      <c r="G28" s="255" t="s">
        <v>118</v>
      </c>
      <c r="H28" s="138"/>
      <c r="I28" s="255">
        <f aca="true" t="shared" si="3" ref="I28:J30">I29</f>
        <v>10</v>
      </c>
      <c r="J28" s="255">
        <f t="shared" si="3"/>
        <v>-5</v>
      </c>
      <c r="K28" s="255">
        <f aca="true" t="shared" si="4" ref="K28:L30">K29</f>
        <v>5</v>
      </c>
      <c r="L28" s="255">
        <f t="shared" si="4"/>
        <v>5</v>
      </c>
      <c r="M28" s="108"/>
      <c r="N28" s="108"/>
      <c r="O28" s="108"/>
    </row>
    <row r="29" spans="2:15" ht="73.5" customHeight="1">
      <c r="B29" s="137">
        <f t="shared" si="1"/>
        <v>17</v>
      </c>
      <c r="C29" s="244" t="s">
        <v>99</v>
      </c>
      <c r="D29" s="241" t="s">
        <v>47</v>
      </c>
      <c r="E29" s="241" t="s">
        <v>50</v>
      </c>
      <c r="F29" s="241" t="s">
        <v>64</v>
      </c>
      <c r="G29" s="255" t="s">
        <v>170</v>
      </c>
      <c r="H29" s="142"/>
      <c r="I29" s="241">
        <f t="shared" si="3"/>
        <v>10</v>
      </c>
      <c r="J29" s="241">
        <f t="shared" si="3"/>
        <v>-5</v>
      </c>
      <c r="K29" s="241">
        <f t="shared" si="4"/>
        <v>5</v>
      </c>
      <c r="L29" s="241">
        <f t="shared" si="4"/>
        <v>5</v>
      </c>
      <c r="M29" s="108"/>
      <c r="N29" s="108"/>
      <c r="O29" s="108"/>
    </row>
    <row r="30" spans="2:15" ht="94.5" customHeight="1">
      <c r="B30" s="137">
        <f t="shared" si="1"/>
        <v>18</v>
      </c>
      <c r="C30" s="250" t="s">
        <v>3</v>
      </c>
      <c r="D30" s="241" t="s">
        <v>47</v>
      </c>
      <c r="E30" s="241" t="s">
        <v>50</v>
      </c>
      <c r="F30" s="241" t="s">
        <v>64</v>
      </c>
      <c r="G30" s="241" t="s">
        <v>170</v>
      </c>
      <c r="H30" s="142"/>
      <c r="I30" s="241">
        <f t="shared" si="3"/>
        <v>10</v>
      </c>
      <c r="J30" s="241">
        <f t="shared" si="3"/>
        <v>-5</v>
      </c>
      <c r="K30" s="241">
        <f t="shared" si="4"/>
        <v>5</v>
      </c>
      <c r="L30" s="241">
        <f t="shared" si="4"/>
        <v>5</v>
      </c>
      <c r="M30" s="108"/>
      <c r="N30" s="108"/>
      <c r="O30" s="108"/>
    </row>
    <row r="31" spans="2:15" ht="67.5" customHeight="1">
      <c r="B31" s="137">
        <f t="shared" si="1"/>
        <v>19</v>
      </c>
      <c r="C31" s="242" t="s">
        <v>4</v>
      </c>
      <c r="D31" s="241" t="s">
        <v>47</v>
      </c>
      <c r="E31" s="241" t="s">
        <v>50</v>
      </c>
      <c r="F31" s="241" t="s">
        <v>64</v>
      </c>
      <c r="G31" s="241" t="s">
        <v>170</v>
      </c>
      <c r="H31" s="142" t="s">
        <v>5</v>
      </c>
      <c r="I31" s="241">
        <v>10</v>
      </c>
      <c r="J31" s="241">
        <v>-5</v>
      </c>
      <c r="K31" s="241">
        <f>I31+J31</f>
        <v>5</v>
      </c>
      <c r="L31" s="241">
        <f>K31</f>
        <v>5</v>
      </c>
      <c r="M31" s="108"/>
      <c r="N31" s="108"/>
      <c r="O31" s="108"/>
    </row>
    <row r="32" spans="2:15" ht="104.25" customHeight="1">
      <c r="B32" s="137">
        <f t="shared" si="1"/>
        <v>20</v>
      </c>
      <c r="C32" s="247" t="s">
        <v>137</v>
      </c>
      <c r="D32" s="255" t="s">
        <v>47</v>
      </c>
      <c r="E32" s="255" t="s">
        <v>51</v>
      </c>
      <c r="F32" s="255"/>
      <c r="G32" s="255" t="s">
        <v>120</v>
      </c>
      <c r="H32" s="138"/>
      <c r="I32" s="255">
        <f aca="true" t="shared" si="5" ref="I32:J34">I33</f>
        <v>53.199999999999996</v>
      </c>
      <c r="J32" s="255">
        <f t="shared" si="5"/>
        <v>34.199999999999996</v>
      </c>
      <c r="K32" s="255">
        <f aca="true" t="shared" si="6" ref="K32:L34">K33</f>
        <v>87.39999999999999</v>
      </c>
      <c r="L32" s="255">
        <f t="shared" si="6"/>
        <v>87.39999999999999</v>
      </c>
      <c r="M32" s="108"/>
      <c r="N32" s="108"/>
      <c r="O32" s="108"/>
    </row>
    <row r="33" spans="2:15" ht="66" customHeight="1">
      <c r="B33" s="137">
        <f t="shared" si="1"/>
        <v>21</v>
      </c>
      <c r="C33" s="251" t="s">
        <v>138</v>
      </c>
      <c r="D33" s="241" t="s">
        <v>47</v>
      </c>
      <c r="E33" s="241" t="s">
        <v>51</v>
      </c>
      <c r="F33" s="241" t="s">
        <v>53</v>
      </c>
      <c r="G33" s="241" t="s">
        <v>169</v>
      </c>
      <c r="H33" s="142"/>
      <c r="I33" s="241">
        <f t="shared" si="5"/>
        <v>53.199999999999996</v>
      </c>
      <c r="J33" s="241">
        <f t="shared" si="5"/>
        <v>34.199999999999996</v>
      </c>
      <c r="K33" s="241">
        <f t="shared" si="6"/>
        <v>87.39999999999999</v>
      </c>
      <c r="L33" s="241">
        <f t="shared" si="6"/>
        <v>87.39999999999999</v>
      </c>
      <c r="M33" s="108"/>
      <c r="N33" s="108"/>
      <c r="O33" s="108"/>
    </row>
    <row r="34" spans="2:15" ht="201" customHeight="1">
      <c r="B34" s="137">
        <f t="shared" si="1"/>
        <v>22</v>
      </c>
      <c r="C34" s="248" t="s">
        <v>295</v>
      </c>
      <c r="D34" s="241" t="s">
        <v>47</v>
      </c>
      <c r="E34" s="241" t="s">
        <v>51</v>
      </c>
      <c r="F34" s="241" t="s">
        <v>53</v>
      </c>
      <c r="G34" s="241" t="s">
        <v>169</v>
      </c>
      <c r="H34" s="142"/>
      <c r="I34" s="241">
        <f t="shared" si="5"/>
        <v>53.199999999999996</v>
      </c>
      <c r="J34" s="241">
        <f t="shared" si="5"/>
        <v>34.199999999999996</v>
      </c>
      <c r="K34" s="241">
        <f t="shared" si="6"/>
        <v>87.39999999999999</v>
      </c>
      <c r="L34" s="241">
        <f t="shared" si="6"/>
        <v>87.39999999999999</v>
      </c>
      <c r="M34" s="108"/>
      <c r="N34" s="108"/>
      <c r="O34" s="108"/>
    </row>
    <row r="35" spans="2:15" ht="249.75" customHeight="1">
      <c r="B35" s="137">
        <f t="shared" si="1"/>
        <v>23</v>
      </c>
      <c r="C35" s="242" t="s">
        <v>155</v>
      </c>
      <c r="D35" s="241" t="s">
        <v>47</v>
      </c>
      <c r="E35" s="241" t="s">
        <v>51</v>
      </c>
      <c r="F35" s="241" t="s">
        <v>53</v>
      </c>
      <c r="G35" s="241" t="s">
        <v>169</v>
      </c>
      <c r="H35" s="142" t="s">
        <v>48</v>
      </c>
      <c r="I35" s="241">
        <f>I36+I37+I38</f>
        <v>53.199999999999996</v>
      </c>
      <c r="J35" s="241">
        <f>J36+J37+J38</f>
        <v>34.199999999999996</v>
      </c>
      <c r="K35" s="241">
        <f>K36+K37+K38</f>
        <v>87.39999999999999</v>
      </c>
      <c r="L35" s="241">
        <f>L36+L37+L38</f>
        <v>87.39999999999999</v>
      </c>
      <c r="M35" s="108"/>
      <c r="N35" s="108"/>
      <c r="O35" s="108"/>
    </row>
    <row r="36" spans="2:15" ht="114" customHeight="1">
      <c r="B36" s="137">
        <f t="shared" si="1"/>
        <v>24</v>
      </c>
      <c r="C36" s="242" t="s">
        <v>135</v>
      </c>
      <c r="D36" s="241" t="s">
        <v>47</v>
      </c>
      <c r="E36" s="241" t="s">
        <v>51</v>
      </c>
      <c r="F36" s="241" t="s">
        <v>53</v>
      </c>
      <c r="G36" s="241" t="s">
        <v>169</v>
      </c>
      <c r="H36" s="142" t="s">
        <v>67</v>
      </c>
      <c r="I36" s="241">
        <v>38.8</v>
      </c>
      <c r="J36" s="241">
        <v>20.11</v>
      </c>
      <c r="K36" s="241">
        <v>58.91</v>
      </c>
      <c r="L36" s="241">
        <v>58.91</v>
      </c>
      <c r="M36" s="108"/>
      <c r="N36" s="108"/>
      <c r="O36" s="108"/>
    </row>
    <row r="37" spans="2:15" ht="80.25" customHeight="1">
      <c r="B37" s="137">
        <f t="shared" si="1"/>
        <v>25</v>
      </c>
      <c r="C37" s="242" t="s">
        <v>134</v>
      </c>
      <c r="D37" s="241" t="s">
        <v>47</v>
      </c>
      <c r="E37" s="241" t="s">
        <v>51</v>
      </c>
      <c r="F37" s="241" t="s">
        <v>53</v>
      </c>
      <c r="G37" s="241" t="s">
        <v>169</v>
      </c>
      <c r="H37" s="142" t="s">
        <v>133</v>
      </c>
      <c r="I37" s="241">
        <v>12.8</v>
      </c>
      <c r="J37" s="241">
        <v>12.69</v>
      </c>
      <c r="K37" s="241">
        <v>25.49</v>
      </c>
      <c r="L37" s="241">
        <v>25.49</v>
      </c>
      <c r="M37" s="108"/>
      <c r="N37" s="108"/>
      <c r="O37" s="108"/>
    </row>
    <row r="38" spans="2:15" ht="123" customHeight="1">
      <c r="B38" s="137">
        <f t="shared" si="1"/>
        <v>26</v>
      </c>
      <c r="C38" s="242" t="s">
        <v>1</v>
      </c>
      <c r="D38" s="241" t="s">
        <v>47</v>
      </c>
      <c r="E38" s="241" t="s">
        <v>51</v>
      </c>
      <c r="F38" s="241" t="s">
        <v>53</v>
      </c>
      <c r="G38" s="241" t="s">
        <v>169</v>
      </c>
      <c r="H38" s="142" t="s">
        <v>71</v>
      </c>
      <c r="I38" s="241">
        <v>1.6</v>
      </c>
      <c r="J38" s="241">
        <v>1.4</v>
      </c>
      <c r="K38" s="241">
        <v>3</v>
      </c>
      <c r="L38" s="241">
        <v>3</v>
      </c>
      <c r="M38" s="108"/>
      <c r="N38" s="108"/>
      <c r="O38" s="108"/>
    </row>
    <row r="39" spans="2:15" ht="59.25" customHeight="1" hidden="1">
      <c r="B39" s="137">
        <f t="shared" si="1"/>
        <v>27</v>
      </c>
      <c r="C39" s="247" t="s">
        <v>55</v>
      </c>
      <c r="D39" s="255" t="s">
        <v>47</v>
      </c>
      <c r="E39" s="255" t="s">
        <v>52</v>
      </c>
      <c r="F39" s="241"/>
      <c r="G39" s="241"/>
      <c r="H39" s="142"/>
      <c r="I39" s="255">
        <f aca="true" t="shared" si="7" ref="I39:J42">I40</f>
        <v>0</v>
      </c>
      <c r="J39" s="255">
        <f t="shared" si="7"/>
        <v>0</v>
      </c>
      <c r="K39" s="255">
        <f aca="true" t="shared" si="8" ref="K39:L42">K40</f>
        <v>0</v>
      </c>
      <c r="L39" s="255">
        <f t="shared" si="8"/>
        <v>0</v>
      </c>
      <c r="M39" s="108"/>
      <c r="N39" s="108"/>
      <c r="O39" s="108"/>
    </row>
    <row r="40" spans="2:15" ht="89.25" customHeight="1" hidden="1">
      <c r="B40" s="137">
        <f t="shared" si="1"/>
        <v>28</v>
      </c>
      <c r="C40" s="242" t="s">
        <v>107</v>
      </c>
      <c r="D40" s="241" t="s">
        <v>47</v>
      </c>
      <c r="E40" s="241" t="s">
        <v>52</v>
      </c>
      <c r="F40" s="241" t="s">
        <v>56</v>
      </c>
      <c r="G40" s="241" t="s">
        <v>172</v>
      </c>
      <c r="H40" s="142"/>
      <c r="I40" s="241">
        <f t="shared" si="7"/>
        <v>0</v>
      </c>
      <c r="J40" s="241">
        <f t="shared" si="7"/>
        <v>0</v>
      </c>
      <c r="K40" s="241">
        <f t="shared" si="8"/>
        <v>0</v>
      </c>
      <c r="L40" s="241">
        <f t="shared" si="8"/>
        <v>0</v>
      </c>
      <c r="M40" s="108"/>
      <c r="N40" s="108"/>
      <c r="O40" s="108"/>
    </row>
    <row r="41" spans="2:15" ht="192.75" customHeight="1" hidden="1">
      <c r="B41" s="137">
        <f t="shared" si="1"/>
        <v>29</v>
      </c>
      <c r="C41" s="248" t="s">
        <v>295</v>
      </c>
      <c r="D41" s="241" t="s">
        <v>47</v>
      </c>
      <c r="E41" s="241" t="s">
        <v>52</v>
      </c>
      <c r="F41" s="241" t="s">
        <v>56</v>
      </c>
      <c r="G41" s="241" t="s">
        <v>171</v>
      </c>
      <c r="H41" s="142"/>
      <c r="I41" s="241">
        <f t="shared" si="7"/>
        <v>0</v>
      </c>
      <c r="J41" s="241">
        <f t="shared" si="7"/>
        <v>0</v>
      </c>
      <c r="K41" s="241">
        <f t="shared" si="8"/>
        <v>0</v>
      </c>
      <c r="L41" s="241">
        <f t="shared" si="8"/>
        <v>0</v>
      </c>
      <c r="M41" s="108"/>
      <c r="N41" s="108"/>
      <c r="O41" s="108"/>
    </row>
    <row r="42" spans="2:15" ht="193.5" customHeight="1" hidden="1">
      <c r="B42" s="137">
        <f t="shared" si="1"/>
        <v>30</v>
      </c>
      <c r="C42" s="242" t="s">
        <v>297</v>
      </c>
      <c r="D42" s="241" t="s">
        <v>47</v>
      </c>
      <c r="E42" s="241" t="s">
        <v>52</v>
      </c>
      <c r="F42" s="241" t="s">
        <v>56</v>
      </c>
      <c r="G42" s="292" t="s">
        <v>171</v>
      </c>
      <c r="H42" s="142"/>
      <c r="I42" s="241">
        <f t="shared" si="7"/>
        <v>0</v>
      </c>
      <c r="J42" s="241">
        <f t="shared" si="7"/>
        <v>0</v>
      </c>
      <c r="K42" s="241">
        <f t="shared" si="8"/>
        <v>0</v>
      </c>
      <c r="L42" s="241">
        <f t="shared" si="8"/>
        <v>0</v>
      </c>
      <c r="M42" s="108"/>
      <c r="N42" s="108"/>
      <c r="O42" s="108"/>
    </row>
    <row r="43" spans="2:15" ht="275.25" customHeight="1" hidden="1">
      <c r="B43" s="137">
        <f t="shared" si="1"/>
        <v>31</v>
      </c>
      <c r="C43" s="242" t="s">
        <v>298</v>
      </c>
      <c r="D43" s="241" t="s">
        <v>47</v>
      </c>
      <c r="E43" s="241" t="s">
        <v>52</v>
      </c>
      <c r="F43" s="241" t="s">
        <v>56</v>
      </c>
      <c r="G43" s="292" t="s">
        <v>171</v>
      </c>
      <c r="H43" s="142" t="s">
        <v>48</v>
      </c>
      <c r="I43" s="241">
        <f>I44+I45</f>
        <v>0</v>
      </c>
      <c r="J43" s="241">
        <f>J44+J45</f>
        <v>0</v>
      </c>
      <c r="K43" s="241">
        <f>K44+K45</f>
        <v>0</v>
      </c>
      <c r="L43" s="241">
        <f>L44+L45</f>
        <v>0</v>
      </c>
      <c r="M43" s="108"/>
      <c r="N43" s="108"/>
      <c r="O43" s="108"/>
    </row>
    <row r="44" spans="2:15" ht="108" customHeight="1" hidden="1">
      <c r="B44" s="137">
        <f t="shared" si="1"/>
        <v>32</v>
      </c>
      <c r="C44" s="242" t="s">
        <v>135</v>
      </c>
      <c r="D44" s="241" t="s">
        <v>47</v>
      </c>
      <c r="E44" s="241" t="s">
        <v>52</v>
      </c>
      <c r="F44" s="241" t="s">
        <v>56</v>
      </c>
      <c r="G44" s="292" t="s">
        <v>171</v>
      </c>
      <c r="H44" s="142" t="s">
        <v>67</v>
      </c>
      <c r="I44" s="241"/>
      <c r="J44" s="241"/>
      <c r="K44" s="241">
        <f>I44+J44</f>
        <v>0</v>
      </c>
      <c r="L44" s="241">
        <f>K44</f>
        <v>0</v>
      </c>
      <c r="M44" s="108"/>
      <c r="N44" s="108"/>
      <c r="O44" s="108"/>
    </row>
    <row r="45" spans="2:15" ht="60.75" customHeight="1" hidden="1">
      <c r="B45" s="137">
        <f t="shared" si="1"/>
        <v>33</v>
      </c>
      <c r="C45" s="242" t="s">
        <v>134</v>
      </c>
      <c r="D45" s="241" t="s">
        <v>47</v>
      </c>
      <c r="E45" s="241" t="s">
        <v>52</v>
      </c>
      <c r="F45" s="241" t="s">
        <v>56</v>
      </c>
      <c r="G45" s="292" t="s">
        <v>171</v>
      </c>
      <c r="H45" s="142" t="s">
        <v>133</v>
      </c>
      <c r="I45" s="241"/>
      <c r="J45" s="241"/>
      <c r="K45" s="241">
        <f>I45+J45</f>
        <v>0</v>
      </c>
      <c r="L45" s="241">
        <f>K45</f>
        <v>0</v>
      </c>
      <c r="M45" s="108"/>
      <c r="N45" s="108"/>
      <c r="O45" s="108"/>
    </row>
    <row r="46" spans="2:15" ht="67.5" customHeight="1">
      <c r="B46" s="137">
        <f t="shared" si="1"/>
        <v>34</v>
      </c>
      <c r="C46" s="243" t="s">
        <v>57</v>
      </c>
      <c r="D46" s="255" t="s">
        <v>47</v>
      </c>
      <c r="E46" s="255" t="s">
        <v>58</v>
      </c>
      <c r="F46" s="255"/>
      <c r="G46" s="241" t="s">
        <v>108</v>
      </c>
      <c r="H46" s="138"/>
      <c r="I46" s="255">
        <f aca="true" t="shared" si="9" ref="I46:J50">I47</f>
        <v>40</v>
      </c>
      <c r="J46" s="255">
        <f t="shared" si="9"/>
        <v>-37</v>
      </c>
      <c r="K46" s="255">
        <f aca="true" t="shared" si="10" ref="K46:L50">K47</f>
        <v>3</v>
      </c>
      <c r="L46" s="255">
        <f t="shared" si="10"/>
        <v>3</v>
      </c>
      <c r="M46" s="108"/>
      <c r="N46" s="108"/>
      <c r="O46" s="108"/>
    </row>
    <row r="47" spans="2:15" ht="79.5" customHeight="1">
      <c r="B47" s="137">
        <f t="shared" si="1"/>
        <v>35</v>
      </c>
      <c r="C47" s="244" t="s">
        <v>19</v>
      </c>
      <c r="D47" s="241" t="s">
        <v>47</v>
      </c>
      <c r="E47" s="241" t="s">
        <v>58</v>
      </c>
      <c r="F47" s="241" t="s">
        <v>53</v>
      </c>
      <c r="G47" s="241" t="s">
        <v>111</v>
      </c>
      <c r="H47" s="142"/>
      <c r="I47" s="241">
        <f t="shared" si="9"/>
        <v>40</v>
      </c>
      <c r="J47" s="241">
        <f t="shared" si="9"/>
        <v>-37</v>
      </c>
      <c r="K47" s="241">
        <f t="shared" si="10"/>
        <v>3</v>
      </c>
      <c r="L47" s="241">
        <f t="shared" si="10"/>
        <v>3</v>
      </c>
      <c r="M47" s="108"/>
      <c r="N47" s="108"/>
      <c r="O47" s="108"/>
    </row>
    <row r="48" spans="2:15" ht="183" customHeight="1">
      <c r="B48" s="137">
        <f t="shared" si="1"/>
        <v>36</v>
      </c>
      <c r="C48" s="248" t="s">
        <v>295</v>
      </c>
      <c r="D48" s="241" t="s">
        <v>47</v>
      </c>
      <c r="E48" s="241" t="s">
        <v>58</v>
      </c>
      <c r="F48" s="241" t="s">
        <v>53</v>
      </c>
      <c r="G48" s="241" t="s">
        <v>111</v>
      </c>
      <c r="H48" s="142"/>
      <c r="I48" s="241">
        <f t="shared" si="9"/>
        <v>40</v>
      </c>
      <c r="J48" s="241">
        <f t="shared" si="9"/>
        <v>-37</v>
      </c>
      <c r="K48" s="241">
        <f t="shared" si="10"/>
        <v>3</v>
      </c>
      <c r="L48" s="241">
        <f t="shared" si="10"/>
        <v>3</v>
      </c>
      <c r="M48" s="108"/>
      <c r="N48" s="108"/>
      <c r="O48" s="108"/>
    </row>
    <row r="49" spans="2:15" ht="195.75" customHeight="1">
      <c r="B49" s="137">
        <f t="shared" si="1"/>
        <v>37</v>
      </c>
      <c r="C49" s="248" t="s">
        <v>299</v>
      </c>
      <c r="D49" s="241" t="s">
        <v>47</v>
      </c>
      <c r="E49" s="241" t="s">
        <v>58</v>
      </c>
      <c r="F49" s="241" t="s">
        <v>53</v>
      </c>
      <c r="G49" s="241" t="s">
        <v>111</v>
      </c>
      <c r="H49" s="142"/>
      <c r="I49" s="241">
        <f t="shared" si="9"/>
        <v>40</v>
      </c>
      <c r="J49" s="241">
        <f t="shared" si="9"/>
        <v>-37</v>
      </c>
      <c r="K49" s="241">
        <f t="shared" si="10"/>
        <v>3</v>
      </c>
      <c r="L49" s="241">
        <f t="shared" si="10"/>
        <v>3</v>
      </c>
      <c r="M49" s="108"/>
      <c r="N49" s="108"/>
      <c r="O49" s="108"/>
    </row>
    <row r="50" spans="2:15" ht="315.75" customHeight="1">
      <c r="B50" s="137">
        <f t="shared" si="1"/>
        <v>38</v>
      </c>
      <c r="C50" s="244" t="s">
        <v>300</v>
      </c>
      <c r="D50" s="241" t="s">
        <v>47</v>
      </c>
      <c r="E50" s="241" t="s">
        <v>58</v>
      </c>
      <c r="F50" s="241" t="s">
        <v>53</v>
      </c>
      <c r="G50" s="241" t="s">
        <v>111</v>
      </c>
      <c r="H50" s="142"/>
      <c r="I50" s="241">
        <f t="shared" si="9"/>
        <v>40</v>
      </c>
      <c r="J50" s="241">
        <f t="shared" si="9"/>
        <v>-37</v>
      </c>
      <c r="K50" s="241">
        <f t="shared" si="10"/>
        <v>3</v>
      </c>
      <c r="L50" s="241">
        <f t="shared" si="10"/>
        <v>3</v>
      </c>
      <c r="M50" s="108"/>
      <c r="N50" s="108"/>
      <c r="O50" s="108"/>
    </row>
    <row r="51" spans="2:15" ht="117" customHeight="1">
      <c r="B51" s="137">
        <f t="shared" si="1"/>
        <v>39</v>
      </c>
      <c r="C51" s="252" t="s">
        <v>1</v>
      </c>
      <c r="D51" s="241" t="s">
        <v>47</v>
      </c>
      <c r="E51" s="241" t="s">
        <v>58</v>
      </c>
      <c r="F51" s="241" t="s">
        <v>53</v>
      </c>
      <c r="G51" s="241" t="s">
        <v>111</v>
      </c>
      <c r="H51" s="142">
        <v>244</v>
      </c>
      <c r="I51" s="241">
        <v>40</v>
      </c>
      <c r="J51" s="241">
        <v>-37</v>
      </c>
      <c r="K51" s="241">
        <f>I51+J51</f>
        <v>3</v>
      </c>
      <c r="L51" s="241">
        <f>K51</f>
        <v>3</v>
      </c>
      <c r="M51" s="108"/>
      <c r="N51" s="108"/>
      <c r="O51" s="108"/>
    </row>
    <row r="52" spans="2:15" ht="61.5">
      <c r="B52" s="137">
        <f t="shared" si="1"/>
        <v>40</v>
      </c>
      <c r="C52" s="247" t="s">
        <v>6</v>
      </c>
      <c r="D52" s="255" t="s">
        <v>47</v>
      </c>
      <c r="E52" s="291" t="s">
        <v>7</v>
      </c>
      <c r="F52" s="291"/>
      <c r="G52" s="292" t="s">
        <v>117</v>
      </c>
      <c r="H52" s="296"/>
      <c r="I52" s="291">
        <f aca="true" t="shared" si="11" ref="I52:J55">I53</f>
        <v>43.07</v>
      </c>
      <c r="J52" s="291">
        <f t="shared" si="11"/>
        <v>-36.07</v>
      </c>
      <c r="K52" s="291">
        <f aca="true" t="shared" si="12" ref="K52:L55">K53</f>
        <v>7</v>
      </c>
      <c r="L52" s="291">
        <f t="shared" si="12"/>
        <v>5</v>
      </c>
      <c r="M52" s="108"/>
      <c r="N52" s="108"/>
      <c r="O52" s="108"/>
    </row>
    <row r="53" spans="2:15" ht="57.75" customHeight="1">
      <c r="B53" s="137">
        <f t="shared" si="1"/>
        <v>41</v>
      </c>
      <c r="C53" s="242" t="s">
        <v>8</v>
      </c>
      <c r="D53" s="241" t="s">
        <v>47</v>
      </c>
      <c r="E53" s="292" t="s">
        <v>7</v>
      </c>
      <c r="F53" s="292" t="s">
        <v>7</v>
      </c>
      <c r="G53" s="292"/>
      <c r="H53" s="297"/>
      <c r="I53" s="292">
        <f t="shared" si="11"/>
        <v>43.07</v>
      </c>
      <c r="J53" s="292">
        <f t="shared" si="11"/>
        <v>-36.07</v>
      </c>
      <c r="K53" s="292">
        <f t="shared" si="12"/>
        <v>7</v>
      </c>
      <c r="L53" s="292">
        <f t="shared" si="12"/>
        <v>5</v>
      </c>
      <c r="M53" s="108"/>
      <c r="N53" s="108"/>
      <c r="O53" s="108"/>
    </row>
    <row r="54" spans="2:15" ht="198.75" customHeight="1">
      <c r="B54" s="137">
        <f t="shared" si="1"/>
        <v>42</v>
      </c>
      <c r="C54" s="248" t="s">
        <v>295</v>
      </c>
      <c r="D54" s="241" t="s">
        <v>47</v>
      </c>
      <c r="E54" s="241" t="s">
        <v>7</v>
      </c>
      <c r="F54" s="241" t="s">
        <v>7</v>
      </c>
      <c r="G54" s="241" t="s">
        <v>112</v>
      </c>
      <c r="H54" s="297"/>
      <c r="I54" s="292">
        <f t="shared" si="11"/>
        <v>43.07</v>
      </c>
      <c r="J54" s="292">
        <f t="shared" si="11"/>
        <v>-36.07</v>
      </c>
      <c r="K54" s="241">
        <f t="shared" si="12"/>
        <v>7</v>
      </c>
      <c r="L54" s="241">
        <f t="shared" si="12"/>
        <v>5</v>
      </c>
      <c r="M54" s="108"/>
      <c r="N54" s="108"/>
      <c r="O54" s="108"/>
    </row>
    <row r="55" spans="2:15" ht="132" customHeight="1">
      <c r="B55" s="137">
        <f t="shared" si="1"/>
        <v>43</v>
      </c>
      <c r="C55" s="248" t="s">
        <v>301</v>
      </c>
      <c r="D55" s="241" t="s">
        <v>47</v>
      </c>
      <c r="E55" s="292" t="s">
        <v>7</v>
      </c>
      <c r="F55" s="292" t="s">
        <v>7</v>
      </c>
      <c r="G55" s="241" t="s">
        <v>114</v>
      </c>
      <c r="H55" s="297" t="s">
        <v>48</v>
      </c>
      <c r="I55" s="292">
        <f t="shared" si="11"/>
        <v>43.07</v>
      </c>
      <c r="J55" s="292">
        <f t="shared" si="11"/>
        <v>-36.07</v>
      </c>
      <c r="K55" s="241">
        <f t="shared" si="12"/>
        <v>7</v>
      </c>
      <c r="L55" s="241">
        <f t="shared" si="12"/>
        <v>5</v>
      </c>
      <c r="M55" s="108"/>
      <c r="N55" s="108"/>
      <c r="O55" s="108"/>
    </row>
    <row r="56" spans="2:15" ht="298.5" customHeight="1">
      <c r="B56" s="137">
        <f t="shared" si="1"/>
        <v>44</v>
      </c>
      <c r="C56" s="242" t="s">
        <v>302</v>
      </c>
      <c r="D56" s="241" t="s">
        <v>47</v>
      </c>
      <c r="E56" s="292" t="s">
        <v>7</v>
      </c>
      <c r="F56" s="292" t="s">
        <v>7</v>
      </c>
      <c r="G56" s="241" t="s">
        <v>115</v>
      </c>
      <c r="H56" s="297" t="s">
        <v>48</v>
      </c>
      <c r="I56" s="292">
        <f>I57+I58+I59</f>
        <v>43.07</v>
      </c>
      <c r="J56" s="292">
        <f>J57+J58+J59</f>
        <v>-36.07</v>
      </c>
      <c r="K56" s="241">
        <f>K57+K58+K59</f>
        <v>7</v>
      </c>
      <c r="L56" s="241">
        <f>L57+L58+L59</f>
        <v>5</v>
      </c>
      <c r="M56" s="108"/>
      <c r="N56" s="108"/>
      <c r="O56" s="108"/>
    </row>
    <row r="57" spans="2:15" ht="115.5" customHeight="1">
      <c r="B57" s="137">
        <f t="shared" si="1"/>
        <v>45</v>
      </c>
      <c r="C57" s="242" t="s">
        <v>135</v>
      </c>
      <c r="D57" s="241" t="s">
        <v>47</v>
      </c>
      <c r="E57" s="292" t="s">
        <v>7</v>
      </c>
      <c r="F57" s="292" t="s">
        <v>7</v>
      </c>
      <c r="G57" s="241" t="s">
        <v>115</v>
      </c>
      <c r="H57" s="297" t="s">
        <v>67</v>
      </c>
      <c r="I57" s="292"/>
      <c r="J57" s="292"/>
      <c r="K57" s="241">
        <f>I57+J57</f>
        <v>0</v>
      </c>
      <c r="L57" s="241">
        <f>K57</f>
        <v>0</v>
      </c>
      <c r="M57" s="108"/>
      <c r="N57" s="108"/>
      <c r="O57" s="108"/>
    </row>
    <row r="58" spans="2:15" ht="75" customHeight="1">
      <c r="B58" s="137">
        <f t="shared" si="1"/>
        <v>46</v>
      </c>
      <c r="C58" s="242" t="s">
        <v>134</v>
      </c>
      <c r="D58" s="241" t="s">
        <v>47</v>
      </c>
      <c r="E58" s="292" t="s">
        <v>7</v>
      </c>
      <c r="F58" s="292" t="s">
        <v>7</v>
      </c>
      <c r="G58" s="241" t="s">
        <v>115</v>
      </c>
      <c r="H58" s="297" t="s">
        <v>133</v>
      </c>
      <c r="I58" s="292"/>
      <c r="J58" s="292"/>
      <c r="K58" s="241">
        <f>I58+J58</f>
        <v>0</v>
      </c>
      <c r="L58" s="241">
        <f>K58</f>
        <v>0</v>
      </c>
      <c r="M58" s="108"/>
      <c r="N58" s="108"/>
      <c r="O58" s="108"/>
    </row>
    <row r="59" spans="2:15" ht="117.75" customHeight="1">
      <c r="B59" s="137">
        <f t="shared" si="1"/>
        <v>47</v>
      </c>
      <c r="C59" s="252" t="s">
        <v>1</v>
      </c>
      <c r="D59" s="241" t="s">
        <v>47</v>
      </c>
      <c r="E59" s="292" t="s">
        <v>7</v>
      </c>
      <c r="F59" s="292" t="s">
        <v>7</v>
      </c>
      <c r="G59" s="241" t="s">
        <v>115</v>
      </c>
      <c r="H59" s="297" t="s">
        <v>71</v>
      </c>
      <c r="I59" s="292">
        <v>43.07</v>
      </c>
      <c r="J59" s="292">
        <v>-36.07</v>
      </c>
      <c r="K59" s="241">
        <f>I59+J59</f>
        <v>7</v>
      </c>
      <c r="L59" s="241">
        <v>5</v>
      </c>
      <c r="M59" s="108"/>
      <c r="N59" s="108"/>
      <c r="O59" s="108"/>
    </row>
    <row r="60" spans="2:15" ht="73.5" customHeight="1">
      <c r="B60" s="137">
        <f t="shared" si="1"/>
        <v>48</v>
      </c>
      <c r="C60" s="243" t="s">
        <v>73</v>
      </c>
      <c r="D60" s="255" t="s">
        <v>47</v>
      </c>
      <c r="E60" s="255" t="s">
        <v>61</v>
      </c>
      <c r="F60" s="255"/>
      <c r="G60" s="255"/>
      <c r="H60" s="138"/>
      <c r="I60" s="255">
        <f aca="true" t="shared" si="13" ref="I60:J63">I61</f>
        <v>448.58</v>
      </c>
      <c r="J60" s="255">
        <f t="shared" si="13"/>
        <v>-402.42999999999995</v>
      </c>
      <c r="K60" s="255">
        <f aca="true" t="shared" si="14" ref="K60:L63">K61</f>
        <v>46.15</v>
      </c>
      <c r="L60" s="255">
        <f t="shared" si="14"/>
        <v>48</v>
      </c>
      <c r="M60" s="108"/>
      <c r="N60" s="108"/>
      <c r="O60" s="108"/>
    </row>
    <row r="61" spans="2:15" ht="100.5" customHeight="1">
      <c r="B61" s="137">
        <f t="shared" si="1"/>
        <v>49</v>
      </c>
      <c r="C61" s="244" t="s">
        <v>18</v>
      </c>
      <c r="D61" s="241" t="s">
        <v>47</v>
      </c>
      <c r="E61" s="241" t="s">
        <v>61</v>
      </c>
      <c r="F61" s="241" t="s">
        <v>50</v>
      </c>
      <c r="G61" s="241"/>
      <c r="H61" s="142"/>
      <c r="I61" s="241">
        <f t="shared" si="13"/>
        <v>448.58</v>
      </c>
      <c r="J61" s="241">
        <f t="shared" si="13"/>
        <v>-402.42999999999995</v>
      </c>
      <c r="K61" s="241">
        <f t="shared" si="14"/>
        <v>46.15</v>
      </c>
      <c r="L61" s="241">
        <f t="shared" si="14"/>
        <v>48</v>
      </c>
      <c r="M61" s="108"/>
      <c r="N61" s="108"/>
      <c r="O61" s="108"/>
    </row>
    <row r="62" spans="2:15" ht="181.5" customHeight="1">
      <c r="B62" s="137">
        <f t="shared" si="1"/>
        <v>50</v>
      </c>
      <c r="C62" s="248" t="s">
        <v>295</v>
      </c>
      <c r="D62" s="241" t="s">
        <v>47</v>
      </c>
      <c r="E62" s="241" t="s">
        <v>61</v>
      </c>
      <c r="F62" s="241" t="s">
        <v>50</v>
      </c>
      <c r="G62" s="241" t="s">
        <v>112</v>
      </c>
      <c r="H62" s="142"/>
      <c r="I62" s="241">
        <f t="shared" si="13"/>
        <v>448.58</v>
      </c>
      <c r="J62" s="241">
        <f t="shared" si="13"/>
        <v>-402.42999999999995</v>
      </c>
      <c r="K62" s="241">
        <f t="shared" si="14"/>
        <v>46.15</v>
      </c>
      <c r="L62" s="241">
        <f t="shared" si="14"/>
        <v>48</v>
      </c>
      <c r="M62" s="108"/>
      <c r="N62" s="108"/>
      <c r="O62" s="108"/>
    </row>
    <row r="63" spans="2:15" ht="138.75" customHeight="1">
      <c r="B63" s="137">
        <f t="shared" si="1"/>
        <v>51</v>
      </c>
      <c r="C63" s="248" t="s">
        <v>301</v>
      </c>
      <c r="D63" s="241" t="s">
        <v>47</v>
      </c>
      <c r="E63" s="241" t="s">
        <v>61</v>
      </c>
      <c r="F63" s="241" t="s">
        <v>50</v>
      </c>
      <c r="G63" s="241" t="s">
        <v>114</v>
      </c>
      <c r="H63" s="142"/>
      <c r="I63" s="241">
        <f t="shared" si="13"/>
        <v>448.58</v>
      </c>
      <c r="J63" s="241">
        <f t="shared" si="13"/>
        <v>-402.42999999999995</v>
      </c>
      <c r="K63" s="241">
        <f t="shared" si="14"/>
        <v>46.15</v>
      </c>
      <c r="L63" s="241">
        <f>L64</f>
        <v>48</v>
      </c>
      <c r="M63" s="108"/>
      <c r="N63" s="108"/>
      <c r="O63" s="108"/>
    </row>
    <row r="64" spans="2:15" ht="257.25" customHeight="1">
      <c r="B64" s="137">
        <f t="shared" si="1"/>
        <v>52</v>
      </c>
      <c r="C64" s="244" t="s">
        <v>303</v>
      </c>
      <c r="D64" s="241" t="s">
        <v>47</v>
      </c>
      <c r="E64" s="241" t="s">
        <v>61</v>
      </c>
      <c r="F64" s="241" t="s">
        <v>50</v>
      </c>
      <c r="G64" s="241" t="s">
        <v>116</v>
      </c>
      <c r="H64" s="142" t="s">
        <v>48</v>
      </c>
      <c r="I64" s="241">
        <f>I65+I66+I67+I68</f>
        <v>448.58</v>
      </c>
      <c r="J64" s="241">
        <f>J65+J66+J67+J68</f>
        <v>-402.42999999999995</v>
      </c>
      <c r="K64" s="241">
        <f>K65+K66+K67+K68</f>
        <v>46.15</v>
      </c>
      <c r="L64" s="241">
        <f>L65+L66+L67+L68</f>
        <v>48</v>
      </c>
      <c r="M64" s="108"/>
      <c r="N64" s="108"/>
      <c r="O64" s="108"/>
    </row>
    <row r="65" spans="2:15" ht="118.5" customHeight="1">
      <c r="B65" s="137">
        <f>B64+1</f>
        <v>53</v>
      </c>
      <c r="C65" s="242" t="s">
        <v>131</v>
      </c>
      <c r="D65" s="241" t="s">
        <v>47</v>
      </c>
      <c r="E65" s="241" t="s">
        <v>61</v>
      </c>
      <c r="F65" s="241" t="s">
        <v>50</v>
      </c>
      <c r="G65" s="241" t="s">
        <v>116</v>
      </c>
      <c r="H65" s="142" t="s">
        <v>71</v>
      </c>
      <c r="I65" s="241">
        <v>398.58</v>
      </c>
      <c r="J65" s="241">
        <v>-385.33</v>
      </c>
      <c r="K65" s="241">
        <f>I65+J65</f>
        <v>13.25</v>
      </c>
      <c r="L65" s="241">
        <v>15</v>
      </c>
      <c r="M65" s="108"/>
      <c r="N65" s="108"/>
      <c r="O65" s="108"/>
    </row>
    <row r="66" spans="2:15" ht="70.5" customHeight="1">
      <c r="B66" s="137">
        <f t="shared" si="1"/>
        <v>54</v>
      </c>
      <c r="C66" s="242" t="s">
        <v>105</v>
      </c>
      <c r="D66" s="241" t="s">
        <v>47</v>
      </c>
      <c r="E66" s="241" t="s">
        <v>61</v>
      </c>
      <c r="F66" s="241" t="s">
        <v>50</v>
      </c>
      <c r="G66" s="241" t="s">
        <v>116</v>
      </c>
      <c r="H66" s="142" t="s">
        <v>132</v>
      </c>
      <c r="I66" s="241">
        <v>10</v>
      </c>
      <c r="J66" s="241"/>
      <c r="K66" s="241">
        <v>10</v>
      </c>
      <c r="L66" s="241">
        <v>10</v>
      </c>
      <c r="M66" s="108"/>
      <c r="N66" s="108"/>
      <c r="O66" s="108"/>
    </row>
    <row r="67" spans="2:15" ht="110.25" customHeight="1">
      <c r="B67" s="137">
        <f t="shared" si="1"/>
        <v>55</v>
      </c>
      <c r="C67" s="242" t="s">
        <v>69</v>
      </c>
      <c r="D67" s="241" t="s">
        <v>47</v>
      </c>
      <c r="E67" s="241" t="s">
        <v>61</v>
      </c>
      <c r="F67" s="241" t="s">
        <v>50</v>
      </c>
      <c r="G67" s="241" t="s">
        <v>116</v>
      </c>
      <c r="H67" s="142" t="s">
        <v>72</v>
      </c>
      <c r="I67" s="241">
        <v>30</v>
      </c>
      <c r="J67" s="241">
        <v>-14.2</v>
      </c>
      <c r="K67" s="241">
        <v>15.8</v>
      </c>
      <c r="L67" s="241">
        <v>15</v>
      </c>
      <c r="M67" s="108"/>
      <c r="N67" s="108"/>
      <c r="O67" s="108"/>
    </row>
    <row r="68" spans="2:15" ht="84.75" customHeight="1">
      <c r="B68" s="137">
        <f t="shared" si="1"/>
        <v>56</v>
      </c>
      <c r="C68" s="242" t="s">
        <v>70</v>
      </c>
      <c r="D68" s="241" t="s">
        <v>47</v>
      </c>
      <c r="E68" s="241" t="s">
        <v>61</v>
      </c>
      <c r="F68" s="241" t="s">
        <v>50</v>
      </c>
      <c r="G68" s="241" t="s">
        <v>116</v>
      </c>
      <c r="H68" s="142" t="s">
        <v>9</v>
      </c>
      <c r="I68" s="241">
        <v>10</v>
      </c>
      <c r="J68" s="241">
        <v>-2.9</v>
      </c>
      <c r="K68" s="241">
        <v>7.1</v>
      </c>
      <c r="L68" s="241">
        <v>8</v>
      </c>
      <c r="M68" s="108"/>
      <c r="N68" s="108"/>
      <c r="O68" s="108"/>
    </row>
    <row r="69" spans="2:15" ht="90.75" customHeight="1">
      <c r="B69" s="137">
        <f t="shared" si="1"/>
        <v>57</v>
      </c>
      <c r="C69" s="247" t="s">
        <v>101</v>
      </c>
      <c r="D69" s="255" t="s">
        <v>47</v>
      </c>
      <c r="E69" s="291" t="s">
        <v>64</v>
      </c>
      <c r="F69" s="291"/>
      <c r="G69" s="291"/>
      <c r="H69" s="296"/>
      <c r="I69" s="291">
        <f aca="true" t="shared" si="15" ref="I69:J71">I70</f>
        <v>685.1199999999999</v>
      </c>
      <c r="J69" s="291">
        <f t="shared" si="15"/>
        <v>783.22</v>
      </c>
      <c r="K69" s="255">
        <f aca="true" t="shared" si="16" ref="K69:L71">K70</f>
        <v>1348.04</v>
      </c>
      <c r="L69" s="255">
        <f t="shared" si="16"/>
        <v>1283.24</v>
      </c>
      <c r="M69" s="108"/>
      <c r="N69" s="108"/>
      <c r="O69" s="108"/>
    </row>
    <row r="70" spans="2:15" ht="126.75" customHeight="1">
      <c r="B70" s="137">
        <f t="shared" si="1"/>
        <v>58</v>
      </c>
      <c r="C70" s="245" t="s">
        <v>39</v>
      </c>
      <c r="D70" s="241" t="s">
        <v>47</v>
      </c>
      <c r="E70" s="241" t="s">
        <v>64</v>
      </c>
      <c r="F70" s="241" t="s">
        <v>58</v>
      </c>
      <c r="G70" s="241"/>
      <c r="H70" s="142"/>
      <c r="I70" s="241">
        <f t="shared" si="15"/>
        <v>685.1199999999999</v>
      </c>
      <c r="J70" s="241">
        <f t="shared" si="15"/>
        <v>783.22</v>
      </c>
      <c r="K70" s="241">
        <f t="shared" si="16"/>
        <v>1348.04</v>
      </c>
      <c r="L70" s="241">
        <f t="shared" si="16"/>
        <v>1283.24</v>
      </c>
      <c r="M70" s="108"/>
      <c r="N70" s="108"/>
      <c r="O70" s="108"/>
    </row>
    <row r="71" spans="2:15" ht="199.5" customHeight="1">
      <c r="B71" s="137">
        <f t="shared" si="1"/>
        <v>59</v>
      </c>
      <c r="C71" s="248" t="s">
        <v>295</v>
      </c>
      <c r="D71" s="241" t="s">
        <v>47</v>
      </c>
      <c r="E71" s="241" t="s">
        <v>64</v>
      </c>
      <c r="F71" s="241" t="s">
        <v>58</v>
      </c>
      <c r="G71" s="241" t="s">
        <v>112</v>
      </c>
      <c r="H71" s="142"/>
      <c r="I71" s="241">
        <f t="shared" si="15"/>
        <v>685.1199999999999</v>
      </c>
      <c r="J71" s="241">
        <f t="shared" si="15"/>
        <v>783.22</v>
      </c>
      <c r="K71" s="241">
        <f t="shared" si="16"/>
        <v>1348.04</v>
      </c>
      <c r="L71" s="241">
        <f t="shared" si="16"/>
        <v>1283.24</v>
      </c>
      <c r="M71" s="108"/>
      <c r="N71" s="108"/>
      <c r="O71" s="108"/>
    </row>
    <row r="72" spans="2:15" ht="158.25" customHeight="1">
      <c r="B72" s="137">
        <f t="shared" si="1"/>
        <v>60</v>
      </c>
      <c r="C72" s="248" t="s">
        <v>301</v>
      </c>
      <c r="D72" s="241" t="s">
        <v>47</v>
      </c>
      <c r="E72" s="241" t="s">
        <v>64</v>
      </c>
      <c r="F72" s="241" t="s">
        <v>58</v>
      </c>
      <c r="G72" s="241" t="s">
        <v>114</v>
      </c>
      <c r="H72" s="142"/>
      <c r="I72" s="241">
        <f>I73+I76</f>
        <v>685.1199999999999</v>
      </c>
      <c r="J72" s="241">
        <f>J73+J76</f>
        <v>783.22</v>
      </c>
      <c r="K72" s="241">
        <f>K73+K76</f>
        <v>1348.04</v>
      </c>
      <c r="L72" s="241">
        <f>L73+L76</f>
        <v>1283.24</v>
      </c>
      <c r="M72" s="108"/>
      <c r="N72" s="108"/>
      <c r="O72" s="108"/>
    </row>
    <row r="73" spans="2:15" ht="320.25" customHeight="1">
      <c r="B73" s="137">
        <f t="shared" si="1"/>
        <v>61</v>
      </c>
      <c r="C73" s="243" t="s">
        <v>304</v>
      </c>
      <c r="D73" s="255" t="s">
        <v>47</v>
      </c>
      <c r="E73" s="255" t="s">
        <v>64</v>
      </c>
      <c r="F73" s="255" t="s">
        <v>58</v>
      </c>
      <c r="G73" s="255" t="s">
        <v>117</v>
      </c>
      <c r="H73" s="138" t="s">
        <v>48</v>
      </c>
      <c r="I73" s="255">
        <f>I74+I75</f>
        <v>564.8199999999999</v>
      </c>
      <c r="J73" s="255">
        <f>J74+J75</f>
        <v>615.6800000000001</v>
      </c>
      <c r="K73" s="255">
        <f>K74+K75</f>
        <v>1101.5</v>
      </c>
      <c r="L73" s="255">
        <f>L74+L75</f>
        <v>1043.7</v>
      </c>
      <c r="M73" s="108"/>
      <c r="N73" s="108"/>
      <c r="O73" s="108"/>
    </row>
    <row r="74" spans="2:15" ht="122.25" customHeight="1">
      <c r="B74" s="137">
        <f t="shared" si="1"/>
        <v>62</v>
      </c>
      <c r="C74" s="253" t="s">
        <v>135</v>
      </c>
      <c r="D74" s="241" t="s">
        <v>47</v>
      </c>
      <c r="E74" s="241" t="s">
        <v>64</v>
      </c>
      <c r="F74" s="241" t="s">
        <v>58</v>
      </c>
      <c r="G74" s="241" t="s">
        <v>117</v>
      </c>
      <c r="H74" s="142" t="s">
        <v>67</v>
      </c>
      <c r="I74" s="241">
        <v>431.82</v>
      </c>
      <c r="J74" s="241">
        <f>414.68+60</f>
        <v>474.68</v>
      </c>
      <c r="K74" s="241">
        <v>846.5</v>
      </c>
      <c r="L74" s="241">
        <f>K74-51.8</f>
        <v>794.7</v>
      </c>
      <c r="M74" s="108"/>
      <c r="N74" s="108"/>
      <c r="O74" s="108"/>
    </row>
    <row r="75" spans="2:15" ht="75.75" customHeight="1">
      <c r="B75" s="137">
        <f t="shared" si="1"/>
        <v>63</v>
      </c>
      <c r="C75" s="253" t="s">
        <v>134</v>
      </c>
      <c r="D75" s="241" t="s">
        <v>47</v>
      </c>
      <c r="E75" s="241" t="s">
        <v>64</v>
      </c>
      <c r="F75" s="241" t="s">
        <v>58</v>
      </c>
      <c r="G75" s="241" t="s">
        <v>117</v>
      </c>
      <c r="H75" s="142" t="s">
        <v>133</v>
      </c>
      <c r="I75" s="241">
        <v>133</v>
      </c>
      <c r="J75" s="241">
        <f>122+19</f>
        <v>141</v>
      </c>
      <c r="K75" s="241">
        <v>255</v>
      </c>
      <c r="L75" s="241">
        <f>K75-6</f>
        <v>249</v>
      </c>
      <c r="M75" s="108"/>
      <c r="N75" s="108"/>
      <c r="O75" s="108"/>
    </row>
    <row r="76" spans="2:15" ht="308.25" customHeight="1">
      <c r="B76" s="137">
        <v>64</v>
      </c>
      <c r="C76" s="243" t="s">
        <v>304</v>
      </c>
      <c r="D76" s="239">
        <v>801</v>
      </c>
      <c r="E76" s="239">
        <v>11</v>
      </c>
      <c r="F76" s="240" t="s">
        <v>58</v>
      </c>
      <c r="G76" s="138" t="s">
        <v>250</v>
      </c>
      <c r="H76" s="256"/>
      <c r="I76" s="258">
        <f>I77+I78</f>
        <v>120.3</v>
      </c>
      <c r="J76" s="258">
        <f>J77+J78</f>
        <v>167.54000000000002</v>
      </c>
      <c r="K76" s="258">
        <f>K77+K78</f>
        <v>246.54</v>
      </c>
      <c r="L76" s="258">
        <f>L77+L78</f>
        <v>239.54</v>
      </c>
      <c r="M76" s="108"/>
      <c r="N76" s="108"/>
      <c r="O76" s="108"/>
    </row>
    <row r="77" spans="2:15" ht="132" customHeight="1">
      <c r="B77" s="137">
        <v>65</v>
      </c>
      <c r="C77" s="252" t="s">
        <v>135</v>
      </c>
      <c r="D77" s="237">
        <v>801</v>
      </c>
      <c r="E77" s="237">
        <v>11</v>
      </c>
      <c r="F77" s="238" t="s">
        <v>58</v>
      </c>
      <c r="G77" s="142" t="s">
        <v>250</v>
      </c>
      <c r="H77" s="237">
        <v>121</v>
      </c>
      <c r="I77" s="257">
        <v>92.3</v>
      </c>
      <c r="J77" s="257">
        <f>97.2+31.14</f>
        <v>128.34</v>
      </c>
      <c r="K77" s="257">
        <v>189.5</v>
      </c>
      <c r="L77" s="257">
        <f>K77-2</f>
        <v>187.5</v>
      </c>
      <c r="M77" s="108"/>
      <c r="N77" s="108"/>
      <c r="O77" s="108"/>
    </row>
    <row r="78" spans="2:15" ht="75.75" customHeight="1">
      <c r="B78" s="137">
        <v>66</v>
      </c>
      <c r="C78" s="253" t="s">
        <v>134</v>
      </c>
      <c r="D78" s="142" t="s">
        <v>47</v>
      </c>
      <c r="E78" s="142" t="s">
        <v>64</v>
      </c>
      <c r="F78" s="142" t="s">
        <v>58</v>
      </c>
      <c r="G78" s="142" t="s">
        <v>250</v>
      </c>
      <c r="H78" s="142" t="s">
        <v>133</v>
      </c>
      <c r="I78" s="257">
        <v>28</v>
      </c>
      <c r="J78" s="257">
        <f>29.2+10</f>
        <v>39.2</v>
      </c>
      <c r="K78" s="257">
        <v>57.04</v>
      </c>
      <c r="L78" s="257">
        <f>K78-5</f>
        <v>52.04</v>
      </c>
      <c r="M78" s="108"/>
      <c r="N78" s="108"/>
      <c r="O78" s="108"/>
    </row>
    <row r="79" spans="2:15" ht="72" customHeight="1">
      <c r="B79" s="137">
        <v>67</v>
      </c>
      <c r="C79" s="254" t="s">
        <v>65</v>
      </c>
      <c r="D79" s="258" t="s">
        <v>47</v>
      </c>
      <c r="E79" s="258" t="s">
        <v>150</v>
      </c>
      <c r="F79" s="258" t="s">
        <v>150</v>
      </c>
      <c r="G79" s="258" t="s">
        <v>151</v>
      </c>
      <c r="H79" s="298" t="s">
        <v>152</v>
      </c>
      <c r="I79" s="258">
        <v>132</v>
      </c>
      <c r="J79" s="258">
        <v>-67.7</v>
      </c>
      <c r="K79" s="258">
        <v>64.3</v>
      </c>
      <c r="L79" s="258">
        <v>129.1</v>
      </c>
      <c r="M79" s="108"/>
      <c r="N79" s="109"/>
      <c r="O79" s="108"/>
    </row>
    <row r="80" spans="2:15" ht="48" customHeight="1">
      <c r="B80" s="337" t="s">
        <v>17</v>
      </c>
      <c r="C80" s="337"/>
      <c r="D80" s="337"/>
      <c r="E80" s="337"/>
      <c r="F80" s="337"/>
      <c r="G80" s="337"/>
      <c r="H80" s="150"/>
      <c r="I80" s="150">
        <f>I14+I19+I28+I32+I39+I46+I52+I60+I69+I76+I79</f>
        <v>2881.7</v>
      </c>
      <c r="J80" s="150">
        <f>J13+J32+J39+J46+J52+J60+J69+J79</f>
        <v>19.200000000000088</v>
      </c>
      <c r="K80" s="150">
        <f>K69+K60+K52+K46+K39+K32+K13+K79</f>
        <v>2660.3</v>
      </c>
      <c r="L80" s="150">
        <f>L13+L32+L39+L46+L52+L60+L69+L79</f>
        <v>2669.2999999999997</v>
      </c>
      <c r="M80" s="108"/>
      <c r="N80" s="108"/>
      <c r="O80" s="108"/>
    </row>
    <row r="81" spans="2:15" ht="61.5"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08"/>
      <c r="N81" s="108"/>
      <c r="O81" s="108"/>
    </row>
    <row r="82" spans="2:15" ht="45.75"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08"/>
      <c r="N82" s="108"/>
      <c r="O82" s="108"/>
    </row>
    <row r="83" spans="2:15" ht="45.75"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</row>
    <row r="84" spans="2:13" ht="34.5"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</row>
  </sheetData>
  <sheetProtection/>
  <mergeCells count="5">
    <mergeCell ref="K4:L6"/>
    <mergeCell ref="B9:L9"/>
    <mergeCell ref="H10:L10"/>
    <mergeCell ref="B80:G80"/>
    <mergeCell ref="K3:L3"/>
  </mergeCells>
  <printOptions horizontalCentered="1"/>
  <pageMargins left="0.3937007874015748" right="0.15748031496062992" top="0.3937007874015748" bottom="0" header="0.31496062992125984" footer="0.31496062992125984"/>
  <pageSetup fitToHeight="2" horizontalDpi="600" verticalDpi="600" orientation="portrait" paperSize="9" scale="10" r:id="rId1"/>
  <rowBreaks count="1" manualBreakCount="1">
    <brk id="63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B1:K59"/>
  <sheetViews>
    <sheetView tabSelected="1" view="pageBreakPreview" zoomScale="70" zoomScaleNormal="75" zoomScaleSheetLayoutView="70" zoomScalePageLayoutView="0" workbookViewId="0" topLeftCell="A13">
      <selection activeCell="D10" sqref="D10"/>
    </sheetView>
  </sheetViews>
  <sheetFormatPr defaultColWidth="9.00390625" defaultRowHeight="12.75"/>
  <cols>
    <col min="1" max="1" width="9.125" style="13" customWidth="1"/>
    <col min="2" max="2" width="12.25390625" style="10" customWidth="1"/>
    <col min="3" max="3" width="25.875" style="11" customWidth="1"/>
    <col min="4" max="4" width="99.00390625" style="12" customWidth="1"/>
    <col min="5" max="16384" width="9.125" style="13" customWidth="1"/>
  </cols>
  <sheetData>
    <row r="1" spans="2:4" s="6" customFormat="1" ht="64.5" customHeight="1">
      <c r="B1" s="346" t="s">
        <v>242</v>
      </c>
      <c r="C1" s="346"/>
      <c r="D1" s="346"/>
    </row>
    <row r="2" spans="2:4" s="14" customFormat="1" ht="18.75">
      <c r="B2" s="50"/>
      <c r="C2" s="50"/>
      <c r="D2" s="51"/>
    </row>
    <row r="3" spans="2:4" s="16" customFormat="1" ht="27.75" customHeight="1">
      <c r="B3" s="22" t="s">
        <v>22</v>
      </c>
      <c r="C3" s="44" t="s">
        <v>104</v>
      </c>
      <c r="D3" s="23" t="s">
        <v>119</v>
      </c>
    </row>
    <row r="4" spans="2:4" s="15" customFormat="1" ht="42" customHeight="1">
      <c r="B4" s="262">
        <v>1</v>
      </c>
      <c r="C4" s="46" t="s">
        <v>112</v>
      </c>
      <c r="D4" s="49" t="s">
        <v>338</v>
      </c>
    </row>
    <row r="5" spans="2:4" s="15" customFormat="1" ht="33.75" customHeight="1">
      <c r="B5" s="263">
        <f>B4+1</f>
        <v>2</v>
      </c>
      <c r="C5" s="53" t="s">
        <v>120</v>
      </c>
      <c r="D5" s="54" t="s">
        <v>337</v>
      </c>
    </row>
    <row r="6" spans="2:4" s="15" customFormat="1" ht="78" customHeight="1">
      <c r="B6" s="263">
        <f aca="true" t="shared" si="0" ref="B6:B24">B5+1</f>
        <v>3</v>
      </c>
      <c r="C6" s="45" t="s">
        <v>121</v>
      </c>
      <c r="D6" s="47" t="s">
        <v>339</v>
      </c>
    </row>
    <row r="7" spans="2:4" s="15" customFormat="1" ht="81.75" customHeight="1">
      <c r="B7" s="263">
        <f t="shared" si="0"/>
        <v>4</v>
      </c>
      <c r="C7" s="45" t="s">
        <v>121</v>
      </c>
      <c r="D7" s="47" t="s">
        <v>340</v>
      </c>
    </row>
    <row r="8" spans="2:4" s="15" customFormat="1" ht="78" customHeight="1">
      <c r="B8" s="263">
        <f t="shared" si="0"/>
        <v>5</v>
      </c>
      <c r="C8" s="45" t="s">
        <v>122</v>
      </c>
      <c r="D8" s="47" t="s">
        <v>341</v>
      </c>
    </row>
    <row r="9" spans="2:4" s="15" customFormat="1" ht="67.5" customHeight="1">
      <c r="B9" s="263">
        <f t="shared" si="0"/>
        <v>6</v>
      </c>
      <c r="C9" s="45" t="s">
        <v>123</v>
      </c>
      <c r="D9" s="264" t="s">
        <v>136</v>
      </c>
    </row>
    <row r="10" spans="2:6" s="14" customFormat="1" ht="45" customHeight="1">
      <c r="B10" s="263">
        <f t="shared" si="0"/>
        <v>7</v>
      </c>
      <c r="C10" s="53" t="s">
        <v>108</v>
      </c>
      <c r="D10" s="54" t="s">
        <v>243</v>
      </c>
      <c r="F10" s="120"/>
    </row>
    <row r="11" spans="2:4" ht="64.5" customHeight="1">
      <c r="B11" s="263">
        <f t="shared" si="0"/>
        <v>8</v>
      </c>
      <c r="C11" s="45" t="s">
        <v>111</v>
      </c>
      <c r="D11" s="265" t="s">
        <v>165</v>
      </c>
    </row>
    <row r="12" spans="2:4" ht="74.25" customHeight="1">
      <c r="B12" s="263">
        <f t="shared" si="0"/>
        <v>9</v>
      </c>
      <c r="C12" s="45" t="s">
        <v>109</v>
      </c>
      <c r="D12" s="265" t="s">
        <v>244</v>
      </c>
    </row>
    <row r="13" spans="2:4" s="14" customFormat="1" ht="80.25" customHeight="1">
      <c r="B13" s="263">
        <f t="shared" si="0"/>
        <v>10</v>
      </c>
      <c r="C13" s="45" t="s">
        <v>110</v>
      </c>
      <c r="D13" s="266" t="s">
        <v>245</v>
      </c>
    </row>
    <row r="14" spans="2:4" ht="64.5" customHeight="1">
      <c r="B14" s="263">
        <f t="shared" si="0"/>
        <v>11</v>
      </c>
      <c r="C14" s="45" t="s">
        <v>113</v>
      </c>
      <c r="D14" s="266" t="s">
        <v>246</v>
      </c>
    </row>
    <row r="15" spans="2:4" s="14" customFormat="1" ht="45" customHeight="1">
      <c r="B15" s="263">
        <f t="shared" si="0"/>
        <v>12</v>
      </c>
      <c r="C15" s="53" t="s">
        <v>114</v>
      </c>
      <c r="D15" s="54" t="s">
        <v>166</v>
      </c>
    </row>
    <row r="16" spans="2:4" ht="56.25">
      <c r="B16" s="263">
        <f t="shared" si="0"/>
        <v>13</v>
      </c>
      <c r="C16" s="45" t="s">
        <v>116</v>
      </c>
      <c r="D16" s="265" t="s">
        <v>247</v>
      </c>
    </row>
    <row r="17" spans="2:4" ht="69.75" customHeight="1">
      <c r="B17" s="263">
        <f t="shared" si="0"/>
        <v>14</v>
      </c>
      <c r="C17" s="45" t="s">
        <v>117</v>
      </c>
      <c r="D17" s="265" t="s">
        <v>168</v>
      </c>
    </row>
    <row r="18" spans="2:4" ht="63.75" customHeight="1">
      <c r="B18" s="263">
        <f t="shared" si="0"/>
        <v>15</v>
      </c>
      <c r="C18" s="45" t="s">
        <v>115</v>
      </c>
      <c r="D18" s="264" t="s">
        <v>167</v>
      </c>
    </row>
    <row r="19" spans="2:4" ht="46.5" customHeight="1">
      <c r="B19" s="263">
        <f t="shared" si="0"/>
        <v>16</v>
      </c>
      <c r="C19" s="52" t="s">
        <v>127</v>
      </c>
      <c r="D19" s="49" t="s">
        <v>266</v>
      </c>
    </row>
    <row r="20" spans="2:6" ht="44.25" customHeight="1">
      <c r="B20" s="263">
        <f t="shared" si="0"/>
        <v>17</v>
      </c>
      <c r="C20" s="48" t="s">
        <v>128</v>
      </c>
      <c r="D20" s="267" t="s">
        <v>75</v>
      </c>
      <c r="F20" s="125"/>
    </row>
    <row r="21" spans="2:6" ht="36" customHeight="1">
      <c r="B21" s="263">
        <f t="shared" si="0"/>
        <v>18</v>
      </c>
      <c r="C21" s="48" t="s">
        <v>129</v>
      </c>
      <c r="D21" s="267" t="s">
        <v>68</v>
      </c>
      <c r="F21" s="125"/>
    </row>
    <row r="22" spans="2:6" s="14" customFormat="1" ht="33" customHeight="1">
      <c r="B22" s="263">
        <f t="shared" si="0"/>
        <v>19</v>
      </c>
      <c r="C22" s="46" t="s">
        <v>118</v>
      </c>
      <c r="D22" s="268" t="s">
        <v>99</v>
      </c>
      <c r="F22" s="108"/>
    </row>
    <row r="23" spans="2:4" s="14" customFormat="1" ht="28.5" customHeight="1">
      <c r="B23" s="263">
        <f t="shared" si="0"/>
        <v>20</v>
      </c>
      <c r="C23" s="45" t="s">
        <v>158</v>
      </c>
      <c r="D23" s="269" t="s">
        <v>124</v>
      </c>
    </row>
    <row r="24" spans="2:6" s="15" customFormat="1" ht="26.25" customHeight="1">
      <c r="B24" s="263">
        <f t="shared" si="0"/>
        <v>21</v>
      </c>
      <c r="C24" s="45" t="s">
        <v>130</v>
      </c>
      <c r="D24" s="270" t="s">
        <v>3</v>
      </c>
      <c r="F24" s="108"/>
    </row>
    <row r="25" ht="45.75">
      <c r="F25" s="108"/>
    </row>
    <row r="26" ht="45.75">
      <c r="F26" s="108"/>
    </row>
    <row r="27" ht="45.75">
      <c r="F27" s="108"/>
    </row>
    <row r="28" ht="45.75">
      <c r="F28" s="108"/>
    </row>
    <row r="29" spans="6:8" ht="45">
      <c r="F29" s="125"/>
      <c r="H29" s="125"/>
    </row>
    <row r="30" spans="6:8" ht="45.75">
      <c r="F30" s="108"/>
      <c r="H30" s="108"/>
    </row>
    <row r="31" spans="6:8" ht="45.75">
      <c r="F31" s="108"/>
      <c r="H31" s="108"/>
    </row>
    <row r="32" spans="6:8" ht="45.75">
      <c r="F32" s="108"/>
      <c r="H32" s="108"/>
    </row>
    <row r="33" ht="45">
      <c r="F33" s="125"/>
    </row>
    <row r="34" ht="45.75">
      <c r="F34" s="108"/>
    </row>
    <row r="35" ht="45.75">
      <c r="F35" s="108"/>
    </row>
    <row r="36" ht="45.75">
      <c r="F36" s="108"/>
    </row>
    <row r="37" ht="45">
      <c r="F37" s="125"/>
    </row>
    <row r="38" ht="45.75">
      <c r="F38" s="108"/>
    </row>
    <row r="39" ht="45.75">
      <c r="F39" s="108"/>
    </row>
    <row r="41" ht="45.75">
      <c r="H41" s="108"/>
    </row>
    <row r="42" ht="45.75">
      <c r="H42" s="108"/>
    </row>
    <row r="43" ht="45.75">
      <c r="H43" s="108"/>
    </row>
    <row r="44" ht="45.75">
      <c r="H44" s="108"/>
    </row>
    <row r="45" spans="6:8" ht="45.75">
      <c r="F45" s="108"/>
      <c r="H45" s="108"/>
    </row>
    <row r="46" spans="6:8" ht="45.75">
      <c r="F46" s="108"/>
      <c r="H46" s="108"/>
    </row>
    <row r="47" spans="6:8" ht="45.75">
      <c r="F47" s="108"/>
      <c r="H47" s="108"/>
    </row>
    <row r="48" spans="6:8" ht="45.75">
      <c r="F48" s="108"/>
      <c r="H48" s="108"/>
    </row>
    <row r="49" spans="6:8" ht="45.75">
      <c r="F49" s="108"/>
      <c r="H49" s="108"/>
    </row>
    <row r="50" spans="6:8" ht="45.75">
      <c r="F50" s="108"/>
      <c r="H50" s="108"/>
    </row>
    <row r="51" spans="6:11" ht="45.75">
      <c r="F51" s="108"/>
      <c r="H51" s="108"/>
      <c r="K51" s="108"/>
    </row>
    <row r="52" spans="6:8" ht="45.75">
      <c r="F52" s="108"/>
      <c r="H52" s="108"/>
    </row>
    <row r="54" ht="45">
      <c r="F54" s="125"/>
    </row>
    <row r="55" ht="45.75">
      <c r="F55" s="108"/>
    </row>
    <row r="56" ht="45.75">
      <c r="F56" s="108"/>
    </row>
    <row r="57" ht="45.75">
      <c r="F57" s="108"/>
    </row>
    <row r="58" spans="6:8" ht="45.75">
      <c r="F58" s="108"/>
      <c r="H58" s="108"/>
    </row>
    <row r="59" spans="6:8" ht="45.75">
      <c r="F59" s="108"/>
      <c r="H59" s="108"/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L59"/>
  <sheetViews>
    <sheetView view="pageBreakPreview" zoomScale="50" zoomScaleSheetLayoutView="50" zoomScalePageLayoutView="0" workbookViewId="0" topLeftCell="B1">
      <selection activeCell="D2" sqref="D2:G2"/>
    </sheetView>
  </sheetViews>
  <sheetFormatPr defaultColWidth="9.00390625" defaultRowHeight="12.75"/>
  <cols>
    <col min="1" max="1" width="27.875" style="0" customWidth="1"/>
    <col min="2" max="2" width="14.625" style="0" customWidth="1"/>
    <col min="3" max="3" width="58.625" style="0" customWidth="1"/>
    <col min="4" max="4" width="86.375" style="0" customWidth="1"/>
  </cols>
  <sheetData>
    <row r="1" spans="2:12" ht="30" customHeight="1">
      <c r="B1" s="74"/>
      <c r="C1" s="74"/>
      <c r="D1" s="320" t="s">
        <v>325</v>
      </c>
      <c r="E1" s="321"/>
      <c r="F1" s="321"/>
      <c r="G1" s="321"/>
      <c r="H1" s="63"/>
      <c r="I1" s="1"/>
      <c r="J1" s="1"/>
      <c r="K1" s="1"/>
      <c r="L1" s="1"/>
    </row>
    <row r="2" spans="2:8" ht="144" customHeight="1">
      <c r="B2" s="74"/>
      <c r="C2" s="74"/>
      <c r="D2" s="320" t="s">
        <v>268</v>
      </c>
      <c r="E2" s="322"/>
      <c r="F2" s="322"/>
      <c r="G2" s="322"/>
      <c r="H2" s="56"/>
    </row>
    <row r="3" spans="2:8" ht="90.75" customHeight="1">
      <c r="B3" s="317" t="s">
        <v>269</v>
      </c>
      <c r="C3" s="317"/>
      <c r="D3" s="317"/>
      <c r="E3" s="56"/>
      <c r="F3" s="56"/>
      <c r="G3" s="56"/>
      <c r="H3" s="56"/>
    </row>
    <row r="4" spans="2:8" s="2" customFormat="1" ht="64.5" customHeight="1">
      <c r="B4" s="75" t="s">
        <v>10</v>
      </c>
      <c r="C4" s="75" t="s">
        <v>11</v>
      </c>
      <c r="D4" s="75" t="s">
        <v>12</v>
      </c>
      <c r="E4" s="69"/>
      <c r="F4" s="69"/>
      <c r="G4" s="69"/>
      <c r="H4" s="56"/>
    </row>
    <row r="5" spans="2:8" ht="66" customHeight="1">
      <c r="B5" s="318" t="s">
        <v>161</v>
      </c>
      <c r="C5" s="312"/>
      <c r="D5" s="319"/>
      <c r="E5" s="76"/>
      <c r="F5" s="76"/>
      <c r="G5" s="69"/>
      <c r="H5" s="56"/>
    </row>
    <row r="6" spans="2:8" ht="86.25" customHeight="1">
      <c r="B6" s="186">
        <v>801</v>
      </c>
      <c r="C6" s="187" t="s">
        <v>77</v>
      </c>
      <c r="D6" s="190" t="s">
        <v>76</v>
      </c>
      <c r="E6" s="56"/>
      <c r="F6" s="56"/>
      <c r="G6" s="56"/>
      <c r="H6" s="56"/>
    </row>
    <row r="7" spans="2:8" ht="84" customHeight="1" thickBot="1">
      <c r="B7" s="188">
        <v>801</v>
      </c>
      <c r="C7" s="189" t="s">
        <v>78</v>
      </c>
      <c r="D7" s="191" t="s">
        <v>79</v>
      </c>
      <c r="E7" s="56"/>
      <c r="F7" s="56"/>
      <c r="G7" s="56"/>
      <c r="H7" s="56"/>
    </row>
    <row r="8" spans="2:8" ht="25.5">
      <c r="B8" s="56"/>
      <c r="C8" s="56"/>
      <c r="D8" s="56"/>
      <c r="E8" s="56"/>
      <c r="F8" s="56"/>
      <c r="G8" s="56"/>
      <c r="H8" s="56"/>
    </row>
    <row r="9" spans="2:8" ht="25.5">
      <c r="B9" s="56"/>
      <c r="C9" s="56"/>
      <c r="D9" s="56"/>
      <c r="E9" s="56"/>
      <c r="F9" s="56"/>
      <c r="G9" s="56"/>
      <c r="H9" s="56"/>
    </row>
    <row r="10" spans="2:8" ht="34.5">
      <c r="B10" s="56"/>
      <c r="C10" s="56"/>
      <c r="D10" s="56"/>
      <c r="E10" s="56"/>
      <c r="F10" s="120"/>
      <c r="G10" s="56"/>
      <c r="H10" s="56"/>
    </row>
    <row r="11" spans="2:8" ht="25.5">
      <c r="B11" s="56"/>
      <c r="C11" s="56"/>
      <c r="D11" s="56"/>
      <c r="E11" s="56"/>
      <c r="F11" s="56"/>
      <c r="G11" s="56"/>
      <c r="H11" s="56"/>
    </row>
    <row r="12" spans="2:8" ht="25.5">
      <c r="B12" s="56"/>
      <c r="C12" s="56"/>
      <c r="D12" s="56"/>
      <c r="E12" s="56"/>
      <c r="F12" s="56"/>
      <c r="G12" s="56"/>
      <c r="H12" s="56"/>
    </row>
    <row r="20" ht="45">
      <c r="F20" s="125"/>
    </row>
    <row r="21" ht="45">
      <c r="F21" s="125"/>
    </row>
    <row r="22" ht="45.75">
      <c r="F22" s="108"/>
    </row>
    <row r="24" ht="45.75">
      <c r="F24" s="108"/>
    </row>
    <row r="25" ht="45.75">
      <c r="F25" s="108"/>
    </row>
    <row r="26" ht="45.75">
      <c r="F26" s="108"/>
    </row>
    <row r="27" ht="45.75">
      <c r="F27" s="108"/>
    </row>
    <row r="28" ht="45.75">
      <c r="F28" s="108"/>
    </row>
    <row r="29" spans="6:8" ht="45">
      <c r="F29" s="125"/>
      <c r="H29" s="125"/>
    </row>
    <row r="30" spans="6:8" ht="45.75">
      <c r="F30" s="108"/>
      <c r="H30" s="108"/>
    </row>
    <row r="31" spans="6:8" ht="45.75">
      <c r="F31" s="108"/>
      <c r="H31" s="108"/>
    </row>
    <row r="32" spans="6:8" ht="45.75">
      <c r="F32" s="108"/>
      <c r="H32" s="108"/>
    </row>
    <row r="33" ht="45">
      <c r="F33" s="125"/>
    </row>
    <row r="34" ht="45.75">
      <c r="F34" s="108"/>
    </row>
    <row r="35" ht="45.75">
      <c r="F35" s="108"/>
    </row>
    <row r="36" ht="45.75">
      <c r="F36" s="108"/>
    </row>
    <row r="37" ht="45">
      <c r="F37" s="125"/>
    </row>
    <row r="38" ht="45.75">
      <c r="F38" s="108"/>
    </row>
    <row r="39" ht="45.75">
      <c r="F39" s="108"/>
    </row>
    <row r="41" ht="45.75">
      <c r="H41" s="108"/>
    </row>
    <row r="42" ht="45.75">
      <c r="H42" s="108"/>
    </row>
    <row r="43" ht="45.75">
      <c r="H43" s="108"/>
    </row>
    <row r="44" ht="45.75">
      <c r="H44" s="108"/>
    </row>
    <row r="45" spans="6:8" ht="45.75">
      <c r="F45" s="108"/>
      <c r="H45" s="108"/>
    </row>
    <row r="46" spans="6:8" ht="45.75">
      <c r="F46" s="108"/>
      <c r="H46" s="108"/>
    </row>
    <row r="47" spans="6:8" ht="45.75">
      <c r="F47" s="108"/>
      <c r="H47" s="108"/>
    </row>
    <row r="48" spans="6:8" ht="45.75">
      <c r="F48" s="108"/>
      <c r="H48" s="108"/>
    </row>
    <row r="49" spans="6:8" ht="45.75">
      <c r="F49" s="108"/>
      <c r="H49" s="108"/>
    </row>
    <row r="50" spans="6:8" ht="45.75">
      <c r="F50" s="108"/>
      <c r="H50" s="108"/>
    </row>
    <row r="51" spans="6:11" ht="45.75">
      <c r="F51" s="108"/>
      <c r="H51" s="108"/>
      <c r="K51" s="108"/>
    </row>
    <row r="52" spans="6:8" ht="45.75">
      <c r="F52" s="108"/>
      <c r="H52" s="108"/>
    </row>
    <row r="54" ht="45">
      <c r="F54" s="125"/>
    </row>
    <row r="55" ht="45.75">
      <c r="F55" s="108"/>
    </row>
    <row r="56" ht="45.75">
      <c r="F56" s="108"/>
    </row>
    <row r="57" ht="45.75">
      <c r="F57" s="108"/>
    </row>
    <row r="58" spans="6:8" ht="45.75">
      <c r="F58" s="108"/>
      <c r="H58" s="108"/>
    </row>
    <row r="59" spans="6:8" ht="45.75">
      <c r="F59" s="108"/>
      <c r="H59" s="108"/>
    </row>
  </sheetData>
  <sheetProtection/>
  <mergeCells count="4">
    <mergeCell ref="B3:D3"/>
    <mergeCell ref="B5:D5"/>
    <mergeCell ref="D1:G1"/>
    <mergeCell ref="D2:G2"/>
  </mergeCells>
  <printOptions/>
  <pageMargins left="0.7086614173228347" right="0.7086614173228347" top="0" bottom="0.7480314960629921" header="0" footer="0.31496062992125984"/>
  <pageSetup fitToHeight="1" fitToWidth="1"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L59"/>
  <sheetViews>
    <sheetView view="pageBreakPreview" zoomScale="50" zoomScaleSheetLayoutView="50" zoomScalePageLayoutView="0" workbookViewId="0" topLeftCell="B1">
      <selection activeCell="D4" sqref="D4"/>
    </sheetView>
  </sheetViews>
  <sheetFormatPr defaultColWidth="9.00390625" defaultRowHeight="12.75"/>
  <cols>
    <col min="1" max="1" width="27.875" style="0" customWidth="1"/>
    <col min="2" max="2" width="14.625" style="0" customWidth="1"/>
    <col min="3" max="3" width="58.625" style="0" customWidth="1"/>
    <col min="4" max="4" width="86.375" style="0" customWidth="1"/>
  </cols>
  <sheetData>
    <row r="1" spans="2:12" ht="30" customHeight="1">
      <c r="B1" s="74"/>
      <c r="C1" s="74"/>
      <c r="D1" s="320" t="s">
        <v>325</v>
      </c>
      <c r="E1" s="321"/>
      <c r="F1" s="321"/>
      <c r="G1" s="321"/>
      <c r="H1" s="63"/>
      <c r="I1" s="1"/>
      <c r="J1" s="1"/>
      <c r="K1" s="1"/>
      <c r="L1" s="1"/>
    </row>
    <row r="2" spans="2:8" ht="166.5" customHeight="1">
      <c r="B2" s="74"/>
      <c r="C2" s="74"/>
      <c r="D2" s="320" t="s">
        <v>270</v>
      </c>
      <c r="E2" s="322"/>
      <c r="F2" s="322"/>
      <c r="G2" s="322"/>
      <c r="H2" s="56"/>
    </row>
    <row r="3" spans="2:8" ht="90.75" customHeight="1">
      <c r="B3" s="317" t="s">
        <v>271</v>
      </c>
      <c r="C3" s="317"/>
      <c r="D3" s="317"/>
      <c r="E3" s="56"/>
      <c r="F3" s="56"/>
      <c r="G3" s="56"/>
      <c r="H3" s="56"/>
    </row>
    <row r="4" spans="2:8" s="2" customFormat="1" ht="64.5" customHeight="1">
      <c r="B4" s="75" t="s">
        <v>10</v>
      </c>
      <c r="C4" s="75" t="s">
        <v>11</v>
      </c>
      <c r="D4" s="75" t="s">
        <v>12</v>
      </c>
      <c r="E4" s="69"/>
      <c r="F4" s="69"/>
      <c r="G4" s="69"/>
      <c r="H4" s="56"/>
    </row>
    <row r="5" spans="2:8" ht="66" customHeight="1">
      <c r="B5" s="318" t="s">
        <v>161</v>
      </c>
      <c r="C5" s="312"/>
      <c r="D5" s="319"/>
      <c r="E5" s="76"/>
      <c r="F5" s="76"/>
      <c r="G5" s="69"/>
      <c r="H5" s="56"/>
    </row>
    <row r="6" spans="2:8" ht="86.25" customHeight="1">
      <c r="B6" s="186">
        <v>801</v>
      </c>
      <c r="C6" s="187" t="s">
        <v>77</v>
      </c>
      <c r="D6" s="190" t="s">
        <v>76</v>
      </c>
      <c r="E6" s="56"/>
      <c r="F6" s="56"/>
      <c r="G6" s="56"/>
      <c r="H6" s="56"/>
    </row>
    <row r="7" spans="2:8" ht="84" customHeight="1" thickBot="1">
      <c r="B7" s="188">
        <v>801</v>
      </c>
      <c r="C7" s="189" t="s">
        <v>78</v>
      </c>
      <c r="D7" s="191" t="s">
        <v>79</v>
      </c>
      <c r="E7" s="56"/>
      <c r="F7" s="56"/>
      <c r="G7" s="56"/>
      <c r="H7" s="56"/>
    </row>
    <row r="8" spans="2:8" ht="25.5">
      <c r="B8" s="56"/>
      <c r="C8" s="56"/>
      <c r="D8" s="56"/>
      <c r="E8" s="56"/>
      <c r="F8" s="56"/>
      <c r="G8" s="56"/>
      <c r="H8" s="56"/>
    </row>
    <row r="9" spans="2:8" ht="25.5">
      <c r="B9" s="56"/>
      <c r="C9" s="56"/>
      <c r="D9" s="56"/>
      <c r="E9" s="56"/>
      <c r="F9" s="56"/>
      <c r="G9" s="56"/>
      <c r="H9" s="56"/>
    </row>
    <row r="10" spans="2:8" ht="34.5">
      <c r="B10" s="56"/>
      <c r="C10" s="56"/>
      <c r="D10" s="56"/>
      <c r="E10" s="56"/>
      <c r="F10" s="120"/>
      <c r="G10" s="56"/>
      <c r="H10" s="56"/>
    </row>
    <row r="11" spans="2:8" ht="25.5">
      <c r="B11" s="56"/>
      <c r="C11" s="56"/>
      <c r="D11" s="56"/>
      <c r="E11" s="56"/>
      <c r="F11" s="56"/>
      <c r="G11" s="56"/>
      <c r="H11" s="56"/>
    </row>
    <row r="12" spans="2:8" ht="25.5">
      <c r="B12" s="56"/>
      <c r="C12" s="56"/>
      <c r="D12" s="56"/>
      <c r="E12" s="56"/>
      <c r="F12" s="56"/>
      <c r="G12" s="56"/>
      <c r="H12" s="56"/>
    </row>
    <row r="20" ht="45">
      <c r="F20" s="125"/>
    </row>
    <row r="21" ht="45">
      <c r="F21" s="125"/>
    </row>
    <row r="22" ht="45.75">
      <c r="F22" s="108"/>
    </row>
    <row r="24" ht="45.75">
      <c r="F24" s="108"/>
    </row>
    <row r="25" ht="45.75">
      <c r="F25" s="108"/>
    </row>
    <row r="26" ht="45.75">
      <c r="F26" s="108"/>
    </row>
    <row r="27" ht="45.75">
      <c r="F27" s="108"/>
    </row>
    <row r="28" ht="45.75">
      <c r="F28" s="108"/>
    </row>
    <row r="29" spans="6:8" ht="45">
      <c r="F29" s="125"/>
      <c r="H29" s="125"/>
    </row>
    <row r="30" spans="6:8" ht="45.75">
      <c r="F30" s="108"/>
      <c r="H30" s="108"/>
    </row>
    <row r="31" spans="6:8" ht="45.75">
      <c r="F31" s="108"/>
      <c r="H31" s="108"/>
    </row>
    <row r="32" spans="6:8" ht="45.75">
      <c r="F32" s="108"/>
      <c r="H32" s="108"/>
    </row>
    <row r="33" ht="45">
      <c r="F33" s="125"/>
    </row>
    <row r="34" ht="45.75">
      <c r="F34" s="108"/>
    </row>
    <row r="35" ht="45.75">
      <c r="F35" s="108"/>
    </row>
    <row r="36" ht="45.75">
      <c r="F36" s="108"/>
    </row>
    <row r="37" ht="45">
      <c r="F37" s="125"/>
    </row>
    <row r="38" ht="45.75">
      <c r="F38" s="108"/>
    </row>
    <row r="39" ht="45.75">
      <c r="F39" s="108"/>
    </row>
    <row r="41" ht="45.75">
      <c r="H41" s="108"/>
    </row>
    <row r="42" ht="45.75">
      <c r="H42" s="108"/>
    </row>
    <row r="43" ht="45.75">
      <c r="H43" s="108"/>
    </row>
    <row r="44" ht="45.75">
      <c r="H44" s="108"/>
    </row>
    <row r="45" spans="6:8" ht="45.75">
      <c r="F45" s="108"/>
      <c r="H45" s="108"/>
    </row>
    <row r="46" spans="6:8" ht="45.75">
      <c r="F46" s="108"/>
      <c r="H46" s="108"/>
    </row>
    <row r="47" spans="6:8" ht="45.75">
      <c r="F47" s="108"/>
      <c r="H47" s="108"/>
    </row>
    <row r="48" spans="6:8" ht="45.75">
      <c r="F48" s="108"/>
      <c r="H48" s="108"/>
    </row>
    <row r="49" spans="6:8" ht="45.75">
      <c r="F49" s="108"/>
      <c r="H49" s="108"/>
    </row>
    <row r="50" spans="6:8" ht="45.75">
      <c r="F50" s="108"/>
      <c r="H50" s="108"/>
    </row>
    <row r="51" spans="6:11" ht="45.75">
      <c r="F51" s="108"/>
      <c r="H51" s="108"/>
      <c r="K51" s="108"/>
    </row>
    <row r="52" spans="6:8" ht="45.75">
      <c r="F52" s="108"/>
      <c r="H52" s="108"/>
    </row>
    <row r="54" ht="45">
      <c r="F54" s="125"/>
    </row>
    <row r="55" ht="45.75">
      <c r="F55" s="108"/>
    </row>
    <row r="56" ht="45.75">
      <c r="F56" s="108"/>
    </row>
    <row r="57" ht="45.75">
      <c r="F57" s="108"/>
    </row>
    <row r="58" spans="6:8" ht="45.75">
      <c r="F58" s="108"/>
      <c r="H58" s="108"/>
    </row>
    <row r="59" spans="6:8" ht="45.75">
      <c r="F59" s="108"/>
      <c r="H59" s="108"/>
    </row>
  </sheetData>
  <sheetProtection/>
  <mergeCells count="4">
    <mergeCell ref="B3:D3"/>
    <mergeCell ref="B5:D5"/>
    <mergeCell ref="D1:G1"/>
    <mergeCell ref="D2:G2"/>
  </mergeCells>
  <printOptions/>
  <pageMargins left="0.7086614173228347" right="0.7086614173228347" top="0" bottom="0.7480314960629921" header="0" footer="0.31496062992125984"/>
  <pageSetup fitToHeight="1" fitToWidth="1" horizontalDpi="600" verticalDpi="600" orientation="portrait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K59"/>
  <sheetViews>
    <sheetView view="pageBreakPreview" zoomScale="40" zoomScaleNormal="38" zoomScaleSheetLayoutView="40" zoomScalePageLayoutView="0" workbookViewId="0" topLeftCell="A1">
      <selection activeCell="G10" sqref="G10"/>
    </sheetView>
  </sheetViews>
  <sheetFormatPr defaultColWidth="9.00390625" defaultRowHeight="12.75"/>
  <cols>
    <col min="1" max="1" width="30.375" style="0" customWidth="1"/>
    <col min="2" max="2" width="83.125" style="0" customWidth="1"/>
    <col min="3" max="3" width="74.625" style="0" customWidth="1"/>
    <col min="4" max="4" width="54.875" style="0" customWidth="1"/>
  </cols>
  <sheetData>
    <row r="2" spans="1:11" ht="49.5" customHeight="1">
      <c r="A2" s="18"/>
      <c r="B2" s="56"/>
      <c r="C2" s="56"/>
      <c r="D2" s="323" t="s">
        <v>325</v>
      </c>
      <c r="E2" s="324"/>
      <c r="F2" s="324"/>
      <c r="G2" s="324"/>
      <c r="H2" s="324"/>
      <c r="I2" s="324"/>
      <c r="J2" s="55"/>
      <c r="K2" s="18"/>
    </row>
    <row r="3" spans="1:11" ht="207" customHeight="1">
      <c r="A3" s="18"/>
      <c r="B3" s="56"/>
      <c r="C3" s="56"/>
      <c r="D3" s="323" t="s">
        <v>272</v>
      </c>
      <c r="E3" s="325"/>
      <c r="F3" s="325"/>
      <c r="G3" s="325"/>
      <c r="H3" s="325"/>
      <c r="I3" s="325"/>
      <c r="J3" s="55"/>
      <c r="K3" s="18"/>
    </row>
    <row r="4" spans="1:11" ht="27">
      <c r="A4" s="18"/>
      <c r="B4" s="56"/>
      <c r="C4" s="77" t="s">
        <v>141</v>
      </c>
      <c r="D4" s="56"/>
      <c r="E4" s="56"/>
      <c r="F4" s="56"/>
      <c r="G4" s="56"/>
      <c r="H4" s="56"/>
      <c r="I4" s="56"/>
      <c r="J4" s="55"/>
      <c r="K4" s="18"/>
    </row>
    <row r="5" spans="1:11" ht="27">
      <c r="A5" s="18"/>
      <c r="B5" s="56"/>
      <c r="C5" s="77" t="s">
        <v>162</v>
      </c>
      <c r="D5" s="56"/>
      <c r="E5" s="56"/>
      <c r="F5" s="56"/>
      <c r="G5" s="56"/>
      <c r="H5" s="56"/>
      <c r="I5" s="56"/>
      <c r="J5" s="55"/>
      <c r="K5" s="18"/>
    </row>
    <row r="6" spans="1:11" ht="27">
      <c r="A6" s="18"/>
      <c r="B6" s="56"/>
      <c r="C6" s="77"/>
      <c r="D6" s="56"/>
      <c r="E6" s="56"/>
      <c r="F6" s="56"/>
      <c r="G6" s="56"/>
      <c r="H6" s="56"/>
      <c r="I6" s="56"/>
      <c r="J6" s="55"/>
      <c r="K6" s="18"/>
    </row>
    <row r="7" spans="1:11" ht="6.75" customHeight="1" thickBot="1">
      <c r="A7" s="18"/>
      <c r="B7" s="77"/>
      <c r="C7" s="56"/>
      <c r="D7" s="56"/>
      <c r="E7" s="56"/>
      <c r="F7" s="56"/>
      <c r="G7" s="56"/>
      <c r="H7" s="56"/>
      <c r="I7" s="56"/>
      <c r="J7" s="55"/>
      <c r="K7" s="18"/>
    </row>
    <row r="8" spans="1:11" ht="27.75" hidden="1" thickBot="1">
      <c r="A8" s="18"/>
      <c r="B8" s="77"/>
      <c r="C8" s="56"/>
      <c r="D8" s="56"/>
      <c r="E8" s="56"/>
      <c r="F8" s="56"/>
      <c r="G8" s="56"/>
      <c r="H8" s="56"/>
      <c r="I8" s="56"/>
      <c r="J8" s="55"/>
      <c r="K8" s="18"/>
    </row>
    <row r="9" spans="1:11" ht="28.5" hidden="1" thickBot="1">
      <c r="A9" s="18"/>
      <c r="B9" s="72"/>
      <c r="C9" s="56"/>
      <c r="D9" s="56"/>
      <c r="E9" s="56"/>
      <c r="F9" s="56"/>
      <c r="G9" s="56"/>
      <c r="H9" s="56"/>
      <c r="I9" s="56"/>
      <c r="J9" s="55"/>
      <c r="K9" s="18"/>
    </row>
    <row r="10" spans="1:11" ht="79.5" customHeight="1" thickBot="1">
      <c r="A10" s="18"/>
      <c r="B10" s="94" t="s">
        <v>142</v>
      </c>
      <c r="C10" s="95" t="s">
        <v>143</v>
      </c>
      <c r="D10" s="95" t="s">
        <v>144</v>
      </c>
      <c r="E10" s="56"/>
      <c r="F10" s="120"/>
      <c r="G10" s="56"/>
      <c r="H10" s="56"/>
      <c r="I10" s="56"/>
      <c r="J10" s="55"/>
      <c r="K10" s="18"/>
    </row>
    <row r="11" spans="1:11" ht="27.75" thickBot="1">
      <c r="A11" s="18"/>
      <c r="B11" s="78">
        <v>1</v>
      </c>
      <c r="C11" s="96">
        <v>2</v>
      </c>
      <c r="D11" s="96">
        <v>3</v>
      </c>
      <c r="E11" s="56"/>
      <c r="F11" s="56"/>
      <c r="G11" s="56"/>
      <c r="H11" s="56"/>
      <c r="I11" s="56"/>
      <c r="J11" s="55"/>
      <c r="K11" s="18"/>
    </row>
    <row r="12" spans="1:11" ht="106.5" customHeight="1" thickBot="1">
      <c r="A12" s="18"/>
      <c r="B12" s="192" t="s">
        <v>145</v>
      </c>
      <c r="C12" s="193" t="s">
        <v>146</v>
      </c>
      <c r="D12" s="194">
        <v>100</v>
      </c>
      <c r="E12" s="56"/>
      <c r="F12" s="56"/>
      <c r="G12" s="56"/>
      <c r="H12" s="56"/>
      <c r="I12" s="56"/>
      <c r="J12" s="55"/>
      <c r="K12" s="18"/>
    </row>
    <row r="13" spans="1:11" ht="74.25" customHeight="1" thickBot="1">
      <c r="A13" s="18"/>
      <c r="B13" s="192" t="s">
        <v>175</v>
      </c>
      <c r="C13" s="193" t="s">
        <v>89</v>
      </c>
      <c r="D13" s="194">
        <v>100</v>
      </c>
      <c r="E13" s="56"/>
      <c r="F13" s="56"/>
      <c r="G13" s="56"/>
      <c r="H13" s="56"/>
      <c r="I13" s="56"/>
      <c r="J13" s="55"/>
      <c r="K13" s="18"/>
    </row>
    <row r="14" spans="1:11" ht="75" customHeight="1" thickBot="1">
      <c r="A14" s="18"/>
      <c r="B14" s="192" t="s">
        <v>176</v>
      </c>
      <c r="C14" s="193" t="s">
        <v>147</v>
      </c>
      <c r="D14" s="194">
        <v>100</v>
      </c>
      <c r="E14" s="56"/>
      <c r="F14" s="56"/>
      <c r="G14" s="56"/>
      <c r="H14" s="56"/>
      <c r="I14" s="56"/>
      <c r="J14" s="55"/>
      <c r="K14" s="18"/>
    </row>
    <row r="15" spans="2:10" ht="27">
      <c r="B15" s="56"/>
      <c r="C15" s="56"/>
      <c r="D15" s="56"/>
      <c r="E15" s="56"/>
      <c r="F15" s="56"/>
      <c r="G15" s="56"/>
      <c r="H15" s="56"/>
      <c r="I15" s="56"/>
      <c r="J15" s="55"/>
    </row>
    <row r="16" spans="2:10" ht="27">
      <c r="B16" s="56"/>
      <c r="C16" s="56"/>
      <c r="D16" s="56"/>
      <c r="E16" s="56"/>
      <c r="F16" s="56"/>
      <c r="G16" s="56"/>
      <c r="H16" s="56"/>
      <c r="I16" s="56"/>
      <c r="J16" s="55"/>
    </row>
    <row r="17" spans="2:10" ht="27">
      <c r="B17" s="55"/>
      <c r="C17" s="55"/>
      <c r="D17" s="55"/>
      <c r="E17" s="55"/>
      <c r="F17" s="55"/>
      <c r="G17" s="55"/>
      <c r="H17" s="55"/>
      <c r="I17" s="55"/>
      <c r="J17" s="55"/>
    </row>
    <row r="18" spans="2:10" ht="27">
      <c r="B18" s="55"/>
      <c r="C18" s="55"/>
      <c r="D18" s="55"/>
      <c r="E18" s="55"/>
      <c r="F18" s="55"/>
      <c r="G18" s="55"/>
      <c r="H18" s="55"/>
      <c r="I18" s="55"/>
      <c r="J18" s="55"/>
    </row>
    <row r="19" spans="2:10" ht="27">
      <c r="B19" s="55"/>
      <c r="C19" s="55"/>
      <c r="D19" s="55"/>
      <c r="E19" s="55"/>
      <c r="F19" s="55"/>
      <c r="G19" s="55"/>
      <c r="H19" s="55"/>
      <c r="I19" s="55"/>
      <c r="J19" s="55"/>
    </row>
    <row r="20" spans="2:7" ht="45">
      <c r="B20" s="56"/>
      <c r="C20" s="56"/>
      <c r="D20" s="56"/>
      <c r="E20" s="56"/>
      <c r="F20" s="125"/>
      <c r="G20" s="56"/>
    </row>
    <row r="21" spans="2:7" ht="45">
      <c r="B21" s="56"/>
      <c r="C21" s="56"/>
      <c r="D21" s="56"/>
      <c r="E21" s="56"/>
      <c r="F21" s="125"/>
      <c r="G21" s="56"/>
    </row>
    <row r="22" spans="2:7" ht="45.75">
      <c r="B22" s="56"/>
      <c r="C22" s="56"/>
      <c r="D22" s="56"/>
      <c r="E22" s="56"/>
      <c r="F22" s="108"/>
      <c r="G22" s="56"/>
    </row>
    <row r="23" spans="2:7" ht="25.5">
      <c r="B23" s="56"/>
      <c r="C23" s="56"/>
      <c r="D23" s="56"/>
      <c r="E23" s="56"/>
      <c r="F23" s="56"/>
      <c r="G23" s="56"/>
    </row>
    <row r="24" spans="2:7" ht="45.75">
      <c r="B24" s="56"/>
      <c r="C24" s="56"/>
      <c r="D24" s="56"/>
      <c r="E24" s="56"/>
      <c r="F24" s="108"/>
      <c r="G24" s="56"/>
    </row>
    <row r="25" spans="2:7" ht="45.75">
      <c r="B25" s="56"/>
      <c r="C25" s="56"/>
      <c r="D25" s="56"/>
      <c r="E25" s="56"/>
      <c r="F25" s="108"/>
      <c r="G25" s="56"/>
    </row>
    <row r="26" spans="2:7" ht="45.75">
      <c r="B26" s="56"/>
      <c r="C26" s="56"/>
      <c r="D26" s="56"/>
      <c r="E26" s="56"/>
      <c r="F26" s="108"/>
      <c r="G26" s="56"/>
    </row>
    <row r="27" spans="2:7" ht="45.75">
      <c r="B27" s="56"/>
      <c r="C27" s="56"/>
      <c r="D27" s="56"/>
      <c r="E27" s="56"/>
      <c r="F27" s="108"/>
      <c r="G27" s="56"/>
    </row>
    <row r="28" ht="45.75">
      <c r="F28" s="108"/>
    </row>
    <row r="29" spans="6:8" ht="45">
      <c r="F29" s="125"/>
      <c r="H29" s="125"/>
    </row>
    <row r="30" spans="6:8" ht="45.75">
      <c r="F30" s="108"/>
      <c r="H30" s="108"/>
    </row>
    <row r="31" spans="6:8" ht="45.75">
      <c r="F31" s="108"/>
      <c r="H31" s="108"/>
    </row>
    <row r="32" spans="6:8" ht="45.75">
      <c r="F32" s="108"/>
      <c r="H32" s="108"/>
    </row>
    <row r="33" ht="45">
      <c r="F33" s="125"/>
    </row>
    <row r="34" ht="45.75">
      <c r="F34" s="108"/>
    </row>
    <row r="35" ht="45.75">
      <c r="F35" s="108"/>
    </row>
    <row r="36" ht="45.75">
      <c r="F36" s="108"/>
    </row>
    <row r="37" ht="45">
      <c r="F37" s="125"/>
    </row>
    <row r="38" ht="45.75">
      <c r="F38" s="108"/>
    </row>
    <row r="39" ht="45.75">
      <c r="F39" s="108"/>
    </row>
    <row r="41" ht="45.75">
      <c r="H41" s="108"/>
    </row>
    <row r="42" ht="45.75">
      <c r="H42" s="108"/>
    </row>
    <row r="43" ht="45.75">
      <c r="H43" s="108"/>
    </row>
    <row r="44" ht="45.75">
      <c r="H44" s="108"/>
    </row>
    <row r="45" spans="6:8" ht="45.75">
      <c r="F45" s="108"/>
      <c r="H45" s="108"/>
    </row>
    <row r="46" spans="6:8" ht="45.75">
      <c r="F46" s="108"/>
      <c r="H46" s="108"/>
    </row>
    <row r="47" spans="6:8" ht="45.75">
      <c r="F47" s="108"/>
      <c r="H47" s="108"/>
    </row>
    <row r="48" spans="6:8" ht="45.75">
      <c r="F48" s="108"/>
      <c r="H48" s="108"/>
    </row>
    <row r="49" spans="6:8" ht="45.75">
      <c r="F49" s="108"/>
      <c r="H49" s="108"/>
    </row>
    <row r="50" spans="6:8" ht="45.75">
      <c r="F50" s="108"/>
      <c r="H50" s="108"/>
    </row>
    <row r="51" spans="6:11" ht="45.75">
      <c r="F51" s="108"/>
      <c r="H51" s="108"/>
      <c r="K51" s="108"/>
    </row>
    <row r="52" spans="6:8" ht="45.75">
      <c r="F52" s="108"/>
      <c r="H52" s="108"/>
    </row>
    <row r="54" ht="45">
      <c r="F54" s="125"/>
    </row>
    <row r="55" ht="45.75">
      <c r="F55" s="108"/>
    </row>
    <row r="56" ht="45.75">
      <c r="F56" s="108"/>
    </row>
    <row r="57" ht="45.75">
      <c r="F57" s="108"/>
    </row>
    <row r="58" spans="6:8" ht="45.75">
      <c r="F58" s="108"/>
      <c r="H58" s="108"/>
    </row>
    <row r="59" spans="6:8" ht="45.75">
      <c r="F59" s="108"/>
      <c r="H59" s="108"/>
    </row>
  </sheetData>
  <sheetProtection/>
  <mergeCells count="2">
    <mergeCell ref="D2:I2"/>
    <mergeCell ref="D3:I3"/>
  </mergeCells>
  <printOptions/>
  <pageMargins left="0.31496062992125984" right="0.31496062992125984" top="0" bottom="0.7480314960629921" header="0.11811023622047245" footer="0.31496062992125984"/>
  <pageSetup horizontalDpi="600" verticalDpi="6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43"/>
  <sheetViews>
    <sheetView view="pageBreakPreview" zoomScale="50" zoomScaleNormal="50" zoomScaleSheetLayoutView="50" zoomScalePageLayoutView="0" workbookViewId="0" topLeftCell="A17">
      <selection activeCell="C39" sqref="C39"/>
    </sheetView>
  </sheetViews>
  <sheetFormatPr defaultColWidth="56.125" defaultRowHeight="12.75"/>
  <cols>
    <col min="1" max="1" width="30.125" style="0" customWidth="1"/>
    <col min="2" max="2" width="42.75390625" style="0" customWidth="1"/>
    <col min="3" max="3" width="54.375" style="0" customWidth="1"/>
    <col min="4" max="4" width="34.125" style="0" hidden="1" customWidth="1"/>
    <col min="5" max="5" width="26.25390625" style="0" customWidth="1"/>
    <col min="6" max="6" width="44.625" style="0" customWidth="1"/>
    <col min="7" max="7" width="17.875" style="0" customWidth="1"/>
  </cols>
  <sheetData>
    <row r="1" spans="3:7" ht="12.75">
      <c r="C1" s="157"/>
      <c r="D1" s="158"/>
      <c r="E1" s="158"/>
      <c r="F1" s="158"/>
      <c r="G1" s="157"/>
    </row>
    <row r="2" spans="3:7" ht="42" customHeight="1">
      <c r="C2" s="157"/>
      <c r="D2" s="158"/>
      <c r="E2" s="158"/>
      <c r="F2" s="195"/>
      <c r="G2" s="293" t="s">
        <v>325</v>
      </c>
    </row>
    <row r="3" spans="2:8" ht="20.25">
      <c r="B3" s="160"/>
      <c r="C3" s="161"/>
      <c r="D3" s="162"/>
      <c r="E3" s="326" t="s">
        <v>273</v>
      </c>
      <c r="F3" s="327"/>
      <c r="G3" s="327"/>
      <c r="H3" s="160"/>
    </row>
    <row r="4" spans="1:8" ht="211.5" customHeight="1">
      <c r="A4" s="3"/>
      <c r="B4" s="163"/>
      <c r="C4" s="159"/>
      <c r="D4" s="164"/>
      <c r="E4" s="327"/>
      <c r="F4" s="327"/>
      <c r="G4" s="327"/>
      <c r="H4" s="163"/>
    </row>
    <row r="5" spans="1:8" ht="25.5" customHeight="1">
      <c r="A5" s="328" t="s">
        <v>274</v>
      </c>
      <c r="B5" s="328"/>
      <c r="C5" s="328"/>
      <c r="D5" s="328"/>
      <c r="E5" s="328"/>
      <c r="F5" s="328"/>
      <c r="G5" s="197"/>
      <c r="H5" s="163"/>
    </row>
    <row r="6" spans="1:8" ht="20.25">
      <c r="A6" s="3"/>
      <c r="B6" s="166"/>
      <c r="C6" s="167"/>
      <c r="D6" s="168"/>
      <c r="E6" s="168"/>
      <c r="F6" s="196" t="s">
        <v>180</v>
      </c>
      <c r="H6" s="163"/>
    </row>
    <row r="7" spans="1:8" ht="88.5" customHeight="1">
      <c r="A7" s="170" t="s">
        <v>181</v>
      </c>
      <c r="B7" s="170" t="s">
        <v>182</v>
      </c>
      <c r="C7" s="170" t="s">
        <v>183</v>
      </c>
      <c r="D7" s="170" t="s">
        <v>248</v>
      </c>
      <c r="E7" s="170" t="s">
        <v>16</v>
      </c>
      <c r="F7" s="170" t="s">
        <v>290</v>
      </c>
      <c r="G7" s="43"/>
      <c r="H7" s="163"/>
    </row>
    <row r="8" spans="1:8" ht="1.5" customHeight="1">
      <c r="A8" s="171"/>
      <c r="B8" s="171"/>
      <c r="C8" s="172"/>
      <c r="D8" s="172"/>
      <c r="E8" s="171"/>
      <c r="F8" s="171"/>
      <c r="H8" s="163"/>
    </row>
    <row r="9" spans="1:8" ht="45" customHeight="1">
      <c r="A9" s="198" t="s">
        <v>48</v>
      </c>
      <c r="B9" s="170" t="s">
        <v>184</v>
      </c>
      <c r="C9" s="210" t="s">
        <v>185</v>
      </c>
      <c r="D9" s="215">
        <f>D10+D29</f>
        <v>398</v>
      </c>
      <c r="E9" s="215">
        <f>E10+E28</f>
        <v>-8</v>
      </c>
      <c r="F9" s="215">
        <f>F10+F29</f>
        <v>390</v>
      </c>
      <c r="H9" s="163"/>
    </row>
    <row r="10" spans="1:8" ht="36.75" customHeight="1">
      <c r="A10" s="199"/>
      <c r="B10" s="171"/>
      <c r="C10" s="211" t="s">
        <v>186</v>
      </c>
      <c r="D10" s="171">
        <f>D11+D13+D16+D22</f>
        <v>386</v>
      </c>
      <c r="E10" s="171">
        <f>E11+E13+E16+E22</f>
        <v>4</v>
      </c>
      <c r="F10" s="171">
        <f>F11+F13+F16+F22</f>
        <v>390</v>
      </c>
      <c r="H10" s="163"/>
    </row>
    <row r="11" spans="1:8" ht="35.25" customHeight="1">
      <c r="A11" s="200" t="s">
        <v>48</v>
      </c>
      <c r="B11" s="201" t="s">
        <v>187</v>
      </c>
      <c r="C11" s="210" t="s">
        <v>188</v>
      </c>
      <c r="D11" s="170">
        <f>D12</f>
        <v>44</v>
      </c>
      <c r="E11" s="170">
        <f>E12</f>
        <v>0</v>
      </c>
      <c r="F11" s="170">
        <f aca="true" t="shared" si="0" ref="F11:F21">D11+E11</f>
        <v>44</v>
      </c>
      <c r="H11" s="163"/>
    </row>
    <row r="12" spans="1:8" ht="190.5" customHeight="1">
      <c r="A12" s="202" t="s">
        <v>189</v>
      </c>
      <c r="B12" s="202" t="s">
        <v>190</v>
      </c>
      <c r="C12" s="212" t="s">
        <v>191</v>
      </c>
      <c r="D12" s="272">
        <v>44</v>
      </c>
      <c r="E12" s="277">
        <v>0</v>
      </c>
      <c r="F12" s="277">
        <f t="shared" si="0"/>
        <v>44</v>
      </c>
      <c r="H12" s="163"/>
    </row>
    <row r="13" spans="1:8" ht="33" customHeight="1">
      <c r="A13" s="200" t="s">
        <v>48</v>
      </c>
      <c r="B13" s="170" t="s">
        <v>192</v>
      </c>
      <c r="C13" s="210" t="s">
        <v>193</v>
      </c>
      <c r="D13" s="170">
        <f>D14</f>
        <v>13</v>
      </c>
      <c r="E13" s="170">
        <v>0</v>
      </c>
      <c r="F13" s="170">
        <f t="shared" si="0"/>
        <v>13</v>
      </c>
      <c r="H13" s="176"/>
    </row>
    <row r="14" spans="1:8" ht="43.5" customHeight="1">
      <c r="A14" s="202" t="s">
        <v>48</v>
      </c>
      <c r="B14" s="171" t="s">
        <v>194</v>
      </c>
      <c r="C14" s="211" t="s">
        <v>195</v>
      </c>
      <c r="D14" s="170">
        <f>D15</f>
        <v>13</v>
      </c>
      <c r="E14" s="171">
        <v>0</v>
      </c>
      <c r="F14" s="170">
        <f t="shared" si="0"/>
        <v>13</v>
      </c>
      <c r="H14" s="163"/>
    </row>
    <row r="15" spans="1:8" ht="37.5" customHeight="1">
      <c r="A15" s="202" t="s">
        <v>189</v>
      </c>
      <c r="B15" s="171" t="s">
        <v>196</v>
      </c>
      <c r="C15" s="211" t="s">
        <v>195</v>
      </c>
      <c r="D15" s="171">
        <v>13</v>
      </c>
      <c r="E15" s="171">
        <v>0</v>
      </c>
      <c r="F15" s="171">
        <f t="shared" si="0"/>
        <v>13</v>
      </c>
      <c r="H15" s="163"/>
    </row>
    <row r="16" spans="1:8" ht="27.75" customHeight="1">
      <c r="A16" s="200" t="s">
        <v>48</v>
      </c>
      <c r="B16" s="170" t="s">
        <v>197</v>
      </c>
      <c r="C16" s="210" t="s">
        <v>198</v>
      </c>
      <c r="D16" s="170">
        <f>D19+D17</f>
        <v>324</v>
      </c>
      <c r="E16" s="170">
        <f>E17+E19</f>
        <v>4</v>
      </c>
      <c r="F16" s="170">
        <f t="shared" si="0"/>
        <v>328</v>
      </c>
      <c r="H16" s="176"/>
    </row>
    <row r="17" spans="1:8" ht="36.75" customHeight="1">
      <c r="A17" s="202" t="s">
        <v>48</v>
      </c>
      <c r="B17" s="171" t="s">
        <v>199</v>
      </c>
      <c r="C17" s="211" t="s">
        <v>200</v>
      </c>
      <c r="D17" s="170">
        <f>D18</f>
        <v>96</v>
      </c>
      <c r="E17" s="171">
        <f>E18</f>
        <v>4</v>
      </c>
      <c r="F17" s="170">
        <f t="shared" si="0"/>
        <v>100</v>
      </c>
      <c r="H17" s="176"/>
    </row>
    <row r="18" spans="1:8" ht="101.25" customHeight="1">
      <c r="A18" s="202" t="s">
        <v>189</v>
      </c>
      <c r="B18" s="202" t="s">
        <v>201</v>
      </c>
      <c r="C18" s="211" t="s">
        <v>202</v>
      </c>
      <c r="D18" s="216">
        <v>96</v>
      </c>
      <c r="E18" s="216">
        <v>4</v>
      </c>
      <c r="F18" s="216">
        <f t="shared" si="0"/>
        <v>100</v>
      </c>
      <c r="H18" s="176"/>
    </row>
    <row r="19" spans="1:8" ht="31.5" customHeight="1">
      <c r="A19" s="202" t="s">
        <v>48</v>
      </c>
      <c r="B19" s="171" t="s">
        <v>203</v>
      </c>
      <c r="C19" s="211" t="s">
        <v>204</v>
      </c>
      <c r="D19" s="217">
        <f>D20+D21</f>
        <v>228</v>
      </c>
      <c r="E19" s="217">
        <f>E20+E21</f>
        <v>0</v>
      </c>
      <c r="F19" s="217">
        <f t="shared" si="0"/>
        <v>228</v>
      </c>
      <c r="H19" s="163"/>
    </row>
    <row r="20" spans="1:8" ht="90.75" customHeight="1">
      <c r="A20" s="202" t="s">
        <v>189</v>
      </c>
      <c r="B20" s="203" t="s">
        <v>205</v>
      </c>
      <c r="C20" s="211" t="s">
        <v>206</v>
      </c>
      <c r="D20" s="171">
        <v>104</v>
      </c>
      <c r="E20" s="171">
        <v>0</v>
      </c>
      <c r="F20" s="171">
        <f t="shared" si="0"/>
        <v>104</v>
      </c>
      <c r="H20" s="163"/>
    </row>
    <row r="21" spans="1:8" ht="82.5" customHeight="1">
      <c r="A21" s="202" t="s">
        <v>189</v>
      </c>
      <c r="B21" s="171" t="s">
        <v>207</v>
      </c>
      <c r="C21" s="211" t="s">
        <v>208</v>
      </c>
      <c r="D21" s="171">
        <v>124</v>
      </c>
      <c r="E21" s="171">
        <v>0</v>
      </c>
      <c r="F21" s="171">
        <f t="shared" si="0"/>
        <v>124</v>
      </c>
      <c r="H21" s="163"/>
    </row>
    <row r="22" spans="1:8" ht="30.75" customHeight="1">
      <c r="A22" s="200" t="s">
        <v>48</v>
      </c>
      <c r="B22" s="170" t="s">
        <v>209</v>
      </c>
      <c r="C22" s="210" t="s">
        <v>210</v>
      </c>
      <c r="D22" s="170">
        <f>D23</f>
        <v>5</v>
      </c>
      <c r="E22" s="170">
        <f>E23</f>
        <v>0</v>
      </c>
      <c r="F22" s="170">
        <f>F23</f>
        <v>5</v>
      </c>
      <c r="H22" s="176"/>
    </row>
    <row r="23" spans="1:8" ht="179.25" customHeight="1">
      <c r="A23" s="202" t="s">
        <v>47</v>
      </c>
      <c r="B23" s="171" t="s">
        <v>211</v>
      </c>
      <c r="C23" s="211" t="s">
        <v>212</v>
      </c>
      <c r="D23" s="170">
        <v>5</v>
      </c>
      <c r="E23" s="170">
        <f>F23-D23</f>
        <v>0</v>
      </c>
      <c r="F23" s="170">
        <v>5</v>
      </c>
      <c r="H23" s="176"/>
    </row>
    <row r="24" spans="1:8" ht="66.75" customHeight="1" hidden="1">
      <c r="A24" s="202" t="s">
        <v>48</v>
      </c>
      <c r="B24" s="170" t="s">
        <v>213</v>
      </c>
      <c r="C24" s="210" t="s">
        <v>214</v>
      </c>
      <c r="D24" s="170"/>
      <c r="E24" s="170"/>
      <c r="F24" s="170"/>
      <c r="H24" s="176"/>
    </row>
    <row r="25" spans="1:8" ht="60" customHeight="1" hidden="1">
      <c r="A25" s="200"/>
      <c r="B25" s="170" t="s">
        <v>215</v>
      </c>
      <c r="C25" s="210" t="s">
        <v>216</v>
      </c>
      <c r="D25" s="170"/>
      <c r="E25" s="170"/>
      <c r="F25" s="170"/>
      <c r="H25" s="176"/>
    </row>
    <row r="26" spans="1:8" ht="48.75" customHeight="1" hidden="1">
      <c r="A26" s="200"/>
      <c r="B26" s="170" t="s">
        <v>217</v>
      </c>
      <c r="C26" s="210" t="s">
        <v>218</v>
      </c>
      <c r="D26" s="170"/>
      <c r="E26" s="170"/>
      <c r="F26" s="170"/>
      <c r="H26" s="176"/>
    </row>
    <row r="27" spans="1:8" ht="50.25" customHeight="1" hidden="1">
      <c r="A27" s="200"/>
      <c r="B27" s="170" t="s">
        <v>219</v>
      </c>
      <c r="C27" s="210" t="s">
        <v>220</v>
      </c>
      <c r="D27" s="170"/>
      <c r="E27" s="170"/>
      <c r="F27" s="170"/>
      <c r="H27" s="176"/>
    </row>
    <row r="28" spans="1:8" ht="33" customHeight="1">
      <c r="A28" s="200"/>
      <c r="B28" s="170"/>
      <c r="C28" s="211" t="s">
        <v>251</v>
      </c>
      <c r="D28" s="215">
        <f>D29</f>
        <v>12</v>
      </c>
      <c r="E28" s="215">
        <f>E29</f>
        <v>-12</v>
      </c>
      <c r="F28" s="215">
        <f>F29</f>
        <v>0</v>
      </c>
      <c r="H28" s="176"/>
    </row>
    <row r="29" spans="1:8" ht="90.75" customHeight="1">
      <c r="A29" s="204" t="s">
        <v>48</v>
      </c>
      <c r="B29" s="205" t="s">
        <v>221</v>
      </c>
      <c r="C29" s="213" t="s">
        <v>222</v>
      </c>
      <c r="D29" s="205">
        <f>D30</f>
        <v>12</v>
      </c>
      <c r="E29" s="224">
        <f>E30</f>
        <v>-12</v>
      </c>
      <c r="F29" s="205">
        <f>D29+E29</f>
        <v>0</v>
      </c>
      <c r="H29" s="176"/>
    </row>
    <row r="30" spans="1:8" ht="129" customHeight="1">
      <c r="A30" s="206" t="s">
        <v>47</v>
      </c>
      <c r="B30" s="207" t="s">
        <v>80</v>
      </c>
      <c r="C30" s="214" t="s">
        <v>223</v>
      </c>
      <c r="D30" s="207">
        <v>12</v>
      </c>
      <c r="E30" s="225">
        <v>-12</v>
      </c>
      <c r="F30" s="207">
        <f>D30+E30</f>
        <v>0</v>
      </c>
      <c r="H30" s="176"/>
    </row>
    <row r="31" spans="1:8" ht="26.25" customHeight="1">
      <c r="A31" s="208" t="s">
        <v>48</v>
      </c>
      <c r="B31" s="170" t="s">
        <v>224</v>
      </c>
      <c r="C31" s="210" t="s">
        <v>225</v>
      </c>
      <c r="D31" s="170">
        <f>D34+D38</f>
        <v>2230.3</v>
      </c>
      <c r="E31" s="170">
        <f>E32+E34+E38</f>
        <v>36</v>
      </c>
      <c r="F31" s="170">
        <f>F34+F38</f>
        <v>2266.3</v>
      </c>
      <c r="H31" s="177"/>
    </row>
    <row r="32" spans="1:8" ht="66" customHeight="1">
      <c r="A32" s="209" t="s">
        <v>48</v>
      </c>
      <c r="B32" s="171" t="s">
        <v>226</v>
      </c>
      <c r="C32" s="211" t="s">
        <v>227</v>
      </c>
      <c r="D32" s="218">
        <f>D33</f>
        <v>2140.5</v>
      </c>
      <c r="E32" s="171">
        <v>0</v>
      </c>
      <c r="F32" s="218">
        <f>D32+E32</f>
        <v>2140.5</v>
      </c>
      <c r="H32" s="178"/>
    </row>
    <row r="33" spans="1:8" ht="70.5" customHeight="1">
      <c r="A33" s="209" t="s">
        <v>48</v>
      </c>
      <c r="B33" s="171" t="s">
        <v>226</v>
      </c>
      <c r="C33" s="211" t="s">
        <v>227</v>
      </c>
      <c r="D33" s="218">
        <v>2140.5</v>
      </c>
      <c r="E33" s="171">
        <v>0</v>
      </c>
      <c r="F33" s="218">
        <f>D33+E33</f>
        <v>2140.5</v>
      </c>
      <c r="H33" s="179"/>
    </row>
    <row r="34" spans="1:8" ht="65.25" customHeight="1">
      <c r="A34" s="208" t="s">
        <v>48</v>
      </c>
      <c r="B34" s="170" t="s">
        <v>343</v>
      </c>
      <c r="C34" s="210" t="s">
        <v>228</v>
      </c>
      <c r="D34" s="219">
        <f>D36+D35</f>
        <v>2178.9</v>
      </c>
      <c r="E34" s="170">
        <f>E36</f>
        <v>0</v>
      </c>
      <c r="F34" s="219">
        <f>F35+F36</f>
        <v>2178.9</v>
      </c>
      <c r="H34" s="179"/>
    </row>
    <row r="35" spans="1:8" ht="65.25" customHeight="1">
      <c r="A35" s="209" t="s">
        <v>47</v>
      </c>
      <c r="B35" s="171" t="s">
        <v>342</v>
      </c>
      <c r="C35" s="211" t="s">
        <v>230</v>
      </c>
      <c r="D35" s="218">
        <v>2178.9</v>
      </c>
      <c r="E35" s="171">
        <f>E36</f>
        <v>0</v>
      </c>
      <c r="F35" s="171">
        <f>D35+E35</f>
        <v>2178.9</v>
      </c>
      <c r="H35" s="179"/>
    </row>
    <row r="36" spans="1:8" ht="71.25" customHeight="1" hidden="1">
      <c r="A36" s="209" t="s">
        <v>47</v>
      </c>
      <c r="B36" s="171" t="s">
        <v>229</v>
      </c>
      <c r="C36" s="211" t="s">
        <v>265</v>
      </c>
      <c r="D36" s="218">
        <v>0</v>
      </c>
      <c r="E36" s="218">
        <v>0</v>
      </c>
      <c r="F36" s="218">
        <v>0</v>
      </c>
      <c r="H36" s="179"/>
    </row>
    <row r="37" spans="1:8" ht="45.75" customHeight="1" hidden="1">
      <c r="A37" s="209"/>
      <c r="B37" s="171" t="s">
        <v>231</v>
      </c>
      <c r="C37" s="211" t="s">
        <v>232</v>
      </c>
      <c r="D37" s="218"/>
      <c r="E37" s="220"/>
      <c r="F37" s="218"/>
      <c r="H37" s="179"/>
    </row>
    <row r="38" spans="1:8" ht="64.5" customHeight="1">
      <c r="A38" s="208" t="s">
        <v>48</v>
      </c>
      <c r="B38" s="170" t="s">
        <v>345</v>
      </c>
      <c r="C38" s="210" t="s">
        <v>233</v>
      </c>
      <c r="D38" s="219">
        <f>D39</f>
        <v>51.4</v>
      </c>
      <c r="E38" s="170">
        <f>E39</f>
        <v>36</v>
      </c>
      <c r="F38" s="219">
        <f>D38+E38</f>
        <v>87.4</v>
      </c>
      <c r="H38" s="179"/>
    </row>
    <row r="39" spans="1:8" ht="84" customHeight="1">
      <c r="A39" s="209" t="s">
        <v>47</v>
      </c>
      <c r="B39" s="171" t="s">
        <v>344</v>
      </c>
      <c r="C39" s="211" t="s">
        <v>234</v>
      </c>
      <c r="D39" s="218">
        <v>51.4</v>
      </c>
      <c r="E39" s="171">
        <v>36</v>
      </c>
      <c r="F39" s="218">
        <f>D39+E39</f>
        <v>87.4</v>
      </c>
      <c r="H39" s="179"/>
    </row>
    <row r="40" spans="1:8" ht="27" customHeight="1" hidden="1">
      <c r="A40" s="209" t="s">
        <v>48</v>
      </c>
      <c r="B40" s="171" t="s">
        <v>235</v>
      </c>
      <c r="C40" s="211" t="s">
        <v>105</v>
      </c>
      <c r="D40" s="221"/>
      <c r="E40" s="220"/>
      <c r="F40" s="221"/>
      <c r="H40" s="179"/>
    </row>
    <row r="41" spans="1:8" ht="36.75" customHeight="1" hidden="1">
      <c r="A41" s="202" t="s">
        <v>48</v>
      </c>
      <c r="B41" s="171" t="s">
        <v>236</v>
      </c>
      <c r="C41" s="211" t="s">
        <v>237</v>
      </c>
      <c r="D41" s="171"/>
      <c r="E41" s="172"/>
      <c r="F41" s="171"/>
      <c r="H41" s="163"/>
    </row>
    <row r="42" spans="1:8" ht="22.5" customHeight="1">
      <c r="A42" s="200"/>
      <c r="B42" s="170"/>
      <c r="C42" s="210" t="s">
        <v>238</v>
      </c>
      <c r="D42" s="215">
        <f>D9+D31</f>
        <v>2628.3</v>
      </c>
      <c r="E42" s="215">
        <f>E9+E31</f>
        <v>28</v>
      </c>
      <c r="F42" s="215">
        <f>F9+F31</f>
        <v>2656.3</v>
      </c>
      <c r="H42" s="163"/>
    </row>
    <row r="43" spans="1:8" ht="20.25">
      <c r="A43" s="18"/>
      <c r="B43" s="180"/>
      <c r="C43" s="180"/>
      <c r="D43" s="222"/>
      <c r="E43" s="196"/>
      <c r="F43" s="223"/>
      <c r="G43" s="165"/>
      <c r="H43" s="160"/>
    </row>
  </sheetData>
  <sheetProtection/>
  <mergeCells count="2">
    <mergeCell ref="E3:G4"/>
    <mergeCell ref="A5:F5"/>
  </mergeCells>
  <printOptions/>
  <pageMargins left="0.7" right="0.7" top="0.75" bottom="0.75" header="0.3" footer="0.3"/>
  <pageSetup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I35"/>
  <sheetViews>
    <sheetView view="pageBreakPreview" zoomScale="60" zoomScaleNormal="69" zoomScalePageLayoutView="0" workbookViewId="0" topLeftCell="A25">
      <selection activeCell="C30" sqref="C30"/>
    </sheetView>
  </sheetViews>
  <sheetFormatPr defaultColWidth="9.00390625" defaultRowHeight="12.75"/>
  <cols>
    <col min="1" max="1" width="17.75390625" style="0" customWidth="1"/>
    <col min="2" max="2" width="37.375" style="0" customWidth="1"/>
    <col min="3" max="3" width="63.625" style="0" customWidth="1"/>
    <col min="4" max="4" width="20.625" style="0" hidden="1" customWidth="1"/>
    <col min="5" max="5" width="16.125" style="0" customWidth="1"/>
    <col min="6" max="6" width="17.25390625" style="0" customWidth="1"/>
    <col min="7" max="7" width="18.625" style="0" customWidth="1"/>
  </cols>
  <sheetData>
    <row r="1" spans="2:7" ht="20.25">
      <c r="B1" s="157"/>
      <c r="C1" s="158"/>
      <c r="D1" s="158"/>
      <c r="E1" s="158"/>
      <c r="F1" s="158"/>
      <c r="G1" s="195" t="s">
        <v>325</v>
      </c>
    </row>
    <row r="2" spans="1:8" ht="20.25">
      <c r="A2" s="160"/>
      <c r="B2" s="161"/>
      <c r="C2" s="162"/>
      <c r="D2" s="329" t="s">
        <v>291</v>
      </c>
      <c r="E2" s="330"/>
      <c r="F2" s="330"/>
      <c r="G2" s="330"/>
      <c r="H2" s="160"/>
    </row>
    <row r="3" spans="1:8" ht="111" customHeight="1">
      <c r="A3" s="163"/>
      <c r="B3" s="159"/>
      <c r="C3" s="164"/>
      <c r="D3" s="330"/>
      <c r="E3" s="330"/>
      <c r="F3" s="330"/>
      <c r="G3" s="330"/>
      <c r="H3" s="163"/>
    </row>
    <row r="4" spans="1:8" ht="38.25" customHeight="1">
      <c r="A4" s="331" t="s">
        <v>292</v>
      </c>
      <c r="B4" s="332"/>
      <c r="C4" s="332"/>
      <c r="D4" s="332"/>
      <c r="E4" s="332"/>
      <c r="F4" s="332"/>
      <c r="G4" s="332"/>
      <c r="H4" s="163"/>
    </row>
    <row r="5" spans="1:8" ht="44.25" customHeight="1">
      <c r="A5" s="166"/>
      <c r="B5" s="167"/>
      <c r="C5" s="168"/>
      <c r="D5" s="168"/>
      <c r="E5" s="168"/>
      <c r="F5" s="168"/>
      <c r="G5" s="169" t="s">
        <v>180</v>
      </c>
      <c r="H5" s="163"/>
    </row>
    <row r="6" spans="1:8" ht="78" customHeight="1">
      <c r="A6" s="170" t="s">
        <v>181</v>
      </c>
      <c r="B6" s="170" t="s">
        <v>182</v>
      </c>
      <c r="C6" s="170" t="s">
        <v>183</v>
      </c>
      <c r="D6" s="170" t="s">
        <v>293</v>
      </c>
      <c r="E6" s="170" t="s">
        <v>16</v>
      </c>
      <c r="F6" s="170" t="s">
        <v>239</v>
      </c>
      <c r="G6" s="170" t="s">
        <v>289</v>
      </c>
      <c r="H6" s="163"/>
    </row>
    <row r="7" spans="1:8" ht="20.25">
      <c r="A7" s="174">
        <v>1</v>
      </c>
      <c r="B7" s="174">
        <v>2</v>
      </c>
      <c r="C7" s="174">
        <v>3</v>
      </c>
      <c r="D7" s="174">
        <v>4</v>
      </c>
      <c r="E7" s="174">
        <v>5</v>
      </c>
      <c r="F7" s="174">
        <v>6</v>
      </c>
      <c r="G7" s="174">
        <v>9</v>
      </c>
      <c r="H7" s="163"/>
    </row>
    <row r="8" spans="1:8" ht="39" customHeight="1">
      <c r="A8" s="198" t="s">
        <v>48</v>
      </c>
      <c r="B8" s="170" t="s">
        <v>184</v>
      </c>
      <c r="C8" s="210" t="s">
        <v>185</v>
      </c>
      <c r="D8" s="215">
        <f>D9+D23</f>
        <v>409</v>
      </c>
      <c r="E8" s="215">
        <f>E9+E23</f>
        <v>-15</v>
      </c>
      <c r="F8" s="215">
        <f>F9+F23</f>
        <v>394</v>
      </c>
      <c r="G8" s="215">
        <f>G9+G23</f>
        <v>403</v>
      </c>
      <c r="H8" s="163"/>
    </row>
    <row r="9" spans="1:8" ht="29.25" customHeight="1">
      <c r="A9" s="199"/>
      <c r="B9" s="171"/>
      <c r="C9" s="211" t="s">
        <v>186</v>
      </c>
      <c r="D9" s="171">
        <f>D10+D12+D15+D21</f>
        <v>397</v>
      </c>
      <c r="E9" s="171">
        <f>E10+E12+E15+E21</f>
        <v>-3</v>
      </c>
      <c r="F9" s="171">
        <f>F10+F12+F15+F21</f>
        <v>394</v>
      </c>
      <c r="G9" s="171">
        <f>G10+G12+G15+G21</f>
        <v>403</v>
      </c>
      <c r="H9" s="163"/>
    </row>
    <row r="10" spans="1:8" ht="33.75" customHeight="1">
      <c r="A10" s="200" t="s">
        <v>48</v>
      </c>
      <c r="B10" s="201" t="s">
        <v>187</v>
      </c>
      <c r="C10" s="210" t="s">
        <v>188</v>
      </c>
      <c r="D10" s="170">
        <f>D11</f>
        <v>46</v>
      </c>
      <c r="E10" s="170">
        <f>E11</f>
        <v>0</v>
      </c>
      <c r="F10" s="170">
        <f>F11</f>
        <v>46</v>
      </c>
      <c r="G10" s="170">
        <f>G11</f>
        <v>48</v>
      </c>
      <c r="H10" s="163"/>
    </row>
    <row r="11" spans="1:8" ht="152.25" customHeight="1">
      <c r="A11" s="202" t="s">
        <v>189</v>
      </c>
      <c r="B11" s="202" t="s">
        <v>190</v>
      </c>
      <c r="C11" s="212" t="s">
        <v>191</v>
      </c>
      <c r="D11" s="171">
        <v>46</v>
      </c>
      <c r="E11" s="171">
        <v>0</v>
      </c>
      <c r="F11" s="171">
        <f>D11+E11</f>
        <v>46</v>
      </c>
      <c r="G11" s="171">
        <v>48</v>
      </c>
      <c r="H11" s="163"/>
    </row>
    <row r="12" spans="1:8" ht="33" customHeight="1">
      <c r="A12" s="200" t="s">
        <v>48</v>
      </c>
      <c r="B12" s="170" t="s">
        <v>192</v>
      </c>
      <c r="C12" s="210" t="s">
        <v>193</v>
      </c>
      <c r="D12" s="170">
        <f aca="true" t="shared" si="0" ref="D12:G13">D13</f>
        <v>14</v>
      </c>
      <c r="E12" s="170">
        <f t="shared" si="0"/>
        <v>-1</v>
      </c>
      <c r="F12" s="170">
        <f t="shared" si="0"/>
        <v>13</v>
      </c>
      <c r="G12" s="170">
        <f t="shared" si="0"/>
        <v>14</v>
      </c>
      <c r="H12" s="176"/>
    </row>
    <row r="13" spans="1:8" ht="44.25" customHeight="1">
      <c r="A13" s="202" t="s">
        <v>48</v>
      </c>
      <c r="B13" s="171" t="s">
        <v>194</v>
      </c>
      <c r="C13" s="211" t="s">
        <v>195</v>
      </c>
      <c r="D13" s="170">
        <f t="shared" si="0"/>
        <v>14</v>
      </c>
      <c r="E13" s="171">
        <f t="shared" si="0"/>
        <v>-1</v>
      </c>
      <c r="F13" s="170">
        <f t="shared" si="0"/>
        <v>13</v>
      </c>
      <c r="G13" s="170">
        <f t="shared" si="0"/>
        <v>14</v>
      </c>
      <c r="H13" s="163"/>
    </row>
    <row r="14" spans="1:8" ht="42" customHeight="1">
      <c r="A14" s="202" t="s">
        <v>189</v>
      </c>
      <c r="B14" s="171" t="s">
        <v>196</v>
      </c>
      <c r="C14" s="211" t="s">
        <v>195</v>
      </c>
      <c r="D14" s="171">
        <v>14</v>
      </c>
      <c r="E14" s="171">
        <v>-1</v>
      </c>
      <c r="F14" s="171">
        <f>D14+E14</f>
        <v>13</v>
      </c>
      <c r="G14" s="171">
        <v>14</v>
      </c>
      <c r="H14" s="163"/>
    </row>
    <row r="15" spans="1:8" ht="28.5" customHeight="1">
      <c r="A15" s="200" t="s">
        <v>48</v>
      </c>
      <c r="B15" s="170" t="s">
        <v>197</v>
      </c>
      <c r="C15" s="210" t="s">
        <v>198</v>
      </c>
      <c r="D15" s="170">
        <f>D16+D18</f>
        <v>332</v>
      </c>
      <c r="E15" s="170">
        <f>E16+E18</f>
        <v>-2</v>
      </c>
      <c r="F15" s="170">
        <f>D15+E15</f>
        <v>330</v>
      </c>
      <c r="G15" s="170">
        <f>G16+G18</f>
        <v>336</v>
      </c>
      <c r="H15" s="176"/>
    </row>
    <row r="16" spans="1:8" ht="40.5" customHeight="1">
      <c r="A16" s="202" t="s">
        <v>48</v>
      </c>
      <c r="B16" s="171" t="s">
        <v>199</v>
      </c>
      <c r="C16" s="211" t="s">
        <v>200</v>
      </c>
      <c r="D16" s="170">
        <f>D17</f>
        <v>100</v>
      </c>
      <c r="E16" s="171">
        <f>E17</f>
        <v>0</v>
      </c>
      <c r="F16" s="170">
        <f>F17</f>
        <v>100</v>
      </c>
      <c r="G16" s="170">
        <f>G17</f>
        <v>102</v>
      </c>
      <c r="H16" s="176"/>
    </row>
    <row r="17" spans="1:8" ht="93" customHeight="1">
      <c r="A17" s="202" t="s">
        <v>189</v>
      </c>
      <c r="B17" s="202" t="s">
        <v>201</v>
      </c>
      <c r="C17" s="211" t="s">
        <v>202</v>
      </c>
      <c r="D17" s="171">
        <v>100</v>
      </c>
      <c r="E17" s="171">
        <v>0</v>
      </c>
      <c r="F17" s="171">
        <f>D17+E17</f>
        <v>100</v>
      </c>
      <c r="G17" s="171">
        <v>102</v>
      </c>
      <c r="H17" s="176"/>
    </row>
    <row r="18" spans="1:8" ht="25.5" customHeight="1">
      <c r="A18" s="202" t="s">
        <v>48</v>
      </c>
      <c r="B18" s="171" t="s">
        <v>203</v>
      </c>
      <c r="C18" s="211" t="s">
        <v>204</v>
      </c>
      <c r="D18" s="170">
        <f>D19+D20</f>
        <v>232</v>
      </c>
      <c r="E18" s="170">
        <f>E19+E20</f>
        <v>-2</v>
      </c>
      <c r="F18" s="170">
        <f>F19+F20</f>
        <v>230</v>
      </c>
      <c r="G18" s="170">
        <f>G19+G20</f>
        <v>234</v>
      </c>
      <c r="H18" s="163"/>
    </row>
    <row r="19" spans="1:8" ht="70.5" customHeight="1">
      <c r="A19" s="202" t="s">
        <v>189</v>
      </c>
      <c r="B19" s="203" t="s">
        <v>205</v>
      </c>
      <c r="C19" s="211" t="s">
        <v>206</v>
      </c>
      <c r="D19" s="171">
        <v>106</v>
      </c>
      <c r="E19" s="171">
        <v>0</v>
      </c>
      <c r="F19" s="171">
        <f>D19+E19</f>
        <v>106</v>
      </c>
      <c r="G19" s="171">
        <v>108</v>
      </c>
      <c r="H19" s="163"/>
    </row>
    <row r="20" spans="1:8" ht="81" customHeight="1">
      <c r="A20" s="202" t="s">
        <v>189</v>
      </c>
      <c r="B20" s="171" t="s">
        <v>207</v>
      </c>
      <c r="C20" s="211" t="s">
        <v>208</v>
      </c>
      <c r="D20" s="171">
        <v>126</v>
      </c>
      <c r="E20" s="171">
        <v>-2</v>
      </c>
      <c r="F20" s="171">
        <f>D20+E20</f>
        <v>124</v>
      </c>
      <c r="G20" s="171">
        <v>126</v>
      </c>
      <c r="H20" s="163"/>
    </row>
    <row r="21" spans="1:8" ht="20.25" customHeight="1">
      <c r="A21" s="200" t="s">
        <v>48</v>
      </c>
      <c r="B21" s="170" t="s">
        <v>209</v>
      </c>
      <c r="C21" s="210" t="s">
        <v>210</v>
      </c>
      <c r="D21" s="170">
        <f>D22</f>
        <v>5</v>
      </c>
      <c r="E21" s="170">
        <f>E22</f>
        <v>0</v>
      </c>
      <c r="F21" s="170">
        <f>F22</f>
        <v>5</v>
      </c>
      <c r="G21" s="170">
        <f>G22</f>
        <v>5</v>
      </c>
      <c r="H21" s="176"/>
    </row>
    <row r="22" spans="1:8" ht="140.25" customHeight="1">
      <c r="A22" s="202" t="s">
        <v>47</v>
      </c>
      <c r="B22" s="171" t="s">
        <v>211</v>
      </c>
      <c r="C22" s="211" t="s">
        <v>212</v>
      </c>
      <c r="D22" s="170">
        <v>5</v>
      </c>
      <c r="E22" s="170">
        <v>0</v>
      </c>
      <c r="F22" s="170">
        <f>D22+E22</f>
        <v>5</v>
      </c>
      <c r="G22" s="170">
        <f>D22+E22</f>
        <v>5</v>
      </c>
      <c r="H22" s="176"/>
    </row>
    <row r="23" spans="1:8" ht="33" customHeight="1">
      <c r="A23" s="200"/>
      <c r="B23" s="170"/>
      <c r="C23" s="211" t="s">
        <v>251</v>
      </c>
      <c r="D23" s="215">
        <f aca="true" t="shared" si="1" ref="D23:G24">D24</f>
        <v>12</v>
      </c>
      <c r="E23" s="215">
        <f>E24</f>
        <v>-12</v>
      </c>
      <c r="F23" s="215">
        <f t="shared" si="1"/>
        <v>0</v>
      </c>
      <c r="G23" s="215">
        <f t="shared" si="1"/>
        <v>0</v>
      </c>
      <c r="H23" s="176"/>
    </row>
    <row r="24" spans="1:8" ht="87.75" customHeight="1">
      <c r="A24" s="204" t="s">
        <v>48</v>
      </c>
      <c r="B24" s="205" t="s">
        <v>221</v>
      </c>
      <c r="C24" s="213" t="s">
        <v>222</v>
      </c>
      <c r="D24" s="205">
        <f t="shared" si="1"/>
        <v>12</v>
      </c>
      <c r="E24" s="224">
        <f t="shared" si="1"/>
        <v>-12</v>
      </c>
      <c r="F24" s="205">
        <f t="shared" si="1"/>
        <v>0</v>
      </c>
      <c r="G24" s="205">
        <f>G25</f>
        <v>0</v>
      </c>
      <c r="H24" s="176"/>
    </row>
    <row r="25" spans="1:8" ht="128.25" customHeight="1">
      <c r="A25" s="206" t="s">
        <v>47</v>
      </c>
      <c r="B25" s="207" t="s">
        <v>80</v>
      </c>
      <c r="C25" s="214" t="s">
        <v>223</v>
      </c>
      <c r="D25" s="207">
        <v>12</v>
      </c>
      <c r="E25" s="225">
        <v>-12</v>
      </c>
      <c r="F25" s="207">
        <f>D25+E25</f>
        <v>0</v>
      </c>
      <c r="G25" s="207">
        <v>0</v>
      </c>
      <c r="H25" s="176"/>
    </row>
    <row r="26" spans="1:8" ht="32.25" customHeight="1">
      <c r="A26" s="208" t="s">
        <v>48</v>
      </c>
      <c r="B26" s="170" t="s">
        <v>224</v>
      </c>
      <c r="C26" s="210" t="s">
        <v>225</v>
      </c>
      <c r="D26" s="170">
        <f aca="true" t="shared" si="2" ref="D26:G27">D27</f>
        <v>2232.1</v>
      </c>
      <c r="E26" s="170">
        <f>E29+E32</f>
        <v>34.2</v>
      </c>
      <c r="F26" s="170">
        <f>F27</f>
        <v>2266.3</v>
      </c>
      <c r="G26" s="274">
        <f t="shared" si="2"/>
        <v>2266.297</v>
      </c>
      <c r="H26" s="177"/>
    </row>
    <row r="27" spans="1:8" ht="60.75" hidden="1">
      <c r="A27" s="209" t="s">
        <v>48</v>
      </c>
      <c r="B27" s="171" t="s">
        <v>226</v>
      </c>
      <c r="C27" s="211" t="s">
        <v>227</v>
      </c>
      <c r="D27" s="218">
        <f t="shared" si="2"/>
        <v>2232.1</v>
      </c>
      <c r="E27" s="218">
        <f t="shared" si="2"/>
        <v>34.2</v>
      </c>
      <c r="F27" s="218">
        <f t="shared" si="2"/>
        <v>2266.3</v>
      </c>
      <c r="G27" s="218">
        <f t="shared" si="2"/>
        <v>2266.297</v>
      </c>
      <c r="H27" s="178"/>
    </row>
    <row r="28" spans="1:8" ht="57.75" customHeight="1" hidden="1">
      <c r="A28" s="209" t="s">
        <v>48</v>
      </c>
      <c r="B28" s="171" t="s">
        <v>226</v>
      </c>
      <c r="C28" s="211" t="s">
        <v>227</v>
      </c>
      <c r="D28" s="218">
        <f>D29+D32</f>
        <v>2232.1</v>
      </c>
      <c r="E28" s="218">
        <f>E29+E32</f>
        <v>34.2</v>
      </c>
      <c r="F28" s="218">
        <f>F29+F32</f>
        <v>2266.3</v>
      </c>
      <c r="G28" s="218">
        <f>G29+G32</f>
        <v>2266.297</v>
      </c>
      <c r="H28" s="179"/>
    </row>
    <row r="29" spans="1:8" ht="50.25" customHeight="1">
      <c r="A29" s="208" t="s">
        <v>48</v>
      </c>
      <c r="B29" s="170" t="s">
        <v>343</v>
      </c>
      <c r="C29" s="210" t="s">
        <v>228</v>
      </c>
      <c r="D29" s="219">
        <f>D30</f>
        <v>2178.9</v>
      </c>
      <c r="E29" s="170">
        <f>E30</f>
        <v>0</v>
      </c>
      <c r="F29" s="219">
        <f>D29+E29</f>
        <v>2178.9</v>
      </c>
      <c r="G29" s="275">
        <f>G30</f>
        <v>2178.897</v>
      </c>
      <c r="H29" s="179"/>
    </row>
    <row r="30" spans="1:9" ht="54" customHeight="1">
      <c r="A30" s="209" t="s">
        <v>47</v>
      </c>
      <c r="B30" s="171" t="s">
        <v>346</v>
      </c>
      <c r="C30" s="211" t="s">
        <v>230</v>
      </c>
      <c r="D30" s="218">
        <v>2178.9</v>
      </c>
      <c r="E30" s="218">
        <v>0</v>
      </c>
      <c r="F30" s="218">
        <f>D30+E30</f>
        <v>2178.9</v>
      </c>
      <c r="G30" s="276">
        <v>2178.897</v>
      </c>
      <c r="H30" s="179"/>
      <c r="I30" t="s">
        <v>307</v>
      </c>
    </row>
    <row r="31" spans="1:8" ht="60" customHeight="1" hidden="1">
      <c r="A31" s="209"/>
      <c r="B31" s="171" t="s">
        <v>229</v>
      </c>
      <c r="C31" s="211" t="s">
        <v>265</v>
      </c>
      <c r="D31" s="218">
        <v>2271.5</v>
      </c>
      <c r="E31" s="171">
        <v>-113.33</v>
      </c>
      <c r="F31" s="218">
        <v>539.5</v>
      </c>
      <c r="G31" s="218">
        <v>539.5</v>
      </c>
      <c r="H31" s="179"/>
    </row>
    <row r="32" spans="1:8" ht="63" customHeight="1">
      <c r="A32" s="208" t="s">
        <v>48</v>
      </c>
      <c r="B32" s="170" t="s">
        <v>345</v>
      </c>
      <c r="C32" s="210" t="s">
        <v>233</v>
      </c>
      <c r="D32" s="219">
        <f>D33</f>
        <v>53.2</v>
      </c>
      <c r="E32" s="219">
        <f>E33</f>
        <v>34.2</v>
      </c>
      <c r="F32" s="219">
        <f>F33</f>
        <v>87.4</v>
      </c>
      <c r="G32" s="219">
        <f>G33</f>
        <v>87.4</v>
      </c>
      <c r="H32" s="179"/>
    </row>
    <row r="33" spans="1:8" ht="61.5" customHeight="1">
      <c r="A33" s="209" t="s">
        <v>47</v>
      </c>
      <c r="B33" s="171" t="s">
        <v>344</v>
      </c>
      <c r="C33" s="211" t="s">
        <v>234</v>
      </c>
      <c r="D33" s="218">
        <v>53.2</v>
      </c>
      <c r="E33" s="271">
        <v>34.2</v>
      </c>
      <c r="F33" s="218">
        <f>D33+E33</f>
        <v>87.4</v>
      </c>
      <c r="G33" s="218">
        <v>87.4</v>
      </c>
      <c r="H33" s="179"/>
    </row>
    <row r="34" spans="1:8" ht="29.25" customHeight="1">
      <c r="A34" s="175"/>
      <c r="B34" s="173"/>
      <c r="C34" s="210" t="s">
        <v>238</v>
      </c>
      <c r="D34" s="215">
        <f>D8+D26</f>
        <v>2641.1</v>
      </c>
      <c r="E34" s="215">
        <f>E8+E26</f>
        <v>19.200000000000003</v>
      </c>
      <c r="F34" s="215">
        <f>F26+F8</f>
        <v>2660.3</v>
      </c>
      <c r="G34" s="215">
        <f>G8+G26</f>
        <v>2669.297</v>
      </c>
      <c r="H34" s="163"/>
    </row>
    <row r="35" spans="1:8" ht="20.25">
      <c r="A35" s="180"/>
      <c r="B35" s="180"/>
      <c r="C35" s="181"/>
      <c r="D35" s="182"/>
      <c r="E35" s="180"/>
      <c r="F35" s="180"/>
      <c r="G35" s="165"/>
      <c r="H35" s="160"/>
    </row>
  </sheetData>
  <sheetProtection/>
  <mergeCells count="2">
    <mergeCell ref="D2:G3"/>
    <mergeCell ref="A4:G4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3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N118"/>
  <sheetViews>
    <sheetView view="pageBreakPreview" zoomScale="50" zoomScaleNormal="50" zoomScaleSheetLayoutView="50" zoomScalePageLayoutView="0" workbookViewId="0" topLeftCell="A1">
      <selection activeCell="F30" sqref="F30"/>
    </sheetView>
  </sheetViews>
  <sheetFormatPr defaultColWidth="9.00390625" defaultRowHeight="12.75"/>
  <cols>
    <col min="1" max="1" width="25.25390625" style="0" customWidth="1"/>
    <col min="2" max="2" width="80.875" style="8" customWidth="1"/>
    <col min="3" max="3" width="21.00390625" style="5" customWidth="1"/>
    <col min="4" max="4" width="37.875" style="5" hidden="1" customWidth="1"/>
    <col min="5" max="5" width="21.00390625" style="5" customWidth="1"/>
    <col min="6" max="6" width="61.375" style="7" customWidth="1"/>
    <col min="7" max="7" width="33.875" style="3" customWidth="1"/>
  </cols>
  <sheetData>
    <row r="1" spans="2:10" ht="25.5" customHeight="1">
      <c r="B1" s="61"/>
      <c r="C1" s="261"/>
      <c r="D1" s="261"/>
      <c r="E1" s="261"/>
      <c r="F1" s="226" t="s">
        <v>325</v>
      </c>
      <c r="G1" s="261"/>
      <c r="H1" s="261"/>
      <c r="I1" s="261"/>
      <c r="J1" s="261"/>
    </row>
    <row r="2" spans="2:10" ht="94.5" customHeight="1" hidden="1">
      <c r="B2" s="61"/>
      <c r="C2" s="261"/>
      <c r="D2" s="261"/>
      <c r="E2" s="261"/>
      <c r="F2" s="261"/>
      <c r="G2" s="261"/>
      <c r="H2" s="261"/>
      <c r="I2" s="261"/>
      <c r="J2" s="261"/>
    </row>
    <row r="3" spans="2:10" ht="160.5" customHeight="1">
      <c r="B3" s="61"/>
      <c r="C3" s="261"/>
      <c r="D3" s="261"/>
      <c r="E3" s="261"/>
      <c r="F3" s="226" t="s">
        <v>334</v>
      </c>
      <c r="G3" s="261"/>
      <c r="H3" s="261"/>
      <c r="I3" s="261"/>
      <c r="J3" s="261"/>
    </row>
    <row r="4" spans="2:10" ht="96.75" customHeight="1">
      <c r="B4" s="333" t="s">
        <v>308</v>
      </c>
      <c r="C4" s="333"/>
      <c r="D4" s="333"/>
      <c r="E4" s="333"/>
      <c r="F4" s="333"/>
      <c r="G4" s="62"/>
      <c r="H4" s="62"/>
      <c r="I4" s="57"/>
      <c r="J4" s="56"/>
    </row>
    <row r="5" spans="2:10" s="9" customFormat="1" ht="26.25">
      <c r="B5" s="62"/>
      <c r="C5" s="79"/>
      <c r="D5" s="79"/>
      <c r="E5" s="79"/>
      <c r="F5" s="62"/>
      <c r="G5" s="80"/>
      <c r="H5" s="62"/>
      <c r="I5" s="57"/>
      <c r="J5" s="81"/>
    </row>
    <row r="6" spans="2:10" s="21" customFormat="1" ht="102" customHeight="1">
      <c r="B6" s="59" t="s">
        <v>21</v>
      </c>
      <c r="C6" s="59" t="s">
        <v>41</v>
      </c>
      <c r="D6" s="59" t="s">
        <v>254</v>
      </c>
      <c r="E6" s="59" t="s">
        <v>257</v>
      </c>
      <c r="F6" s="59" t="s">
        <v>240</v>
      </c>
      <c r="G6" s="85"/>
      <c r="H6" s="81"/>
      <c r="I6" s="81"/>
      <c r="J6" s="81"/>
    </row>
    <row r="7" spans="2:14" s="21" customFormat="1" ht="26.25">
      <c r="B7" s="59">
        <v>1</v>
      </c>
      <c r="C7" s="60">
        <v>2</v>
      </c>
      <c r="D7" s="60"/>
      <c r="E7" s="60">
        <v>3</v>
      </c>
      <c r="F7" s="59">
        <v>4</v>
      </c>
      <c r="G7" s="85"/>
      <c r="H7" s="81"/>
      <c r="I7" s="82"/>
      <c r="J7" s="83"/>
      <c r="K7" s="25"/>
      <c r="L7" s="26"/>
      <c r="M7" s="27"/>
      <c r="N7" s="24"/>
    </row>
    <row r="8" spans="2:14" s="18" customFormat="1" ht="39.75" customHeight="1">
      <c r="B8" s="228" t="s">
        <v>49</v>
      </c>
      <c r="C8" s="231" t="s">
        <v>29</v>
      </c>
      <c r="D8" s="259">
        <f>D9+D10+D11</f>
        <v>1359.43</v>
      </c>
      <c r="E8" s="259">
        <f>E9+E10+E11</f>
        <v>-222</v>
      </c>
      <c r="F8" s="232">
        <f>F9+F10+F11</f>
        <v>1137.43</v>
      </c>
      <c r="G8" s="113"/>
      <c r="H8" s="56"/>
      <c r="I8" s="69"/>
      <c r="J8" s="83"/>
      <c r="K8" s="25"/>
      <c r="L8" s="29"/>
      <c r="M8" s="27"/>
      <c r="N8" s="28"/>
    </row>
    <row r="9" spans="2:14" s="18" customFormat="1" ht="82.5" customHeight="1">
      <c r="B9" s="184" t="s">
        <v>102</v>
      </c>
      <c r="C9" s="233" t="s">
        <v>103</v>
      </c>
      <c r="D9" s="233" t="s">
        <v>286</v>
      </c>
      <c r="E9" s="233" t="s">
        <v>255</v>
      </c>
      <c r="F9" s="234">
        <f>D9+E9</f>
        <v>410.93</v>
      </c>
      <c r="G9" s="114"/>
      <c r="H9" s="56"/>
      <c r="I9" s="69"/>
      <c r="J9" s="83"/>
      <c r="K9" s="25"/>
      <c r="L9" s="29"/>
      <c r="M9" s="27"/>
      <c r="N9" s="28"/>
    </row>
    <row r="10" spans="2:14" s="18" customFormat="1" ht="106.5" customHeight="1">
      <c r="B10" s="184" t="s">
        <v>20</v>
      </c>
      <c r="C10" s="233" t="s">
        <v>30</v>
      </c>
      <c r="D10" s="233" t="s">
        <v>285</v>
      </c>
      <c r="E10" s="233" t="s">
        <v>305</v>
      </c>
      <c r="F10" s="234">
        <f>D10+E10</f>
        <v>721.5</v>
      </c>
      <c r="G10" s="121"/>
      <c r="H10" s="56"/>
      <c r="I10" s="69"/>
      <c r="J10" s="83"/>
      <c r="K10" s="25"/>
      <c r="L10" s="26"/>
      <c r="M10" s="26"/>
      <c r="N10" s="28"/>
    </row>
    <row r="11" spans="2:14" s="18" customFormat="1" ht="34.5" customHeight="1">
      <c r="B11" s="227" t="s">
        <v>2</v>
      </c>
      <c r="C11" s="233" t="s">
        <v>96</v>
      </c>
      <c r="D11" s="233" t="s">
        <v>263</v>
      </c>
      <c r="E11" s="233" t="s">
        <v>306</v>
      </c>
      <c r="F11" s="234">
        <f>D11+E11</f>
        <v>5</v>
      </c>
      <c r="G11" s="114"/>
      <c r="H11" s="56"/>
      <c r="I11" s="69"/>
      <c r="J11" s="83"/>
      <c r="K11" s="25"/>
      <c r="L11" s="26"/>
      <c r="M11" s="27"/>
      <c r="N11" s="28"/>
    </row>
    <row r="12" spans="2:14" s="18" customFormat="1" ht="39" customHeight="1">
      <c r="B12" s="229" t="s">
        <v>137</v>
      </c>
      <c r="C12" s="231" t="s">
        <v>140</v>
      </c>
      <c r="D12" s="259" t="str">
        <f>D13</f>
        <v>51,4</v>
      </c>
      <c r="E12" s="259" t="str">
        <f>E13</f>
        <v>36</v>
      </c>
      <c r="F12" s="232">
        <f>F13</f>
        <v>87.4</v>
      </c>
      <c r="G12" s="113"/>
      <c r="H12" s="56"/>
      <c r="I12" s="69"/>
      <c r="J12" s="83"/>
      <c r="K12" s="25"/>
      <c r="L12" s="26"/>
      <c r="M12" s="27"/>
      <c r="N12" s="28"/>
    </row>
    <row r="13" spans="2:14" s="18" customFormat="1" ht="41.25" customHeight="1">
      <c r="B13" s="185" t="s">
        <v>138</v>
      </c>
      <c r="C13" s="233" t="s">
        <v>139</v>
      </c>
      <c r="D13" s="233" t="s">
        <v>284</v>
      </c>
      <c r="E13" s="233" t="s">
        <v>288</v>
      </c>
      <c r="F13" s="234">
        <f>D13+E13</f>
        <v>87.4</v>
      </c>
      <c r="G13" s="114"/>
      <c r="H13" s="56"/>
      <c r="I13" s="69"/>
      <c r="J13" s="83"/>
      <c r="K13" s="25"/>
      <c r="L13" s="26"/>
      <c r="M13" s="27"/>
      <c r="N13" s="28"/>
    </row>
    <row r="14" spans="2:14" s="18" customFormat="1" ht="56.25" customHeight="1" hidden="1">
      <c r="B14" s="229" t="s">
        <v>54</v>
      </c>
      <c r="C14" s="231" t="s">
        <v>31</v>
      </c>
      <c r="D14" s="231"/>
      <c r="E14" s="231"/>
      <c r="F14" s="232">
        <f>F15+F16</f>
        <v>0</v>
      </c>
      <c r="G14" s="113"/>
      <c r="H14" s="56"/>
      <c r="I14" s="69"/>
      <c r="J14" s="83"/>
      <c r="K14" s="25"/>
      <c r="L14" s="26"/>
      <c r="M14" s="26"/>
      <c r="N14" s="28"/>
    </row>
    <row r="15" spans="2:14" s="18" customFormat="1" ht="98.25" customHeight="1" hidden="1">
      <c r="B15" s="184" t="s">
        <v>106</v>
      </c>
      <c r="C15" s="233" t="s">
        <v>125</v>
      </c>
      <c r="D15" s="233"/>
      <c r="E15" s="233"/>
      <c r="F15" s="234"/>
      <c r="G15" s="114"/>
      <c r="H15" s="56"/>
      <c r="I15" s="69"/>
      <c r="J15" s="83"/>
      <c r="K15" s="25"/>
      <c r="L15" s="26"/>
      <c r="M15" s="26"/>
      <c r="N15" s="28"/>
    </row>
    <row r="16" spans="2:14" s="18" customFormat="1" ht="73.5" customHeight="1" hidden="1">
      <c r="B16" s="227" t="s">
        <v>74</v>
      </c>
      <c r="C16" s="233" t="s">
        <v>32</v>
      </c>
      <c r="D16" s="233"/>
      <c r="E16" s="233"/>
      <c r="F16" s="234"/>
      <c r="G16" s="114"/>
      <c r="H16" s="56"/>
      <c r="I16" s="69"/>
      <c r="J16" s="83"/>
      <c r="K16" s="30"/>
      <c r="L16" s="26"/>
      <c r="M16" s="26"/>
      <c r="N16" s="28"/>
    </row>
    <row r="17" spans="2:14" s="18" customFormat="1" ht="52.5" customHeight="1">
      <c r="B17" s="230" t="s">
        <v>55</v>
      </c>
      <c r="C17" s="235" t="s">
        <v>33</v>
      </c>
      <c r="D17" s="260" t="str">
        <f>D18</f>
        <v>0</v>
      </c>
      <c r="E17" s="260" t="str">
        <f>E18</f>
        <v>0</v>
      </c>
      <c r="F17" s="232">
        <f>F18</f>
        <v>0</v>
      </c>
      <c r="G17" s="113"/>
      <c r="H17" s="56"/>
      <c r="I17" s="69"/>
      <c r="J17" s="83"/>
      <c r="K17" s="25"/>
      <c r="L17" s="26"/>
      <c r="M17" s="27"/>
      <c r="N17" s="28"/>
    </row>
    <row r="18" spans="2:14" s="18" customFormat="1" ht="57.75" customHeight="1">
      <c r="B18" s="184" t="s">
        <v>107</v>
      </c>
      <c r="C18" s="236" t="s">
        <v>126</v>
      </c>
      <c r="D18" s="236" t="s">
        <v>255</v>
      </c>
      <c r="E18" s="236" t="s">
        <v>255</v>
      </c>
      <c r="F18" s="234">
        <f>D18+E18</f>
        <v>0</v>
      </c>
      <c r="G18" s="114"/>
      <c r="H18" s="56"/>
      <c r="I18" s="69"/>
      <c r="J18" s="83"/>
      <c r="K18" s="25"/>
      <c r="L18" s="26"/>
      <c r="M18" s="27"/>
      <c r="N18" s="28"/>
    </row>
    <row r="19" spans="2:14" s="18" customFormat="1" ht="48" customHeight="1">
      <c r="B19" s="228" t="s">
        <v>57</v>
      </c>
      <c r="C19" s="235" t="s">
        <v>34</v>
      </c>
      <c r="D19" s="260" t="str">
        <f>D20</f>
        <v>40</v>
      </c>
      <c r="E19" s="260" t="str">
        <f>E20</f>
        <v>-35</v>
      </c>
      <c r="F19" s="232">
        <f>F20</f>
        <v>5</v>
      </c>
      <c r="G19" s="113"/>
      <c r="H19" s="56"/>
      <c r="I19" s="69"/>
      <c r="J19" s="84"/>
      <c r="K19" s="25"/>
      <c r="L19" s="26"/>
      <c r="M19" s="27"/>
      <c r="N19" s="28"/>
    </row>
    <row r="20" spans="2:14" s="18" customFormat="1" ht="51.75" customHeight="1">
      <c r="B20" s="184" t="s">
        <v>59</v>
      </c>
      <c r="C20" s="236" t="s">
        <v>35</v>
      </c>
      <c r="D20" s="236" t="s">
        <v>283</v>
      </c>
      <c r="E20" s="236" t="s">
        <v>309</v>
      </c>
      <c r="F20" s="234">
        <f>D20+E20</f>
        <v>5</v>
      </c>
      <c r="G20" s="128"/>
      <c r="H20" s="56"/>
      <c r="I20" s="69"/>
      <c r="J20" s="83"/>
      <c r="K20" s="30"/>
      <c r="L20" s="26"/>
      <c r="M20" s="26"/>
      <c r="N20" s="28"/>
    </row>
    <row r="21" spans="2:14" s="18" customFormat="1" ht="36.75" customHeight="1">
      <c r="B21" s="228" t="s">
        <v>6</v>
      </c>
      <c r="C21" s="235" t="s">
        <v>97</v>
      </c>
      <c r="D21" s="260" t="str">
        <f>D22</f>
        <v>42,22</v>
      </c>
      <c r="E21" s="260" t="str">
        <f>E22</f>
        <v>-41,22</v>
      </c>
      <c r="F21" s="232">
        <f>F22</f>
        <v>1</v>
      </c>
      <c r="G21" s="128"/>
      <c r="H21" s="56"/>
      <c r="I21" s="69"/>
      <c r="J21" s="83"/>
      <c r="K21" s="30"/>
      <c r="L21" s="26"/>
      <c r="M21" s="26"/>
      <c r="N21" s="28"/>
    </row>
    <row r="22" spans="2:14" s="18" customFormat="1" ht="30.75" customHeight="1">
      <c r="B22" s="184" t="s">
        <v>8</v>
      </c>
      <c r="C22" s="236" t="s">
        <v>98</v>
      </c>
      <c r="D22" s="236" t="s">
        <v>282</v>
      </c>
      <c r="E22" s="236" t="s">
        <v>310</v>
      </c>
      <c r="F22" s="234">
        <f>D22+E22</f>
        <v>1</v>
      </c>
      <c r="G22" s="131"/>
      <c r="H22" s="56"/>
      <c r="I22" s="69"/>
      <c r="J22" s="83"/>
      <c r="K22" s="30"/>
      <c r="L22" s="26"/>
      <c r="M22" s="26"/>
      <c r="N22" s="28"/>
    </row>
    <row r="23" spans="2:14" s="18" customFormat="1" ht="28.5" customHeight="1">
      <c r="B23" s="228" t="s">
        <v>60</v>
      </c>
      <c r="C23" s="235" t="s">
        <v>36</v>
      </c>
      <c r="D23" s="260" t="str">
        <f>D24</f>
        <v>376,36</v>
      </c>
      <c r="E23" s="260" t="str">
        <f>E24</f>
        <v>-299,09</v>
      </c>
      <c r="F23" s="232">
        <f>F24</f>
        <v>77.27000000000004</v>
      </c>
      <c r="G23" s="113"/>
      <c r="H23" s="56"/>
      <c r="I23" s="69"/>
      <c r="J23" s="83"/>
      <c r="K23" s="25"/>
      <c r="L23" s="26"/>
      <c r="M23" s="27"/>
      <c r="N23" s="28"/>
    </row>
    <row r="24" spans="2:14" s="18" customFormat="1" ht="33.75" customHeight="1">
      <c r="B24" s="184" t="s">
        <v>62</v>
      </c>
      <c r="C24" s="236" t="s">
        <v>37</v>
      </c>
      <c r="D24" s="236" t="s">
        <v>313</v>
      </c>
      <c r="E24" s="236" t="s">
        <v>311</v>
      </c>
      <c r="F24" s="234">
        <f>D24+E24</f>
        <v>77.27000000000004</v>
      </c>
      <c r="G24" s="131"/>
      <c r="H24" s="56"/>
      <c r="I24" s="69"/>
      <c r="J24" s="85"/>
      <c r="K24" s="30"/>
      <c r="L24" s="26"/>
      <c r="M24" s="27"/>
      <c r="N24" s="28"/>
    </row>
    <row r="25" spans="2:14" s="18" customFormat="1" ht="39" customHeight="1">
      <c r="B25" s="228" t="s">
        <v>63</v>
      </c>
      <c r="C25" s="235" t="s">
        <v>38</v>
      </c>
      <c r="D25" s="260" t="str">
        <f>D26</f>
        <v>693,69</v>
      </c>
      <c r="E25" s="260" t="str">
        <f>E26</f>
        <v>654,51</v>
      </c>
      <c r="F25" s="232">
        <f>F26</f>
        <v>1348.2</v>
      </c>
      <c r="G25" s="131"/>
      <c r="H25" s="56"/>
      <c r="I25" s="69"/>
      <c r="J25" s="85"/>
      <c r="K25" s="25"/>
      <c r="L25" s="26"/>
      <c r="M25" s="27"/>
      <c r="N25" s="28"/>
    </row>
    <row r="26" spans="2:14" s="18" customFormat="1" ht="61.5" customHeight="1">
      <c r="B26" s="184" t="s">
        <v>39</v>
      </c>
      <c r="C26" s="236" t="s">
        <v>40</v>
      </c>
      <c r="D26" s="236" t="s">
        <v>312</v>
      </c>
      <c r="E26" s="236" t="s">
        <v>314</v>
      </c>
      <c r="F26" s="234">
        <f>D26+E26</f>
        <v>1348.2</v>
      </c>
      <c r="G26" s="131"/>
      <c r="H26" s="56"/>
      <c r="I26" s="69"/>
      <c r="J26" s="70"/>
      <c r="K26" s="32"/>
      <c r="L26" s="26"/>
      <c r="M26" s="27"/>
      <c r="N26" s="28"/>
    </row>
    <row r="27" spans="2:14" s="18" customFormat="1" ht="30" customHeight="1">
      <c r="B27" s="228" t="s">
        <v>65</v>
      </c>
      <c r="C27" s="235" t="s">
        <v>157</v>
      </c>
      <c r="D27" s="235" t="s">
        <v>287</v>
      </c>
      <c r="E27" s="235" t="s">
        <v>315</v>
      </c>
      <c r="F27" s="232">
        <f>D27+E27</f>
        <v>0</v>
      </c>
      <c r="G27" s="131"/>
      <c r="H27" s="86"/>
      <c r="I27" s="86"/>
      <c r="J27" s="70"/>
      <c r="K27" s="32"/>
      <c r="L27" s="26"/>
      <c r="M27" s="27"/>
      <c r="N27" s="28"/>
    </row>
    <row r="28" spans="2:10" s="18" customFormat="1" ht="42" customHeight="1">
      <c r="B28" s="228" t="s">
        <v>66</v>
      </c>
      <c r="C28" s="231"/>
      <c r="D28" s="259">
        <f>D8+D12+D17+D19+D21+D23+D25+D27</f>
        <v>2628.3</v>
      </c>
      <c r="E28" s="259">
        <f>E8+E12+E17+E19+E21+E23+E25+E27</f>
        <v>28.000000000000043</v>
      </c>
      <c r="F28" s="232">
        <f>F27+F25+F23+F21+F19+F17+F12+F8</f>
        <v>2656.3</v>
      </c>
      <c r="G28" s="131"/>
      <c r="H28" s="56"/>
      <c r="I28" s="56"/>
      <c r="J28" s="56"/>
    </row>
    <row r="29" spans="2:10" s="18" customFormat="1" ht="45">
      <c r="B29" s="87"/>
      <c r="C29" s="88"/>
      <c r="D29" s="88"/>
      <c r="E29" s="88"/>
      <c r="F29" s="89"/>
      <c r="G29" s="134"/>
      <c r="H29" s="69"/>
      <c r="I29" s="125"/>
      <c r="J29" s="56"/>
    </row>
    <row r="30" spans="2:10" s="18" customFormat="1" ht="45.75">
      <c r="B30" s="87"/>
      <c r="C30" s="91"/>
      <c r="D30" s="91"/>
      <c r="E30" s="91"/>
      <c r="F30" s="92"/>
      <c r="G30" s="123"/>
      <c r="H30" s="69"/>
      <c r="I30" s="108"/>
      <c r="J30" s="56"/>
    </row>
    <row r="31" spans="2:10" s="18" customFormat="1" ht="45.75">
      <c r="B31" s="87"/>
      <c r="C31" s="91"/>
      <c r="D31" s="91"/>
      <c r="E31" s="91"/>
      <c r="F31" s="92"/>
      <c r="G31" s="123"/>
      <c r="H31" s="69"/>
      <c r="I31" s="108"/>
      <c r="J31" s="56"/>
    </row>
    <row r="32" spans="2:10" s="18" customFormat="1" ht="45.75">
      <c r="B32" s="87"/>
      <c r="C32" s="91"/>
      <c r="D32" s="91"/>
      <c r="E32" s="91"/>
      <c r="F32" s="92"/>
      <c r="G32" s="123"/>
      <c r="H32" s="69"/>
      <c r="I32" s="108"/>
      <c r="J32" s="56"/>
    </row>
    <row r="33" spans="2:10" s="18" customFormat="1" ht="45">
      <c r="B33" s="87"/>
      <c r="C33" s="91"/>
      <c r="D33" s="91"/>
      <c r="E33" s="91"/>
      <c r="F33" s="92"/>
      <c r="G33" s="126"/>
      <c r="H33" s="69"/>
      <c r="I33" s="56"/>
      <c r="J33" s="56"/>
    </row>
    <row r="34" spans="2:10" s="18" customFormat="1" ht="45.75">
      <c r="B34" s="87"/>
      <c r="C34" s="91"/>
      <c r="D34" s="91"/>
      <c r="E34" s="91"/>
      <c r="F34" s="92"/>
      <c r="G34" s="123"/>
      <c r="H34" s="69"/>
      <c r="I34" s="56"/>
      <c r="J34" s="56"/>
    </row>
    <row r="35" spans="2:10" s="18" customFormat="1" ht="45.75">
      <c r="B35" s="87"/>
      <c r="C35" s="91"/>
      <c r="D35" s="91"/>
      <c r="E35" s="91"/>
      <c r="F35" s="92"/>
      <c r="G35" s="123"/>
      <c r="H35" s="69"/>
      <c r="I35" s="56"/>
      <c r="J35" s="56"/>
    </row>
    <row r="36" spans="2:10" s="18" customFormat="1" ht="45.75">
      <c r="B36" s="87"/>
      <c r="C36" s="91"/>
      <c r="D36" s="91"/>
      <c r="E36" s="91"/>
      <c r="F36" s="92"/>
      <c r="G36" s="123"/>
      <c r="H36" s="69"/>
      <c r="I36" s="56"/>
      <c r="J36" s="56"/>
    </row>
    <row r="37" spans="2:10" s="18" customFormat="1" ht="45">
      <c r="B37" s="87"/>
      <c r="C37" s="91"/>
      <c r="D37" s="91"/>
      <c r="E37" s="91"/>
      <c r="F37" s="92"/>
      <c r="G37" s="126"/>
      <c r="H37" s="69"/>
      <c r="I37" s="56"/>
      <c r="J37" s="56"/>
    </row>
    <row r="38" spans="2:10" s="18" customFormat="1" ht="45.75">
      <c r="B38" s="87"/>
      <c r="C38" s="91"/>
      <c r="D38" s="91"/>
      <c r="E38" s="91"/>
      <c r="F38" s="92"/>
      <c r="G38" s="123"/>
      <c r="H38" s="69"/>
      <c r="I38" s="56"/>
      <c r="J38" s="56"/>
    </row>
    <row r="39" spans="2:10" s="18" customFormat="1" ht="45.75">
      <c r="B39" s="87"/>
      <c r="C39" s="91"/>
      <c r="D39" s="91"/>
      <c r="E39" s="91"/>
      <c r="F39" s="92"/>
      <c r="G39" s="123"/>
      <c r="H39" s="69"/>
      <c r="I39" s="56"/>
      <c r="J39" s="56"/>
    </row>
    <row r="40" spans="2:10" s="18" customFormat="1" ht="26.25">
      <c r="B40" s="87"/>
      <c r="C40" s="91"/>
      <c r="D40" s="91"/>
      <c r="E40" s="91"/>
      <c r="F40" s="92"/>
      <c r="G40" s="93"/>
      <c r="H40" s="69"/>
      <c r="I40" s="56"/>
      <c r="J40" s="56"/>
    </row>
    <row r="41" spans="2:10" s="18" customFormat="1" ht="45.75">
      <c r="B41" s="87"/>
      <c r="C41" s="91"/>
      <c r="D41" s="91"/>
      <c r="E41" s="91"/>
      <c r="F41" s="92"/>
      <c r="G41" s="93"/>
      <c r="H41" s="69"/>
      <c r="I41" s="108"/>
      <c r="J41" s="56"/>
    </row>
    <row r="42" spans="2:10" s="18" customFormat="1" ht="45.75">
      <c r="B42" s="87"/>
      <c r="C42" s="91"/>
      <c r="D42" s="91"/>
      <c r="E42" s="91"/>
      <c r="F42" s="92"/>
      <c r="G42" s="93"/>
      <c r="H42" s="69"/>
      <c r="I42" s="108"/>
      <c r="J42" s="56"/>
    </row>
    <row r="43" spans="2:10" s="18" customFormat="1" ht="45.75">
      <c r="B43" s="87"/>
      <c r="C43" s="91"/>
      <c r="D43" s="91"/>
      <c r="E43" s="91"/>
      <c r="F43" s="92"/>
      <c r="G43" s="93"/>
      <c r="H43" s="69"/>
      <c r="I43" s="108"/>
      <c r="J43" s="56"/>
    </row>
    <row r="44" spans="2:10" s="18" customFormat="1" ht="45.75">
      <c r="B44" s="87"/>
      <c r="C44" s="91"/>
      <c r="D44" s="91"/>
      <c r="E44" s="91"/>
      <c r="F44" s="92"/>
      <c r="G44" s="93"/>
      <c r="H44" s="69"/>
      <c r="I44" s="108"/>
      <c r="J44" s="56"/>
    </row>
    <row r="45" spans="2:10" s="18" customFormat="1" ht="45.75">
      <c r="B45" s="87"/>
      <c r="C45" s="91"/>
      <c r="D45" s="91"/>
      <c r="E45" s="91"/>
      <c r="F45" s="92"/>
      <c r="G45" s="123"/>
      <c r="H45" s="69"/>
      <c r="I45" s="108"/>
      <c r="J45" s="56"/>
    </row>
    <row r="46" spans="2:10" s="18" customFormat="1" ht="45.75">
      <c r="B46" s="87"/>
      <c r="C46" s="91"/>
      <c r="D46" s="91"/>
      <c r="E46" s="91"/>
      <c r="F46" s="92"/>
      <c r="G46" s="123"/>
      <c r="H46" s="69"/>
      <c r="I46" s="108"/>
      <c r="J46" s="56"/>
    </row>
    <row r="47" spans="2:10" s="18" customFormat="1" ht="45.75">
      <c r="B47" s="87"/>
      <c r="C47" s="91"/>
      <c r="D47" s="91"/>
      <c r="E47" s="91"/>
      <c r="F47" s="92"/>
      <c r="G47" s="123"/>
      <c r="H47" s="69"/>
      <c r="I47" s="108"/>
      <c r="J47" s="56"/>
    </row>
    <row r="48" spans="2:10" s="18" customFormat="1" ht="45.75">
      <c r="B48" s="87"/>
      <c r="C48" s="91"/>
      <c r="D48" s="91"/>
      <c r="E48" s="91"/>
      <c r="F48" s="92"/>
      <c r="G48" s="123"/>
      <c r="H48" s="69"/>
      <c r="I48" s="108"/>
      <c r="J48" s="56"/>
    </row>
    <row r="49" spans="2:10" s="18" customFormat="1" ht="45.75">
      <c r="B49" s="87"/>
      <c r="C49" s="91"/>
      <c r="D49" s="91"/>
      <c r="E49" s="91"/>
      <c r="F49" s="92"/>
      <c r="G49" s="123"/>
      <c r="H49" s="69"/>
      <c r="I49" s="108"/>
      <c r="J49" s="56"/>
    </row>
    <row r="50" spans="2:10" s="18" customFormat="1" ht="45.75">
      <c r="B50" s="87"/>
      <c r="C50" s="91"/>
      <c r="D50" s="91"/>
      <c r="E50" s="91"/>
      <c r="F50" s="92"/>
      <c r="G50" s="123"/>
      <c r="H50" s="69"/>
      <c r="I50" s="108"/>
      <c r="J50" s="56"/>
    </row>
    <row r="51" spans="2:12" s="18" customFormat="1" ht="45.75">
      <c r="B51" s="33"/>
      <c r="C51" s="34"/>
      <c r="D51" s="34"/>
      <c r="E51" s="34"/>
      <c r="F51" s="35"/>
      <c r="G51" s="123"/>
      <c r="H51" s="28"/>
      <c r="I51" s="108"/>
      <c r="L51" s="108"/>
    </row>
    <row r="52" spans="2:9" s="18" customFormat="1" ht="45.75">
      <c r="B52" s="33"/>
      <c r="C52" s="34"/>
      <c r="D52" s="34"/>
      <c r="E52" s="34"/>
      <c r="F52" s="35"/>
      <c r="G52" s="123"/>
      <c r="H52" s="28"/>
      <c r="I52" s="108"/>
    </row>
    <row r="53" spans="2:8" s="18" customFormat="1" ht="18.75">
      <c r="B53" s="33"/>
      <c r="C53" s="34"/>
      <c r="D53" s="34"/>
      <c r="E53" s="34"/>
      <c r="F53" s="35"/>
      <c r="G53" s="36"/>
      <c r="H53" s="28"/>
    </row>
    <row r="54" spans="2:8" s="18" customFormat="1" ht="45">
      <c r="B54" s="33"/>
      <c r="C54" s="34"/>
      <c r="D54" s="34"/>
      <c r="E54" s="34"/>
      <c r="F54" s="35"/>
      <c r="G54" s="126"/>
      <c r="H54" s="28"/>
    </row>
    <row r="55" spans="2:8" s="18" customFormat="1" ht="45.75">
      <c r="B55" s="33"/>
      <c r="C55" s="34"/>
      <c r="D55" s="34"/>
      <c r="E55" s="34"/>
      <c r="F55" s="35"/>
      <c r="G55" s="123"/>
      <c r="H55" s="28"/>
    </row>
    <row r="56" spans="2:8" s="18" customFormat="1" ht="45.75">
      <c r="B56" s="33"/>
      <c r="C56" s="34"/>
      <c r="D56" s="34"/>
      <c r="E56" s="34"/>
      <c r="F56" s="35"/>
      <c r="G56" s="123"/>
      <c r="H56" s="28"/>
    </row>
    <row r="57" spans="2:8" s="18" customFormat="1" ht="45.75">
      <c r="B57" s="33"/>
      <c r="C57" s="34"/>
      <c r="D57" s="34"/>
      <c r="E57" s="34"/>
      <c r="F57" s="35"/>
      <c r="G57" s="123"/>
      <c r="H57" s="28"/>
    </row>
    <row r="58" spans="2:9" s="18" customFormat="1" ht="45.75">
      <c r="B58" s="33"/>
      <c r="C58" s="34"/>
      <c r="D58" s="34"/>
      <c r="E58" s="34"/>
      <c r="F58" s="35"/>
      <c r="G58" s="123"/>
      <c r="H58" s="28"/>
      <c r="I58" s="108"/>
    </row>
    <row r="59" spans="2:9" s="18" customFormat="1" ht="45.75">
      <c r="B59" s="33"/>
      <c r="C59" s="34"/>
      <c r="D59" s="34"/>
      <c r="E59" s="34"/>
      <c r="F59" s="35"/>
      <c r="G59" s="123"/>
      <c r="H59" s="28"/>
      <c r="I59" s="108"/>
    </row>
    <row r="60" spans="2:8" s="18" customFormat="1" ht="18.75">
      <c r="B60" s="33"/>
      <c r="C60" s="34"/>
      <c r="D60" s="34"/>
      <c r="E60" s="34"/>
      <c r="F60" s="35"/>
      <c r="G60" s="36"/>
      <c r="H60" s="28"/>
    </row>
    <row r="61" spans="2:8" s="18" customFormat="1" ht="18.75">
      <c r="B61" s="33"/>
      <c r="C61" s="34"/>
      <c r="D61" s="34"/>
      <c r="E61" s="34"/>
      <c r="F61" s="35"/>
      <c r="G61" s="36"/>
      <c r="H61" s="28"/>
    </row>
    <row r="62" spans="2:8" s="18" customFormat="1" ht="18.75">
      <c r="B62" s="33"/>
      <c r="C62" s="34"/>
      <c r="D62" s="34"/>
      <c r="E62" s="34"/>
      <c r="F62" s="35"/>
      <c r="G62" s="36"/>
      <c r="H62" s="28"/>
    </row>
    <row r="63" spans="2:8" s="18" customFormat="1" ht="18.75">
      <c r="B63" s="33"/>
      <c r="C63" s="34"/>
      <c r="D63" s="34"/>
      <c r="E63" s="34"/>
      <c r="F63" s="35"/>
      <c r="G63" s="36"/>
      <c r="H63" s="28"/>
    </row>
    <row r="64" spans="2:8" s="18" customFormat="1" ht="18.75">
      <c r="B64" s="33"/>
      <c r="C64" s="34"/>
      <c r="D64" s="34"/>
      <c r="E64" s="34"/>
      <c r="F64" s="35"/>
      <c r="G64" s="36"/>
      <c r="H64" s="28"/>
    </row>
    <row r="65" spans="2:8" s="18" customFormat="1" ht="18.75">
      <c r="B65" s="33"/>
      <c r="C65" s="34"/>
      <c r="D65" s="34"/>
      <c r="E65" s="34"/>
      <c r="F65" s="35"/>
      <c r="G65" s="36"/>
      <c r="H65" s="28"/>
    </row>
    <row r="66" spans="2:8" s="18" customFormat="1" ht="18.75">
      <c r="B66" s="37"/>
      <c r="C66" s="38"/>
      <c r="D66" s="38"/>
      <c r="E66" s="38"/>
      <c r="F66" s="35"/>
      <c r="G66" s="36"/>
      <c r="H66" s="28"/>
    </row>
    <row r="67" spans="2:8" s="18" customFormat="1" ht="18.75">
      <c r="B67" s="39"/>
      <c r="C67" s="38"/>
      <c r="D67" s="38"/>
      <c r="E67" s="38"/>
      <c r="F67" s="35"/>
      <c r="G67" s="36"/>
      <c r="H67" s="28"/>
    </row>
    <row r="68" spans="2:8" s="18" customFormat="1" ht="18.75">
      <c r="B68" s="39"/>
      <c r="C68" s="38"/>
      <c r="D68" s="38"/>
      <c r="E68" s="38"/>
      <c r="F68" s="35"/>
      <c r="G68" s="36"/>
      <c r="H68" s="28"/>
    </row>
    <row r="69" spans="2:8" s="18" customFormat="1" ht="18.75">
      <c r="B69" s="39"/>
      <c r="C69" s="38"/>
      <c r="D69" s="38"/>
      <c r="E69" s="38"/>
      <c r="F69" s="35"/>
      <c r="G69" s="36"/>
      <c r="H69" s="28"/>
    </row>
    <row r="70" spans="2:8" s="18" customFormat="1" ht="18.75">
      <c r="B70" s="39"/>
      <c r="C70" s="38"/>
      <c r="D70" s="38"/>
      <c r="E70" s="38"/>
      <c r="F70" s="35"/>
      <c r="G70" s="36"/>
      <c r="H70" s="28"/>
    </row>
    <row r="71" spans="2:8" s="18" customFormat="1" ht="18.75">
      <c r="B71" s="39"/>
      <c r="C71" s="38"/>
      <c r="D71" s="38"/>
      <c r="E71" s="38"/>
      <c r="F71" s="35"/>
      <c r="G71" s="36"/>
      <c r="H71" s="28"/>
    </row>
    <row r="72" spans="2:8" s="18" customFormat="1" ht="18.75">
      <c r="B72" s="39"/>
      <c r="C72" s="38"/>
      <c r="D72" s="38"/>
      <c r="E72" s="38"/>
      <c r="F72" s="35"/>
      <c r="G72" s="36"/>
      <c r="H72" s="28"/>
    </row>
    <row r="73" spans="2:8" s="18" customFormat="1" ht="18.75">
      <c r="B73" s="39"/>
      <c r="C73" s="38"/>
      <c r="D73" s="38"/>
      <c r="E73" s="38"/>
      <c r="F73" s="35"/>
      <c r="G73" s="36"/>
      <c r="H73" s="28"/>
    </row>
    <row r="74" spans="2:8" s="18" customFormat="1" ht="18.75">
      <c r="B74" s="39"/>
      <c r="C74" s="38"/>
      <c r="D74" s="38"/>
      <c r="E74" s="38"/>
      <c r="F74" s="35"/>
      <c r="G74" s="36"/>
      <c r="H74" s="28"/>
    </row>
    <row r="75" spans="2:8" s="18" customFormat="1" ht="18.75">
      <c r="B75" s="39"/>
      <c r="C75" s="38"/>
      <c r="D75" s="38"/>
      <c r="E75" s="38"/>
      <c r="F75" s="35"/>
      <c r="G75" s="36"/>
      <c r="H75" s="28"/>
    </row>
    <row r="76" spans="2:8" s="18" customFormat="1" ht="18.75">
      <c r="B76" s="39"/>
      <c r="C76" s="38"/>
      <c r="D76" s="38"/>
      <c r="E76" s="38"/>
      <c r="F76" s="35"/>
      <c r="G76" s="36"/>
      <c r="H76" s="28"/>
    </row>
    <row r="77" spans="2:8" s="18" customFormat="1" ht="18.75">
      <c r="B77" s="39"/>
      <c r="C77" s="38"/>
      <c r="D77" s="38"/>
      <c r="E77" s="38"/>
      <c r="F77" s="35"/>
      <c r="G77" s="36"/>
      <c r="H77" s="28"/>
    </row>
    <row r="78" spans="2:8" s="18" customFormat="1" ht="18.75">
      <c r="B78" s="39"/>
      <c r="C78" s="38"/>
      <c r="D78" s="38"/>
      <c r="E78" s="38"/>
      <c r="F78" s="35"/>
      <c r="G78" s="36"/>
      <c r="H78" s="28"/>
    </row>
    <row r="79" spans="2:8" s="18" customFormat="1" ht="18.75">
      <c r="B79" s="39"/>
      <c r="C79" s="38"/>
      <c r="D79" s="38"/>
      <c r="E79" s="38"/>
      <c r="F79" s="35"/>
      <c r="G79" s="36"/>
      <c r="H79" s="28"/>
    </row>
    <row r="80" spans="2:8" s="18" customFormat="1" ht="18.75">
      <c r="B80" s="39"/>
      <c r="C80" s="38"/>
      <c r="D80" s="38"/>
      <c r="E80" s="38"/>
      <c r="F80" s="35"/>
      <c r="G80" s="36"/>
      <c r="H80" s="28"/>
    </row>
    <row r="81" spans="2:8" s="18" customFormat="1" ht="18.75">
      <c r="B81" s="39"/>
      <c r="C81" s="38"/>
      <c r="D81" s="38"/>
      <c r="E81" s="38"/>
      <c r="F81" s="35"/>
      <c r="G81" s="36"/>
      <c r="H81" s="28"/>
    </row>
    <row r="82" spans="2:8" s="18" customFormat="1" ht="18.75">
      <c r="B82" s="39"/>
      <c r="C82" s="38"/>
      <c r="D82" s="38"/>
      <c r="E82" s="38"/>
      <c r="F82" s="35"/>
      <c r="G82" s="36"/>
      <c r="H82" s="28"/>
    </row>
    <row r="83" spans="2:8" s="18" customFormat="1" ht="18.75">
      <c r="B83" s="39"/>
      <c r="C83" s="38"/>
      <c r="D83" s="38"/>
      <c r="E83" s="38"/>
      <c r="F83" s="35"/>
      <c r="G83" s="36"/>
      <c r="H83" s="28"/>
    </row>
    <row r="84" spans="2:8" s="18" customFormat="1" ht="18.75">
      <c r="B84" s="39"/>
      <c r="C84" s="38"/>
      <c r="D84" s="38"/>
      <c r="E84" s="38"/>
      <c r="F84" s="35"/>
      <c r="G84" s="36"/>
      <c r="H84" s="28"/>
    </row>
    <row r="85" spans="2:8" s="18" customFormat="1" ht="18.75">
      <c r="B85" s="39"/>
      <c r="C85" s="38"/>
      <c r="D85" s="38"/>
      <c r="E85" s="38"/>
      <c r="F85" s="35"/>
      <c r="G85" s="36"/>
      <c r="H85" s="28"/>
    </row>
    <row r="86" spans="2:8" s="18" customFormat="1" ht="18.75">
      <c r="B86" s="39"/>
      <c r="C86" s="38"/>
      <c r="D86" s="38"/>
      <c r="E86" s="38"/>
      <c r="F86" s="35"/>
      <c r="G86" s="36"/>
      <c r="H86" s="28"/>
    </row>
    <row r="87" spans="2:8" s="18" customFormat="1" ht="18.75">
      <c r="B87" s="39"/>
      <c r="C87" s="38"/>
      <c r="D87" s="38"/>
      <c r="E87" s="38"/>
      <c r="F87" s="35"/>
      <c r="G87" s="36"/>
      <c r="H87" s="28"/>
    </row>
    <row r="88" spans="2:8" s="18" customFormat="1" ht="18.75">
      <c r="B88" s="39"/>
      <c r="C88" s="38"/>
      <c r="D88" s="38"/>
      <c r="E88" s="38"/>
      <c r="F88" s="35"/>
      <c r="G88" s="36"/>
      <c r="H88" s="28"/>
    </row>
    <row r="89" spans="2:8" s="18" customFormat="1" ht="18.75">
      <c r="B89" s="39"/>
      <c r="C89" s="38"/>
      <c r="D89" s="38"/>
      <c r="E89" s="38"/>
      <c r="F89" s="35"/>
      <c r="G89" s="36"/>
      <c r="H89" s="28"/>
    </row>
    <row r="90" spans="2:8" s="18" customFormat="1" ht="18.75">
      <c r="B90" s="39"/>
      <c r="C90" s="38"/>
      <c r="D90" s="38"/>
      <c r="E90" s="38"/>
      <c r="F90" s="35"/>
      <c r="G90" s="36"/>
      <c r="H90" s="28"/>
    </row>
    <row r="91" spans="2:8" s="18" customFormat="1" ht="18.75">
      <c r="B91" s="39"/>
      <c r="C91" s="38"/>
      <c r="D91" s="38"/>
      <c r="E91" s="38"/>
      <c r="F91" s="35"/>
      <c r="G91" s="36"/>
      <c r="H91" s="28"/>
    </row>
    <row r="92" spans="2:8" s="18" customFormat="1" ht="18.75">
      <c r="B92" s="39"/>
      <c r="C92" s="38"/>
      <c r="D92" s="38"/>
      <c r="E92" s="38"/>
      <c r="F92" s="35"/>
      <c r="G92" s="36"/>
      <c r="H92" s="28"/>
    </row>
    <row r="93" spans="2:8" s="18" customFormat="1" ht="18.75">
      <c r="B93" s="39"/>
      <c r="C93" s="38"/>
      <c r="D93" s="38"/>
      <c r="E93" s="38"/>
      <c r="F93" s="35"/>
      <c r="G93" s="36"/>
      <c r="H93" s="28"/>
    </row>
    <row r="94" spans="2:8" s="18" customFormat="1" ht="18.75">
      <c r="B94" s="39"/>
      <c r="C94" s="38"/>
      <c r="D94" s="38"/>
      <c r="E94" s="38"/>
      <c r="F94" s="35"/>
      <c r="G94" s="36"/>
      <c r="H94" s="28"/>
    </row>
    <row r="95" spans="2:8" s="18" customFormat="1" ht="18.75">
      <c r="B95" s="39"/>
      <c r="C95" s="38"/>
      <c r="D95" s="38"/>
      <c r="E95" s="38"/>
      <c r="F95" s="35"/>
      <c r="G95" s="36"/>
      <c r="H95" s="28"/>
    </row>
    <row r="96" spans="2:8" ht="12.75">
      <c r="B96" s="31"/>
      <c r="C96" s="40"/>
      <c r="D96" s="40"/>
      <c r="E96" s="40"/>
      <c r="F96" s="41"/>
      <c r="G96" s="42"/>
      <c r="H96" s="43"/>
    </row>
    <row r="97" spans="2:8" ht="12.75">
      <c r="B97" s="31"/>
      <c r="C97" s="40"/>
      <c r="D97" s="40"/>
      <c r="E97" s="40"/>
      <c r="F97" s="41"/>
      <c r="G97" s="42"/>
      <c r="H97" s="43"/>
    </row>
    <row r="98" spans="2:8" ht="12.75">
      <c r="B98" s="31"/>
      <c r="C98" s="40"/>
      <c r="D98" s="40"/>
      <c r="E98" s="40"/>
      <c r="F98" s="41"/>
      <c r="G98" s="42"/>
      <c r="H98" s="43"/>
    </row>
    <row r="99" spans="2:8" ht="12.75">
      <c r="B99" s="31"/>
      <c r="C99" s="40"/>
      <c r="D99" s="40"/>
      <c r="E99" s="40"/>
      <c r="F99" s="41"/>
      <c r="G99" s="42"/>
      <c r="H99" s="43"/>
    </row>
    <row r="100" spans="2:8" ht="12.75">
      <c r="B100" s="31"/>
      <c r="C100" s="40"/>
      <c r="D100" s="40"/>
      <c r="E100" s="40"/>
      <c r="F100" s="41"/>
      <c r="G100" s="42"/>
      <c r="H100" s="43"/>
    </row>
    <row r="101" spans="2:8" ht="12.75">
      <c r="B101" s="31"/>
      <c r="C101" s="40"/>
      <c r="D101" s="40"/>
      <c r="E101" s="40"/>
      <c r="F101" s="41"/>
      <c r="G101" s="42"/>
      <c r="H101" s="43"/>
    </row>
    <row r="102" spans="2:8" ht="12.75">
      <c r="B102" s="31"/>
      <c r="C102" s="40"/>
      <c r="D102" s="40"/>
      <c r="E102" s="40"/>
      <c r="F102" s="41"/>
      <c r="G102" s="42"/>
      <c r="H102" s="43"/>
    </row>
    <row r="103" spans="2:8" ht="12.75">
      <c r="B103" s="31"/>
      <c r="C103" s="40"/>
      <c r="D103" s="40"/>
      <c r="E103" s="40"/>
      <c r="F103" s="41"/>
      <c r="G103" s="42"/>
      <c r="H103" s="43"/>
    </row>
    <row r="104" spans="2:8" ht="12.75">
      <c r="B104" s="31"/>
      <c r="C104" s="40"/>
      <c r="D104" s="40"/>
      <c r="E104" s="40"/>
      <c r="F104" s="41"/>
      <c r="G104" s="42"/>
      <c r="H104" s="43"/>
    </row>
    <row r="105" spans="2:8" ht="12.75">
      <c r="B105" s="31"/>
      <c r="C105" s="40"/>
      <c r="D105" s="40"/>
      <c r="E105" s="40"/>
      <c r="F105" s="41"/>
      <c r="G105" s="42"/>
      <c r="H105" s="43"/>
    </row>
    <row r="106" spans="2:8" ht="12.75">
      <c r="B106" s="31"/>
      <c r="C106" s="40"/>
      <c r="D106" s="40"/>
      <c r="E106" s="40"/>
      <c r="F106" s="41"/>
      <c r="G106" s="42"/>
      <c r="H106" s="43"/>
    </row>
    <row r="107" spans="2:8" ht="12.75">
      <c r="B107" s="31"/>
      <c r="C107" s="40"/>
      <c r="D107" s="40"/>
      <c r="E107" s="40"/>
      <c r="F107" s="41"/>
      <c r="G107" s="42"/>
      <c r="H107" s="43"/>
    </row>
    <row r="108" spans="2:8" ht="12.75">
      <c r="B108" s="31"/>
      <c r="C108" s="40"/>
      <c r="D108" s="40"/>
      <c r="E108" s="40"/>
      <c r="F108" s="41"/>
      <c r="G108" s="42"/>
      <c r="H108" s="43"/>
    </row>
    <row r="109" spans="2:8" ht="12.75">
      <c r="B109" s="31"/>
      <c r="C109" s="40"/>
      <c r="D109" s="40"/>
      <c r="E109" s="40"/>
      <c r="F109" s="41"/>
      <c r="G109" s="42"/>
      <c r="H109" s="43"/>
    </row>
    <row r="110" spans="2:8" ht="12.75">
      <c r="B110" s="31"/>
      <c r="C110" s="40"/>
      <c r="D110" s="40"/>
      <c r="E110" s="40"/>
      <c r="F110" s="41"/>
      <c r="G110" s="42"/>
      <c r="H110" s="43"/>
    </row>
    <row r="111" spans="2:8" ht="12.75">
      <c r="B111" s="31"/>
      <c r="C111" s="40"/>
      <c r="D111" s="40"/>
      <c r="E111" s="40"/>
      <c r="F111" s="41"/>
      <c r="G111" s="42"/>
      <c r="H111" s="43"/>
    </row>
    <row r="112" spans="2:8" ht="12.75">
      <c r="B112" s="31"/>
      <c r="C112" s="40"/>
      <c r="D112" s="40"/>
      <c r="E112" s="40"/>
      <c r="F112" s="41"/>
      <c r="G112" s="42"/>
      <c r="H112" s="43"/>
    </row>
    <row r="113" spans="2:8" ht="12.75">
      <c r="B113" s="31"/>
      <c r="C113" s="40"/>
      <c r="D113" s="40"/>
      <c r="E113" s="40"/>
      <c r="F113" s="41"/>
      <c r="G113" s="42"/>
      <c r="H113" s="43"/>
    </row>
    <row r="114" spans="2:8" ht="12.75">
      <c r="B114" s="31"/>
      <c r="C114" s="40"/>
      <c r="D114" s="40"/>
      <c r="E114" s="40"/>
      <c r="F114" s="41"/>
      <c r="G114" s="42"/>
      <c r="H114" s="43"/>
    </row>
    <row r="115" spans="3:5" ht="12.75">
      <c r="C115" s="17"/>
      <c r="D115" s="17"/>
      <c r="E115" s="17"/>
    </row>
    <row r="116" spans="3:5" ht="12.75">
      <c r="C116" s="17"/>
      <c r="D116" s="17"/>
      <c r="E116" s="17"/>
    </row>
    <row r="117" spans="3:5" ht="12.75">
      <c r="C117" s="17"/>
      <c r="D117" s="17"/>
      <c r="E117" s="17"/>
    </row>
    <row r="118" spans="3:5" ht="12.75">
      <c r="C118" s="17"/>
      <c r="D118" s="17"/>
      <c r="E118" s="17"/>
    </row>
  </sheetData>
  <sheetProtection/>
  <mergeCells count="1">
    <mergeCell ref="B4:F4"/>
  </mergeCells>
  <printOptions/>
  <pageMargins left="0.7480314960629921" right="0.3937007874015748" top="0.07874015748031496" bottom="0.1968503937007874" header="0.07874015748031496" footer="0.2755905511811024"/>
  <pageSetup fitToHeight="0" fitToWidth="1" horizontalDpi="600" verticalDpi="600" orientation="portrait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B1:O118"/>
  <sheetViews>
    <sheetView view="pageBreakPreview" zoomScale="50" zoomScaleNormal="90" zoomScaleSheetLayoutView="50" zoomScalePageLayoutView="0" workbookViewId="0" topLeftCell="A1">
      <selection activeCell="E9" sqref="E9"/>
    </sheetView>
  </sheetViews>
  <sheetFormatPr defaultColWidth="9.00390625" defaultRowHeight="12.75"/>
  <cols>
    <col min="1" max="1" width="25.25390625" style="0" customWidth="1"/>
    <col min="2" max="2" width="80.875" style="8" customWidth="1"/>
    <col min="3" max="3" width="21.00390625" style="5" customWidth="1"/>
    <col min="4" max="4" width="37.875" style="5" hidden="1" customWidth="1"/>
    <col min="5" max="5" width="21.00390625" style="5" customWidth="1"/>
    <col min="6" max="6" width="31.375" style="7" customWidth="1"/>
    <col min="7" max="8" width="33.875" style="3" customWidth="1"/>
  </cols>
  <sheetData>
    <row r="1" spans="2:11" ht="43.5" customHeight="1">
      <c r="B1" s="61"/>
      <c r="C1" s="261"/>
      <c r="D1" s="261"/>
      <c r="E1" s="261"/>
      <c r="F1" s="261"/>
      <c r="G1" s="226" t="s">
        <v>325</v>
      </c>
      <c r="H1" s="261"/>
      <c r="I1" s="261"/>
      <c r="J1" s="261"/>
      <c r="K1" s="261"/>
    </row>
    <row r="2" spans="2:11" ht="94.5" customHeight="1" hidden="1">
      <c r="B2" s="61"/>
      <c r="C2" s="261"/>
      <c r="D2" s="261"/>
      <c r="E2" s="261"/>
      <c r="F2" s="261"/>
      <c r="G2" s="261"/>
      <c r="H2" s="261"/>
      <c r="I2" s="261"/>
      <c r="J2" s="261"/>
      <c r="K2" s="261"/>
    </row>
    <row r="3" spans="2:11" ht="147" customHeight="1">
      <c r="B3" s="61"/>
      <c r="C3" s="261"/>
      <c r="D3" s="261"/>
      <c r="E3" s="261"/>
      <c r="F3" s="334" t="s">
        <v>277</v>
      </c>
      <c r="G3" s="334"/>
      <c r="H3" s="261"/>
      <c r="I3" s="261"/>
      <c r="J3" s="261"/>
      <c r="K3" s="261"/>
    </row>
    <row r="4" spans="2:11" ht="96.75" customHeight="1">
      <c r="B4" s="333" t="s">
        <v>278</v>
      </c>
      <c r="C4" s="333"/>
      <c r="D4" s="333"/>
      <c r="E4" s="333"/>
      <c r="F4" s="333"/>
      <c r="G4" s="333"/>
      <c r="H4" s="62"/>
      <c r="I4" s="62"/>
      <c r="J4" s="57"/>
      <c r="K4" s="56"/>
    </row>
    <row r="5" spans="2:11" s="9" customFormat="1" ht="26.25">
      <c r="B5" s="62"/>
      <c r="C5" s="79"/>
      <c r="D5" s="79"/>
      <c r="E5" s="79"/>
      <c r="F5" s="62"/>
      <c r="G5" s="80"/>
      <c r="H5" s="80"/>
      <c r="I5" s="62"/>
      <c r="J5" s="57"/>
      <c r="K5" s="81"/>
    </row>
    <row r="6" spans="2:11" s="21" customFormat="1" ht="102" customHeight="1">
      <c r="B6" s="59" t="s">
        <v>21</v>
      </c>
      <c r="C6" s="59" t="s">
        <v>41</v>
      </c>
      <c r="D6" s="59" t="s">
        <v>254</v>
      </c>
      <c r="E6" s="59" t="s">
        <v>257</v>
      </c>
      <c r="F6" s="59" t="s">
        <v>316</v>
      </c>
      <c r="G6" s="59" t="s">
        <v>317</v>
      </c>
      <c r="H6" s="85"/>
      <c r="I6" s="81"/>
      <c r="J6" s="81"/>
      <c r="K6" s="81"/>
    </row>
    <row r="7" spans="2:15" s="21" customFormat="1" ht="26.25">
      <c r="B7" s="59">
        <v>1</v>
      </c>
      <c r="C7" s="60">
        <v>2</v>
      </c>
      <c r="D7" s="60"/>
      <c r="E7" s="60">
        <v>3</v>
      </c>
      <c r="F7" s="59">
        <v>4</v>
      </c>
      <c r="G7" s="59">
        <v>5</v>
      </c>
      <c r="H7" s="85"/>
      <c r="I7" s="81"/>
      <c r="J7" s="82"/>
      <c r="K7" s="83"/>
      <c r="L7" s="25"/>
      <c r="M7" s="26"/>
      <c r="N7" s="27"/>
      <c r="O7" s="24"/>
    </row>
    <row r="8" spans="2:15" s="18" customFormat="1" ht="39.75" customHeight="1">
      <c r="B8" s="228" t="s">
        <v>49</v>
      </c>
      <c r="C8" s="231" t="s">
        <v>29</v>
      </c>
      <c r="D8" s="259">
        <f>D9+D10+D11</f>
        <v>1359.43</v>
      </c>
      <c r="E8" s="259">
        <f>E9+E10+E11</f>
        <v>-255.02</v>
      </c>
      <c r="F8" s="232">
        <f>F9+F10+F11</f>
        <v>1104.41</v>
      </c>
      <c r="G8" s="232">
        <f>G9+G10+G11</f>
        <v>1113.56</v>
      </c>
      <c r="H8" s="113"/>
      <c r="I8" s="56"/>
      <c r="J8" s="69"/>
      <c r="K8" s="83"/>
      <c r="L8" s="25"/>
      <c r="M8" s="29"/>
      <c r="N8" s="27"/>
      <c r="O8" s="28"/>
    </row>
    <row r="9" spans="2:15" s="18" customFormat="1" ht="82.5" customHeight="1">
      <c r="B9" s="184" t="s">
        <v>102</v>
      </c>
      <c r="C9" s="233" t="s">
        <v>103</v>
      </c>
      <c r="D9" s="233" t="s">
        <v>286</v>
      </c>
      <c r="E9" s="233" t="s">
        <v>255</v>
      </c>
      <c r="F9" s="234">
        <f>D9+E9</f>
        <v>410.93</v>
      </c>
      <c r="G9" s="234">
        <v>410.93</v>
      </c>
      <c r="H9" s="114"/>
      <c r="I9" s="56"/>
      <c r="J9" s="69"/>
      <c r="K9" s="83"/>
      <c r="L9" s="25"/>
      <c r="M9" s="29"/>
      <c r="N9" s="27"/>
      <c r="O9" s="28"/>
    </row>
    <row r="10" spans="2:15" s="18" customFormat="1" ht="112.5" customHeight="1">
      <c r="B10" s="184" t="s">
        <v>20</v>
      </c>
      <c r="C10" s="233" t="s">
        <v>30</v>
      </c>
      <c r="D10" s="233" t="s">
        <v>285</v>
      </c>
      <c r="E10" s="233" t="s">
        <v>318</v>
      </c>
      <c r="F10" s="234">
        <f>D10+E10</f>
        <v>688.48</v>
      </c>
      <c r="G10" s="234">
        <v>697.63</v>
      </c>
      <c r="H10" s="121">
        <f>938.5-688.48</f>
        <v>250.01999999999998</v>
      </c>
      <c r="I10" s="56"/>
      <c r="J10" s="69"/>
      <c r="K10" s="83"/>
      <c r="L10" s="25"/>
      <c r="M10" s="26"/>
      <c r="N10" s="26"/>
      <c r="O10" s="28"/>
    </row>
    <row r="11" spans="2:15" s="18" customFormat="1" ht="34.5" customHeight="1">
      <c r="B11" s="227" t="s">
        <v>2</v>
      </c>
      <c r="C11" s="233" t="s">
        <v>96</v>
      </c>
      <c r="D11" s="233" t="s">
        <v>263</v>
      </c>
      <c r="E11" s="233" t="s">
        <v>306</v>
      </c>
      <c r="F11" s="234">
        <f>D11+E11</f>
        <v>5</v>
      </c>
      <c r="G11" s="234">
        <v>5</v>
      </c>
      <c r="H11" s="114"/>
      <c r="I11" s="56"/>
      <c r="J11" s="69"/>
      <c r="K11" s="83"/>
      <c r="L11" s="25"/>
      <c r="M11" s="26"/>
      <c r="N11" s="27"/>
      <c r="O11" s="28"/>
    </row>
    <row r="12" spans="2:15" s="18" customFormat="1" ht="39" customHeight="1">
      <c r="B12" s="229" t="s">
        <v>137</v>
      </c>
      <c r="C12" s="231" t="s">
        <v>140</v>
      </c>
      <c r="D12" s="259" t="str">
        <f>D13</f>
        <v>53,2</v>
      </c>
      <c r="E12" s="259" t="str">
        <f>E13</f>
        <v>34,20</v>
      </c>
      <c r="F12" s="232">
        <f>F13</f>
        <v>87.4</v>
      </c>
      <c r="G12" s="232">
        <f>G13</f>
        <v>87.4</v>
      </c>
      <c r="H12" s="113"/>
      <c r="I12" s="56"/>
      <c r="J12" s="69"/>
      <c r="K12" s="83"/>
      <c r="L12" s="25"/>
      <c r="M12" s="26"/>
      <c r="N12" s="27"/>
      <c r="O12" s="28"/>
    </row>
    <row r="13" spans="2:15" s="18" customFormat="1" ht="41.25" customHeight="1">
      <c r="B13" s="185" t="s">
        <v>138</v>
      </c>
      <c r="C13" s="233" t="s">
        <v>139</v>
      </c>
      <c r="D13" s="233" t="s">
        <v>326</v>
      </c>
      <c r="E13" s="233" t="s">
        <v>319</v>
      </c>
      <c r="F13" s="234">
        <f>D13+E13</f>
        <v>87.4</v>
      </c>
      <c r="G13" s="234">
        <v>87.4</v>
      </c>
      <c r="H13" s="114"/>
      <c r="I13" s="56"/>
      <c r="J13" s="69"/>
      <c r="K13" s="83"/>
      <c r="L13" s="25"/>
      <c r="M13" s="26"/>
      <c r="N13" s="27"/>
      <c r="O13" s="28"/>
    </row>
    <row r="14" spans="2:15" s="18" customFormat="1" ht="56.25" customHeight="1" hidden="1">
      <c r="B14" s="229" t="s">
        <v>54</v>
      </c>
      <c r="C14" s="231" t="s">
        <v>31</v>
      </c>
      <c r="D14" s="231"/>
      <c r="E14" s="231"/>
      <c r="F14" s="232">
        <f>F15+F16</f>
        <v>0</v>
      </c>
      <c r="G14" s="232">
        <f>G15+G16</f>
        <v>0</v>
      </c>
      <c r="H14" s="113"/>
      <c r="I14" s="56"/>
      <c r="J14" s="69"/>
      <c r="K14" s="83"/>
      <c r="L14" s="25"/>
      <c r="M14" s="26"/>
      <c r="N14" s="26"/>
      <c r="O14" s="28"/>
    </row>
    <row r="15" spans="2:15" s="18" customFormat="1" ht="98.25" customHeight="1" hidden="1">
      <c r="B15" s="184" t="s">
        <v>106</v>
      </c>
      <c r="C15" s="233" t="s">
        <v>125</v>
      </c>
      <c r="D15" s="233"/>
      <c r="E15" s="233"/>
      <c r="F15" s="234"/>
      <c r="G15" s="234"/>
      <c r="H15" s="114"/>
      <c r="I15" s="56"/>
      <c r="J15" s="69"/>
      <c r="K15" s="83"/>
      <c r="L15" s="25"/>
      <c r="M15" s="26"/>
      <c r="N15" s="26"/>
      <c r="O15" s="28"/>
    </row>
    <row r="16" spans="2:15" s="18" customFormat="1" ht="73.5" customHeight="1" hidden="1">
      <c r="B16" s="227" t="s">
        <v>74</v>
      </c>
      <c r="C16" s="233" t="s">
        <v>32</v>
      </c>
      <c r="D16" s="233"/>
      <c r="E16" s="233"/>
      <c r="F16" s="234"/>
      <c r="G16" s="234"/>
      <c r="H16" s="114"/>
      <c r="I16" s="56"/>
      <c r="J16" s="69"/>
      <c r="K16" s="83"/>
      <c r="L16" s="30"/>
      <c r="M16" s="26"/>
      <c r="N16" s="26"/>
      <c r="O16" s="28"/>
    </row>
    <row r="17" spans="2:15" s="18" customFormat="1" ht="52.5" customHeight="1" hidden="1">
      <c r="B17" s="230" t="s">
        <v>55</v>
      </c>
      <c r="C17" s="235" t="s">
        <v>33</v>
      </c>
      <c r="D17" s="260" t="str">
        <f>D18</f>
        <v>120</v>
      </c>
      <c r="E17" s="260" t="str">
        <f>E18</f>
        <v>0</v>
      </c>
      <c r="F17" s="232">
        <f>F18</f>
        <v>0</v>
      </c>
      <c r="G17" s="232">
        <f>G18</f>
        <v>0</v>
      </c>
      <c r="H17" s="113"/>
      <c r="I17" s="56"/>
      <c r="J17" s="69"/>
      <c r="K17" s="83"/>
      <c r="L17" s="25"/>
      <c r="M17" s="26"/>
      <c r="N17" s="27"/>
      <c r="O17" s="28"/>
    </row>
    <row r="18" spans="2:15" s="18" customFormat="1" ht="57.75" customHeight="1" hidden="1">
      <c r="B18" s="184" t="s">
        <v>107</v>
      </c>
      <c r="C18" s="236" t="s">
        <v>126</v>
      </c>
      <c r="D18" s="236" t="s">
        <v>256</v>
      </c>
      <c r="E18" s="236" t="s">
        <v>255</v>
      </c>
      <c r="F18" s="234">
        <v>0</v>
      </c>
      <c r="G18" s="234">
        <v>0</v>
      </c>
      <c r="H18" s="114"/>
      <c r="I18" s="56"/>
      <c r="J18" s="69"/>
      <c r="K18" s="83"/>
      <c r="L18" s="25"/>
      <c r="M18" s="26"/>
      <c r="N18" s="27"/>
      <c r="O18" s="28"/>
    </row>
    <row r="19" spans="2:15" s="18" customFormat="1" ht="48" customHeight="1">
      <c r="B19" s="228" t="s">
        <v>57</v>
      </c>
      <c r="C19" s="235" t="s">
        <v>34</v>
      </c>
      <c r="D19" s="260" t="str">
        <f>D20</f>
        <v>40</v>
      </c>
      <c r="E19" s="260" t="str">
        <f>E20</f>
        <v>-37</v>
      </c>
      <c r="F19" s="232">
        <f>F20</f>
        <v>3</v>
      </c>
      <c r="G19" s="232">
        <f>G20</f>
        <v>3</v>
      </c>
      <c r="H19" s="113"/>
      <c r="I19" s="56"/>
      <c r="J19" s="69"/>
      <c r="K19" s="84"/>
      <c r="L19" s="25"/>
      <c r="M19" s="26"/>
      <c r="N19" s="27"/>
      <c r="O19" s="28"/>
    </row>
    <row r="20" spans="2:15" s="18" customFormat="1" ht="51.75" customHeight="1">
      <c r="B20" s="184" t="s">
        <v>59</v>
      </c>
      <c r="C20" s="236" t="s">
        <v>35</v>
      </c>
      <c r="D20" s="236" t="s">
        <v>283</v>
      </c>
      <c r="E20" s="236" t="s">
        <v>320</v>
      </c>
      <c r="F20" s="234">
        <f>D20+E20</f>
        <v>3</v>
      </c>
      <c r="G20" s="234">
        <v>3</v>
      </c>
      <c r="H20" s="128"/>
      <c r="I20" s="56"/>
      <c r="J20" s="69"/>
      <c r="K20" s="83"/>
      <c r="L20" s="30"/>
      <c r="M20" s="26"/>
      <c r="N20" s="26"/>
      <c r="O20" s="28"/>
    </row>
    <row r="21" spans="2:15" s="18" customFormat="1" ht="36.75" customHeight="1">
      <c r="B21" s="228" t="s">
        <v>6</v>
      </c>
      <c r="C21" s="235" t="s">
        <v>97</v>
      </c>
      <c r="D21" s="260" t="str">
        <f>D22</f>
        <v>43,07</v>
      </c>
      <c r="E21" s="260" t="str">
        <f>E22</f>
        <v>-36,07</v>
      </c>
      <c r="F21" s="232">
        <f>F22</f>
        <v>7</v>
      </c>
      <c r="G21" s="232">
        <f>G22</f>
        <v>5</v>
      </c>
      <c r="H21" s="128"/>
      <c r="I21" s="56"/>
      <c r="J21" s="69"/>
      <c r="K21" s="83"/>
      <c r="L21" s="30"/>
      <c r="M21" s="26"/>
      <c r="N21" s="26"/>
      <c r="O21" s="28"/>
    </row>
    <row r="22" spans="2:15" s="18" customFormat="1" ht="30.75" customHeight="1">
      <c r="B22" s="184" t="s">
        <v>8</v>
      </c>
      <c r="C22" s="236" t="s">
        <v>98</v>
      </c>
      <c r="D22" s="236" t="s">
        <v>327</v>
      </c>
      <c r="E22" s="236" t="s">
        <v>321</v>
      </c>
      <c r="F22" s="234">
        <f>D22+E22</f>
        <v>7</v>
      </c>
      <c r="G22" s="234">
        <v>5</v>
      </c>
      <c r="H22" s="131">
        <f>D22-F22</f>
        <v>36.07</v>
      </c>
      <c r="I22" s="56"/>
      <c r="J22" s="69"/>
      <c r="K22" s="83"/>
      <c r="L22" s="30"/>
      <c r="M22" s="26"/>
      <c r="N22" s="26"/>
      <c r="O22" s="28"/>
    </row>
    <row r="23" spans="2:15" s="18" customFormat="1" ht="28.5" customHeight="1">
      <c r="B23" s="228" t="s">
        <v>60</v>
      </c>
      <c r="C23" s="235" t="s">
        <v>36</v>
      </c>
      <c r="D23" s="260" t="str">
        <f>D24</f>
        <v>448,58</v>
      </c>
      <c r="E23" s="260" t="str">
        <f>E24</f>
        <v>-402,43</v>
      </c>
      <c r="F23" s="232">
        <f>F24</f>
        <v>46.14999999999998</v>
      </c>
      <c r="G23" s="232">
        <f>G24</f>
        <v>48</v>
      </c>
      <c r="H23" s="113"/>
      <c r="I23" s="56"/>
      <c r="J23" s="69"/>
      <c r="K23" s="83"/>
      <c r="L23" s="25"/>
      <c r="M23" s="26"/>
      <c r="N23" s="27"/>
      <c r="O23" s="28"/>
    </row>
    <row r="24" spans="2:15" s="18" customFormat="1" ht="33.75" customHeight="1">
      <c r="B24" s="184" t="s">
        <v>62</v>
      </c>
      <c r="C24" s="236" t="s">
        <v>37</v>
      </c>
      <c r="D24" s="236" t="s">
        <v>328</v>
      </c>
      <c r="E24" s="236" t="s">
        <v>322</v>
      </c>
      <c r="F24" s="234">
        <f>D24+E24</f>
        <v>46.14999999999998</v>
      </c>
      <c r="G24" s="234">
        <v>48</v>
      </c>
      <c r="H24" s="131">
        <f>D24-F24</f>
        <v>402.43</v>
      </c>
      <c r="I24" s="56"/>
      <c r="J24" s="69"/>
      <c r="K24" s="85"/>
      <c r="L24" s="30"/>
      <c r="M24" s="26"/>
      <c r="N24" s="27"/>
      <c r="O24" s="28"/>
    </row>
    <row r="25" spans="2:15" s="18" customFormat="1" ht="39" customHeight="1">
      <c r="B25" s="228" t="s">
        <v>63</v>
      </c>
      <c r="C25" s="235" t="s">
        <v>38</v>
      </c>
      <c r="D25" s="260" t="str">
        <f>D26</f>
        <v>564,82</v>
      </c>
      <c r="E25" s="260" t="str">
        <f>E26</f>
        <v>783,22</v>
      </c>
      <c r="F25" s="232">
        <f>F26</f>
        <v>1348.04</v>
      </c>
      <c r="G25" s="232">
        <f>G26</f>
        <v>1283.24</v>
      </c>
      <c r="H25" s="131"/>
      <c r="I25" s="56"/>
      <c r="J25" s="69"/>
      <c r="K25" s="85"/>
      <c r="L25" s="25"/>
      <c r="M25" s="26"/>
      <c r="N25" s="27"/>
      <c r="O25" s="28"/>
    </row>
    <row r="26" spans="2:15" s="18" customFormat="1" ht="61.5" customHeight="1">
      <c r="B26" s="184" t="s">
        <v>39</v>
      </c>
      <c r="C26" s="236" t="s">
        <v>40</v>
      </c>
      <c r="D26" s="236" t="s">
        <v>329</v>
      </c>
      <c r="E26" s="236" t="s">
        <v>331</v>
      </c>
      <c r="F26" s="234">
        <f>D26+E26</f>
        <v>1348.04</v>
      </c>
      <c r="G26" s="234">
        <f>1348.2-64.96</f>
        <v>1283.24</v>
      </c>
      <c r="H26" s="131">
        <f>D26-F26</f>
        <v>-783.2199999999999</v>
      </c>
      <c r="I26" s="56"/>
      <c r="J26" s="69"/>
      <c r="K26" s="70"/>
      <c r="L26" s="32"/>
      <c r="M26" s="26"/>
      <c r="N26" s="27"/>
      <c r="O26" s="28"/>
    </row>
    <row r="27" spans="2:15" s="18" customFormat="1" ht="30" customHeight="1">
      <c r="B27" s="228" t="s">
        <v>65</v>
      </c>
      <c r="C27" s="235" t="s">
        <v>157</v>
      </c>
      <c r="D27" s="235" t="s">
        <v>330</v>
      </c>
      <c r="E27" s="235" t="s">
        <v>332</v>
      </c>
      <c r="F27" s="232">
        <f>D27+E27</f>
        <v>64.3</v>
      </c>
      <c r="G27" s="232">
        <v>129.1</v>
      </c>
      <c r="H27" s="131">
        <f>D27-F27</f>
        <v>67.7</v>
      </c>
      <c r="I27" s="86"/>
      <c r="J27" s="86"/>
      <c r="K27" s="70"/>
      <c r="L27" s="32"/>
      <c r="M27" s="26"/>
      <c r="N27" s="27"/>
      <c r="O27" s="28"/>
    </row>
    <row r="28" spans="2:11" s="18" customFormat="1" ht="42" customHeight="1">
      <c r="B28" s="228" t="s">
        <v>66</v>
      </c>
      <c r="C28" s="231"/>
      <c r="D28" s="259">
        <f>D8+D12+D17+D19+D21+D23+D25+D27</f>
        <v>2761.1000000000004</v>
      </c>
      <c r="E28" s="259">
        <f>E8+E12+E19+E21+E23+E25+E27</f>
        <v>19.200000000000088</v>
      </c>
      <c r="F28" s="232">
        <f>F8+F12+F17+F19+F21+F23+F25+F27</f>
        <v>2660.3</v>
      </c>
      <c r="G28" s="232">
        <f>G8+G12+G17+G19+G21+G23+G25+G27</f>
        <v>2669.2999999999997</v>
      </c>
      <c r="H28" s="131"/>
      <c r="I28" s="56"/>
      <c r="J28" s="56"/>
      <c r="K28" s="56"/>
    </row>
    <row r="29" spans="2:11" s="18" customFormat="1" ht="45">
      <c r="B29" s="87"/>
      <c r="C29" s="88"/>
      <c r="D29" s="88"/>
      <c r="E29" s="88"/>
      <c r="F29" s="89"/>
      <c r="G29" s="90"/>
      <c r="H29" s="134"/>
      <c r="I29" s="69"/>
      <c r="J29" s="125"/>
      <c r="K29" s="56"/>
    </row>
    <row r="30" spans="2:11" s="18" customFormat="1" ht="45.75">
      <c r="B30" s="87"/>
      <c r="C30" s="91"/>
      <c r="D30" s="91"/>
      <c r="E30" s="91"/>
      <c r="F30" s="89"/>
      <c r="G30" s="93"/>
      <c r="H30" s="123"/>
      <c r="I30" s="69"/>
      <c r="J30" s="108"/>
      <c r="K30" s="56"/>
    </row>
    <row r="31" spans="2:11" s="18" customFormat="1" ht="45.75">
      <c r="B31" s="87"/>
      <c r="C31" s="91"/>
      <c r="D31" s="91"/>
      <c r="E31" s="91"/>
      <c r="F31" s="92"/>
      <c r="G31" s="93"/>
      <c r="H31" s="123"/>
      <c r="I31" s="69"/>
      <c r="J31" s="108"/>
      <c r="K31" s="56"/>
    </row>
    <row r="32" spans="2:11" s="18" customFormat="1" ht="45.75">
      <c r="B32" s="87"/>
      <c r="C32" s="91"/>
      <c r="D32" s="91"/>
      <c r="E32" s="91"/>
      <c r="F32" s="92"/>
      <c r="G32" s="93"/>
      <c r="H32" s="123"/>
      <c r="I32" s="69"/>
      <c r="J32" s="108"/>
      <c r="K32" s="56"/>
    </row>
    <row r="33" spans="2:11" s="18" customFormat="1" ht="45">
      <c r="B33" s="87"/>
      <c r="C33" s="91"/>
      <c r="D33" s="91"/>
      <c r="E33" s="91"/>
      <c r="F33" s="92"/>
      <c r="G33" s="93"/>
      <c r="H33" s="126"/>
      <c r="I33" s="69"/>
      <c r="J33" s="56"/>
      <c r="K33" s="56"/>
    </row>
    <row r="34" spans="2:11" s="18" customFormat="1" ht="45.75">
      <c r="B34" s="87"/>
      <c r="C34" s="91"/>
      <c r="D34" s="91"/>
      <c r="E34" s="91"/>
      <c r="F34" s="92"/>
      <c r="G34" s="93"/>
      <c r="H34" s="123"/>
      <c r="I34" s="69"/>
      <c r="J34" s="56"/>
      <c r="K34" s="56"/>
    </row>
    <row r="35" spans="2:11" s="18" customFormat="1" ht="45.75">
      <c r="B35" s="87"/>
      <c r="C35" s="91"/>
      <c r="D35" s="91"/>
      <c r="E35" s="91"/>
      <c r="F35" s="92"/>
      <c r="G35" s="93"/>
      <c r="H35" s="123"/>
      <c r="I35" s="69"/>
      <c r="J35" s="56"/>
      <c r="K35" s="56"/>
    </row>
    <row r="36" spans="2:11" s="18" customFormat="1" ht="45.75">
      <c r="B36" s="87"/>
      <c r="C36" s="91"/>
      <c r="D36" s="91"/>
      <c r="E36" s="91"/>
      <c r="F36" s="92"/>
      <c r="G36" s="93"/>
      <c r="H36" s="123"/>
      <c r="I36" s="69"/>
      <c r="J36" s="56"/>
      <c r="K36" s="56"/>
    </row>
    <row r="37" spans="2:11" s="18" customFormat="1" ht="45">
      <c r="B37" s="87"/>
      <c r="C37" s="91"/>
      <c r="D37" s="91"/>
      <c r="E37" s="91"/>
      <c r="F37" s="92"/>
      <c r="G37" s="93"/>
      <c r="H37" s="126"/>
      <c r="I37" s="69"/>
      <c r="J37" s="56"/>
      <c r="K37" s="56"/>
    </row>
    <row r="38" spans="2:11" s="18" customFormat="1" ht="45.75">
      <c r="B38" s="87"/>
      <c r="C38" s="91"/>
      <c r="D38" s="91"/>
      <c r="E38" s="91"/>
      <c r="F38" s="92"/>
      <c r="G38" s="93"/>
      <c r="H38" s="123"/>
      <c r="I38" s="69"/>
      <c r="J38" s="56"/>
      <c r="K38" s="56"/>
    </row>
    <row r="39" spans="2:11" s="18" customFormat="1" ht="45.75">
      <c r="B39" s="87"/>
      <c r="C39" s="91"/>
      <c r="D39" s="91"/>
      <c r="E39" s="91"/>
      <c r="F39" s="92"/>
      <c r="G39" s="93"/>
      <c r="H39" s="123"/>
      <c r="I39" s="69"/>
      <c r="J39" s="56"/>
      <c r="K39" s="56"/>
    </row>
    <row r="40" spans="2:11" s="18" customFormat="1" ht="26.25">
      <c r="B40" s="87"/>
      <c r="C40" s="91"/>
      <c r="D40" s="91"/>
      <c r="E40" s="91"/>
      <c r="F40" s="92"/>
      <c r="G40" s="93"/>
      <c r="H40" s="93"/>
      <c r="I40" s="69"/>
      <c r="J40" s="56"/>
      <c r="K40" s="56"/>
    </row>
    <row r="41" spans="2:11" s="18" customFormat="1" ht="45.75">
      <c r="B41" s="87"/>
      <c r="C41" s="91"/>
      <c r="D41" s="91"/>
      <c r="E41" s="91"/>
      <c r="F41" s="92"/>
      <c r="G41" s="93"/>
      <c r="H41" s="93"/>
      <c r="I41" s="69"/>
      <c r="J41" s="108"/>
      <c r="K41" s="56"/>
    </row>
    <row r="42" spans="2:11" s="18" customFormat="1" ht="45.75">
      <c r="B42" s="87"/>
      <c r="C42" s="91"/>
      <c r="D42" s="91"/>
      <c r="E42" s="91"/>
      <c r="F42" s="92"/>
      <c r="G42" s="93"/>
      <c r="H42" s="93"/>
      <c r="I42" s="69"/>
      <c r="J42" s="108"/>
      <c r="K42" s="56"/>
    </row>
    <row r="43" spans="2:11" s="18" customFormat="1" ht="45.75">
      <c r="B43" s="87"/>
      <c r="C43" s="91"/>
      <c r="D43" s="91"/>
      <c r="E43" s="91"/>
      <c r="F43" s="92"/>
      <c r="G43" s="93"/>
      <c r="H43" s="93"/>
      <c r="I43" s="69"/>
      <c r="J43" s="108"/>
      <c r="K43" s="56"/>
    </row>
    <row r="44" spans="2:11" s="18" customFormat="1" ht="45.75">
      <c r="B44" s="87"/>
      <c r="C44" s="91"/>
      <c r="D44" s="91"/>
      <c r="E44" s="91"/>
      <c r="F44" s="92"/>
      <c r="G44" s="93"/>
      <c r="H44" s="93"/>
      <c r="I44" s="69"/>
      <c r="J44" s="108"/>
      <c r="K44" s="56"/>
    </row>
    <row r="45" spans="2:11" s="18" customFormat="1" ht="45.75">
      <c r="B45" s="87"/>
      <c r="C45" s="91"/>
      <c r="D45" s="91"/>
      <c r="E45" s="91"/>
      <c r="F45" s="92"/>
      <c r="G45" s="93"/>
      <c r="H45" s="123"/>
      <c r="I45" s="69"/>
      <c r="J45" s="108"/>
      <c r="K45" s="56"/>
    </row>
    <row r="46" spans="2:11" s="18" customFormat="1" ht="45.75">
      <c r="B46" s="87"/>
      <c r="C46" s="91"/>
      <c r="D46" s="91"/>
      <c r="E46" s="91"/>
      <c r="F46" s="92"/>
      <c r="G46" s="93"/>
      <c r="H46" s="123"/>
      <c r="I46" s="69"/>
      <c r="J46" s="108"/>
      <c r="K46" s="56"/>
    </row>
    <row r="47" spans="2:11" s="18" customFormat="1" ht="45.75">
      <c r="B47" s="87"/>
      <c r="C47" s="91"/>
      <c r="D47" s="91"/>
      <c r="E47" s="91"/>
      <c r="F47" s="92"/>
      <c r="G47" s="93"/>
      <c r="H47" s="123"/>
      <c r="I47" s="69"/>
      <c r="J47" s="108"/>
      <c r="K47" s="56"/>
    </row>
    <row r="48" spans="2:11" s="18" customFormat="1" ht="45.75">
      <c r="B48" s="87"/>
      <c r="C48" s="91"/>
      <c r="D48" s="91"/>
      <c r="E48" s="91"/>
      <c r="F48" s="92"/>
      <c r="G48" s="93"/>
      <c r="H48" s="123"/>
      <c r="I48" s="69"/>
      <c r="J48" s="108"/>
      <c r="K48" s="56"/>
    </row>
    <row r="49" spans="2:11" s="18" customFormat="1" ht="45.75">
      <c r="B49" s="87"/>
      <c r="C49" s="91"/>
      <c r="D49" s="91"/>
      <c r="E49" s="91"/>
      <c r="F49" s="92"/>
      <c r="G49" s="93"/>
      <c r="H49" s="123"/>
      <c r="I49" s="69"/>
      <c r="J49" s="108"/>
      <c r="K49" s="56"/>
    </row>
    <row r="50" spans="2:11" s="18" customFormat="1" ht="45.75">
      <c r="B50" s="87"/>
      <c r="C50" s="91"/>
      <c r="D50" s="91"/>
      <c r="E50" s="91"/>
      <c r="F50" s="92"/>
      <c r="G50" s="93"/>
      <c r="H50" s="123"/>
      <c r="I50" s="69"/>
      <c r="J50" s="108"/>
      <c r="K50" s="56"/>
    </row>
    <row r="51" spans="2:13" s="18" customFormat="1" ht="45.75">
      <c r="B51" s="33"/>
      <c r="C51" s="34"/>
      <c r="D51" s="34"/>
      <c r="E51" s="34"/>
      <c r="F51" s="35"/>
      <c r="G51" s="36"/>
      <c r="H51" s="123"/>
      <c r="I51" s="28"/>
      <c r="J51" s="108"/>
      <c r="M51" s="108"/>
    </row>
    <row r="52" spans="2:10" s="18" customFormat="1" ht="45.75">
      <c r="B52" s="33"/>
      <c r="C52" s="34"/>
      <c r="D52" s="34"/>
      <c r="E52" s="34"/>
      <c r="F52" s="35"/>
      <c r="G52" s="36"/>
      <c r="H52" s="123"/>
      <c r="I52" s="28"/>
      <c r="J52" s="108"/>
    </row>
    <row r="53" spans="2:9" s="18" customFormat="1" ht="18.75">
      <c r="B53" s="33"/>
      <c r="C53" s="34"/>
      <c r="D53" s="34"/>
      <c r="E53" s="34"/>
      <c r="F53" s="35"/>
      <c r="G53" s="36"/>
      <c r="H53" s="36"/>
      <c r="I53" s="28"/>
    </row>
    <row r="54" spans="2:9" s="18" customFormat="1" ht="45">
      <c r="B54" s="33"/>
      <c r="C54" s="34"/>
      <c r="D54" s="34"/>
      <c r="E54" s="34"/>
      <c r="F54" s="35"/>
      <c r="G54" s="36"/>
      <c r="H54" s="126"/>
      <c r="I54" s="28"/>
    </row>
    <row r="55" spans="2:9" s="18" customFormat="1" ht="45.75">
      <c r="B55" s="33"/>
      <c r="C55" s="34"/>
      <c r="D55" s="34"/>
      <c r="E55" s="34"/>
      <c r="F55" s="35"/>
      <c r="G55" s="36"/>
      <c r="H55" s="123"/>
      <c r="I55" s="28"/>
    </row>
    <row r="56" spans="2:9" s="18" customFormat="1" ht="45.75">
      <c r="B56" s="33"/>
      <c r="C56" s="34"/>
      <c r="D56" s="34"/>
      <c r="E56" s="34"/>
      <c r="F56" s="35"/>
      <c r="G56" s="36"/>
      <c r="H56" s="123"/>
      <c r="I56" s="28"/>
    </row>
    <row r="57" spans="2:9" s="18" customFormat="1" ht="45.75">
      <c r="B57" s="33"/>
      <c r="C57" s="34"/>
      <c r="D57" s="34"/>
      <c r="E57" s="34"/>
      <c r="F57" s="35"/>
      <c r="G57" s="36"/>
      <c r="H57" s="123"/>
      <c r="I57" s="28"/>
    </row>
    <row r="58" spans="2:10" s="18" customFormat="1" ht="45.75">
      <c r="B58" s="33"/>
      <c r="C58" s="34"/>
      <c r="D58" s="34"/>
      <c r="E58" s="34"/>
      <c r="F58" s="35"/>
      <c r="G58" s="36"/>
      <c r="H58" s="123"/>
      <c r="I58" s="28"/>
      <c r="J58" s="108"/>
    </row>
    <row r="59" spans="2:10" s="18" customFormat="1" ht="45.75">
      <c r="B59" s="33"/>
      <c r="C59" s="34"/>
      <c r="D59" s="34"/>
      <c r="E59" s="34"/>
      <c r="F59" s="35"/>
      <c r="G59" s="36"/>
      <c r="H59" s="123"/>
      <c r="I59" s="28"/>
      <c r="J59" s="108"/>
    </row>
    <row r="60" spans="2:9" s="18" customFormat="1" ht="18.75">
      <c r="B60" s="33"/>
      <c r="C60" s="34"/>
      <c r="D60" s="34"/>
      <c r="E60" s="34"/>
      <c r="F60" s="35"/>
      <c r="G60" s="36"/>
      <c r="H60" s="36"/>
      <c r="I60" s="28"/>
    </row>
    <row r="61" spans="2:9" s="18" customFormat="1" ht="18.75">
      <c r="B61" s="33"/>
      <c r="C61" s="34"/>
      <c r="D61" s="34"/>
      <c r="E61" s="34"/>
      <c r="F61" s="35"/>
      <c r="G61" s="36"/>
      <c r="H61" s="36"/>
      <c r="I61" s="28"/>
    </row>
    <row r="62" spans="2:9" s="18" customFormat="1" ht="18.75">
      <c r="B62" s="33"/>
      <c r="C62" s="34"/>
      <c r="D62" s="34"/>
      <c r="E62" s="34"/>
      <c r="F62" s="35"/>
      <c r="G62" s="36"/>
      <c r="H62" s="36"/>
      <c r="I62" s="28"/>
    </row>
    <row r="63" spans="2:9" s="18" customFormat="1" ht="18.75">
      <c r="B63" s="33"/>
      <c r="C63" s="34"/>
      <c r="D63" s="34"/>
      <c r="E63" s="34"/>
      <c r="F63" s="35"/>
      <c r="G63" s="36"/>
      <c r="H63" s="36"/>
      <c r="I63" s="28"/>
    </row>
    <row r="64" spans="2:9" s="18" customFormat="1" ht="18.75">
      <c r="B64" s="33"/>
      <c r="C64" s="34"/>
      <c r="D64" s="34"/>
      <c r="E64" s="34"/>
      <c r="F64" s="35"/>
      <c r="G64" s="36"/>
      <c r="H64" s="36"/>
      <c r="I64" s="28"/>
    </row>
    <row r="65" spans="2:9" s="18" customFormat="1" ht="18.75">
      <c r="B65" s="33"/>
      <c r="C65" s="34"/>
      <c r="D65" s="34"/>
      <c r="E65" s="34"/>
      <c r="F65" s="35"/>
      <c r="G65" s="36"/>
      <c r="H65" s="36"/>
      <c r="I65" s="28"/>
    </row>
    <row r="66" spans="2:9" s="18" customFormat="1" ht="18.75">
      <c r="B66" s="37"/>
      <c r="C66" s="38"/>
      <c r="D66" s="38"/>
      <c r="E66" s="38"/>
      <c r="F66" s="35"/>
      <c r="G66" s="36"/>
      <c r="H66" s="36"/>
      <c r="I66" s="28"/>
    </row>
    <row r="67" spans="2:9" s="18" customFormat="1" ht="18.75">
      <c r="B67" s="39"/>
      <c r="C67" s="38"/>
      <c r="D67" s="38"/>
      <c r="E67" s="38"/>
      <c r="F67" s="35"/>
      <c r="G67" s="36"/>
      <c r="H67" s="36"/>
      <c r="I67" s="28"/>
    </row>
    <row r="68" spans="2:9" s="18" customFormat="1" ht="18.75">
      <c r="B68" s="39"/>
      <c r="C68" s="38"/>
      <c r="D68" s="38"/>
      <c r="E68" s="38"/>
      <c r="F68" s="35"/>
      <c r="G68" s="36"/>
      <c r="H68" s="36"/>
      <c r="I68" s="28"/>
    </row>
    <row r="69" spans="2:9" s="18" customFormat="1" ht="18.75">
      <c r="B69" s="39"/>
      <c r="C69" s="38"/>
      <c r="D69" s="38"/>
      <c r="E69" s="38"/>
      <c r="F69" s="35"/>
      <c r="G69" s="36"/>
      <c r="H69" s="36"/>
      <c r="I69" s="28"/>
    </row>
    <row r="70" spans="2:9" s="18" customFormat="1" ht="18.75">
      <c r="B70" s="39"/>
      <c r="C70" s="38"/>
      <c r="D70" s="38"/>
      <c r="E70" s="38"/>
      <c r="F70" s="35"/>
      <c r="G70" s="36"/>
      <c r="H70" s="36"/>
      <c r="I70" s="28"/>
    </row>
    <row r="71" spans="2:9" s="18" customFormat="1" ht="18.75">
      <c r="B71" s="39"/>
      <c r="C71" s="38"/>
      <c r="D71" s="38"/>
      <c r="E71" s="38"/>
      <c r="F71" s="35"/>
      <c r="G71" s="36"/>
      <c r="H71" s="36"/>
      <c r="I71" s="28"/>
    </row>
    <row r="72" spans="2:9" s="18" customFormat="1" ht="18.75">
      <c r="B72" s="39"/>
      <c r="C72" s="38"/>
      <c r="D72" s="38"/>
      <c r="E72" s="38"/>
      <c r="F72" s="35"/>
      <c r="G72" s="36"/>
      <c r="H72" s="36"/>
      <c r="I72" s="28"/>
    </row>
    <row r="73" spans="2:9" s="18" customFormat="1" ht="18.75">
      <c r="B73" s="39"/>
      <c r="C73" s="38"/>
      <c r="D73" s="38"/>
      <c r="E73" s="38"/>
      <c r="F73" s="35"/>
      <c r="G73" s="36"/>
      <c r="H73" s="36"/>
      <c r="I73" s="28"/>
    </row>
    <row r="74" spans="2:9" s="18" customFormat="1" ht="18.75">
      <c r="B74" s="39"/>
      <c r="C74" s="38"/>
      <c r="D74" s="38"/>
      <c r="E74" s="38"/>
      <c r="F74" s="35"/>
      <c r="G74" s="36"/>
      <c r="H74" s="36"/>
      <c r="I74" s="28"/>
    </row>
    <row r="75" spans="2:9" s="18" customFormat="1" ht="18.75">
      <c r="B75" s="39"/>
      <c r="C75" s="38"/>
      <c r="D75" s="38"/>
      <c r="E75" s="38"/>
      <c r="F75" s="35"/>
      <c r="G75" s="36"/>
      <c r="H75" s="36"/>
      <c r="I75" s="28"/>
    </row>
    <row r="76" spans="2:9" s="18" customFormat="1" ht="18.75">
      <c r="B76" s="39"/>
      <c r="C76" s="38"/>
      <c r="D76" s="38"/>
      <c r="E76" s="38"/>
      <c r="F76" s="35"/>
      <c r="G76" s="36"/>
      <c r="H76" s="36"/>
      <c r="I76" s="28"/>
    </row>
    <row r="77" spans="2:9" s="18" customFormat="1" ht="18.75">
      <c r="B77" s="39"/>
      <c r="C77" s="38"/>
      <c r="D77" s="38"/>
      <c r="E77" s="38"/>
      <c r="F77" s="35"/>
      <c r="G77" s="36"/>
      <c r="H77" s="36"/>
      <c r="I77" s="28"/>
    </row>
    <row r="78" spans="2:9" s="18" customFormat="1" ht="18.75">
      <c r="B78" s="39"/>
      <c r="C78" s="38"/>
      <c r="D78" s="38"/>
      <c r="E78" s="38"/>
      <c r="F78" s="35"/>
      <c r="G78" s="36"/>
      <c r="H78" s="36"/>
      <c r="I78" s="28"/>
    </row>
    <row r="79" spans="2:9" s="18" customFormat="1" ht="18.75">
      <c r="B79" s="39"/>
      <c r="C79" s="38"/>
      <c r="D79" s="38"/>
      <c r="E79" s="38"/>
      <c r="F79" s="35"/>
      <c r="G79" s="36"/>
      <c r="H79" s="36"/>
      <c r="I79" s="28"/>
    </row>
    <row r="80" spans="2:9" s="18" customFormat="1" ht="18.75">
      <c r="B80" s="39"/>
      <c r="C80" s="38"/>
      <c r="D80" s="38"/>
      <c r="E80" s="38"/>
      <c r="F80" s="35"/>
      <c r="G80" s="36"/>
      <c r="H80" s="36"/>
      <c r="I80" s="28"/>
    </row>
    <row r="81" spans="2:9" s="18" customFormat="1" ht="18.75">
      <c r="B81" s="39"/>
      <c r="C81" s="38"/>
      <c r="D81" s="38"/>
      <c r="E81" s="38"/>
      <c r="F81" s="35"/>
      <c r="G81" s="36"/>
      <c r="H81" s="36"/>
      <c r="I81" s="28"/>
    </row>
    <row r="82" spans="2:9" s="18" customFormat="1" ht="18.75">
      <c r="B82" s="39"/>
      <c r="C82" s="38"/>
      <c r="D82" s="38"/>
      <c r="E82" s="38"/>
      <c r="F82" s="35"/>
      <c r="G82" s="36"/>
      <c r="H82" s="36"/>
      <c r="I82" s="28"/>
    </row>
    <row r="83" spans="2:9" s="18" customFormat="1" ht="18.75">
      <c r="B83" s="39"/>
      <c r="C83" s="38"/>
      <c r="D83" s="38"/>
      <c r="E83" s="38"/>
      <c r="F83" s="35"/>
      <c r="G83" s="36"/>
      <c r="H83" s="36"/>
      <c r="I83" s="28"/>
    </row>
    <row r="84" spans="2:9" s="18" customFormat="1" ht="18.75">
      <c r="B84" s="39"/>
      <c r="C84" s="38"/>
      <c r="D84" s="38"/>
      <c r="E84" s="38"/>
      <c r="F84" s="35"/>
      <c r="G84" s="36"/>
      <c r="H84" s="36"/>
      <c r="I84" s="28"/>
    </row>
    <row r="85" spans="2:9" s="18" customFormat="1" ht="18.75">
      <c r="B85" s="39"/>
      <c r="C85" s="38"/>
      <c r="D85" s="38"/>
      <c r="E85" s="38"/>
      <c r="F85" s="35"/>
      <c r="G85" s="36"/>
      <c r="H85" s="36"/>
      <c r="I85" s="28"/>
    </row>
    <row r="86" spans="2:9" s="18" customFormat="1" ht="18.75">
      <c r="B86" s="39"/>
      <c r="C86" s="38"/>
      <c r="D86" s="38"/>
      <c r="E86" s="38"/>
      <c r="F86" s="35"/>
      <c r="G86" s="36"/>
      <c r="H86" s="36"/>
      <c r="I86" s="28"/>
    </row>
    <row r="87" spans="2:9" s="18" customFormat="1" ht="18.75">
      <c r="B87" s="39"/>
      <c r="C87" s="38"/>
      <c r="D87" s="38"/>
      <c r="E87" s="38"/>
      <c r="F87" s="35"/>
      <c r="G87" s="36"/>
      <c r="H87" s="36"/>
      <c r="I87" s="28"/>
    </row>
    <row r="88" spans="2:9" s="18" customFormat="1" ht="18.75">
      <c r="B88" s="39"/>
      <c r="C88" s="38"/>
      <c r="D88" s="38"/>
      <c r="E88" s="38"/>
      <c r="F88" s="35"/>
      <c r="G88" s="36"/>
      <c r="H88" s="36"/>
      <c r="I88" s="28"/>
    </row>
    <row r="89" spans="2:9" s="18" customFormat="1" ht="18.75">
      <c r="B89" s="39"/>
      <c r="C89" s="38"/>
      <c r="D89" s="38"/>
      <c r="E89" s="38"/>
      <c r="F89" s="35"/>
      <c r="G89" s="36"/>
      <c r="H89" s="36"/>
      <c r="I89" s="28"/>
    </row>
    <row r="90" spans="2:9" s="18" customFormat="1" ht="18.75">
      <c r="B90" s="39"/>
      <c r="C90" s="38"/>
      <c r="D90" s="38"/>
      <c r="E90" s="38"/>
      <c r="F90" s="35"/>
      <c r="G90" s="36"/>
      <c r="H90" s="36"/>
      <c r="I90" s="28"/>
    </row>
    <row r="91" spans="2:9" s="18" customFormat="1" ht="18.75">
      <c r="B91" s="39"/>
      <c r="C91" s="38"/>
      <c r="D91" s="38"/>
      <c r="E91" s="38"/>
      <c r="F91" s="35"/>
      <c r="G91" s="36"/>
      <c r="H91" s="36"/>
      <c r="I91" s="28"/>
    </row>
    <row r="92" spans="2:9" s="18" customFormat="1" ht="18.75">
      <c r="B92" s="39"/>
      <c r="C92" s="38"/>
      <c r="D92" s="38"/>
      <c r="E92" s="38"/>
      <c r="F92" s="35"/>
      <c r="G92" s="36"/>
      <c r="H92" s="36"/>
      <c r="I92" s="28"/>
    </row>
    <row r="93" spans="2:9" s="18" customFormat="1" ht="18.75">
      <c r="B93" s="39"/>
      <c r="C93" s="38"/>
      <c r="D93" s="38"/>
      <c r="E93" s="38"/>
      <c r="F93" s="35"/>
      <c r="G93" s="36"/>
      <c r="H93" s="36"/>
      <c r="I93" s="28"/>
    </row>
    <row r="94" spans="2:9" s="18" customFormat="1" ht="18.75">
      <c r="B94" s="39"/>
      <c r="C94" s="38"/>
      <c r="D94" s="38"/>
      <c r="E94" s="38"/>
      <c r="F94" s="35"/>
      <c r="G94" s="36"/>
      <c r="H94" s="36"/>
      <c r="I94" s="28"/>
    </row>
    <row r="95" spans="2:9" s="18" customFormat="1" ht="18.75">
      <c r="B95" s="39"/>
      <c r="C95" s="38"/>
      <c r="D95" s="38"/>
      <c r="E95" s="38"/>
      <c r="F95" s="35"/>
      <c r="G95" s="36"/>
      <c r="H95" s="36"/>
      <c r="I95" s="28"/>
    </row>
    <row r="96" spans="2:9" ht="12.75">
      <c r="B96" s="31"/>
      <c r="C96" s="40"/>
      <c r="D96" s="40"/>
      <c r="E96" s="40"/>
      <c r="F96" s="41"/>
      <c r="G96" s="42"/>
      <c r="H96" s="42"/>
      <c r="I96" s="43"/>
    </row>
    <row r="97" spans="2:9" ht="12.75">
      <c r="B97" s="31"/>
      <c r="C97" s="40"/>
      <c r="D97" s="40"/>
      <c r="E97" s="40"/>
      <c r="F97" s="41"/>
      <c r="G97" s="42"/>
      <c r="H97" s="42"/>
      <c r="I97" s="43"/>
    </row>
    <row r="98" spans="2:9" ht="12.75">
      <c r="B98" s="31"/>
      <c r="C98" s="40"/>
      <c r="D98" s="40"/>
      <c r="E98" s="40"/>
      <c r="F98" s="41"/>
      <c r="G98" s="42"/>
      <c r="H98" s="42"/>
      <c r="I98" s="43"/>
    </row>
    <row r="99" spans="2:9" ht="12.75">
      <c r="B99" s="31"/>
      <c r="C99" s="40"/>
      <c r="D99" s="40"/>
      <c r="E99" s="40"/>
      <c r="F99" s="41"/>
      <c r="G99" s="42"/>
      <c r="H99" s="42"/>
      <c r="I99" s="43"/>
    </row>
    <row r="100" spans="2:9" ht="12.75">
      <c r="B100" s="31"/>
      <c r="C100" s="40"/>
      <c r="D100" s="40"/>
      <c r="E100" s="40"/>
      <c r="F100" s="41"/>
      <c r="G100" s="42"/>
      <c r="H100" s="42"/>
      <c r="I100" s="43"/>
    </row>
    <row r="101" spans="2:9" ht="12.75">
      <c r="B101" s="31"/>
      <c r="C101" s="40"/>
      <c r="D101" s="40"/>
      <c r="E101" s="40"/>
      <c r="F101" s="41"/>
      <c r="G101" s="42"/>
      <c r="H101" s="42"/>
      <c r="I101" s="43"/>
    </row>
    <row r="102" spans="2:9" ht="12.75">
      <c r="B102" s="31"/>
      <c r="C102" s="40"/>
      <c r="D102" s="40"/>
      <c r="E102" s="40"/>
      <c r="F102" s="41"/>
      <c r="G102" s="42"/>
      <c r="H102" s="42"/>
      <c r="I102" s="43"/>
    </row>
    <row r="103" spans="2:9" ht="12.75">
      <c r="B103" s="31"/>
      <c r="C103" s="40"/>
      <c r="D103" s="40"/>
      <c r="E103" s="40"/>
      <c r="F103" s="41"/>
      <c r="G103" s="42"/>
      <c r="H103" s="42"/>
      <c r="I103" s="43"/>
    </row>
    <row r="104" spans="2:9" ht="12.75">
      <c r="B104" s="31"/>
      <c r="C104" s="40"/>
      <c r="D104" s="40"/>
      <c r="E104" s="40"/>
      <c r="F104" s="41"/>
      <c r="G104" s="42"/>
      <c r="H104" s="42"/>
      <c r="I104" s="43"/>
    </row>
    <row r="105" spans="2:9" ht="12.75">
      <c r="B105" s="31"/>
      <c r="C105" s="40"/>
      <c r="D105" s="40"/>
      <c r="E105" s="40"/>
      <c r="F105" s="41"/>
      <c r="G105" s="42"/>
      <c r="H105" s="42"/>
      <c r="I105" s="43"/>
    </row>
    <row r="106" spans="2:9" ht="12.75">
      <c r="B106" s="31"/>
      <c r="C106" s="40"/>
      <c r="D106" s="40"/>
      <c r="E106" s="40"/>
      <c r="F106" s="41"/>
      <c r="G106" s="42"/>
      <c r="H106" s="42"/>
      <c r="I106" s="43"/>
    </row>
    <row r="107" spans="2:9" ht="12.75">
      <c r="B107" s="31"/>
      <c r="C107" s="40"/>
      <c r="D107" s="40"/>
      <c r="E107" s="40"/>
      <c r="F107" s="41"/>
      <c r="G107" s="42"/>
      <c r="H107" s="42"/>
      <c r="I107" s="43"/>
    </row>
    <row r="108" spans="2:9" ht="12.75">
      <c r="B108" s="31"/>
      <c r="C108" s="40"/>
      <c r="D108" s="40"/>
      <c r="E108" s="40"/>
      <c r="F108" s="41"/>
      <c r="G108" s="42"/>
      <c r="H108" s="42"/>
      <c r="I108" s="43"/>
    </row>
    <row r="109" spans="2:9" ht="12.75">
      <c r="B109" s="31"/>
      <c r="C109" s="40"/>
      <c r="D109" s="40"/>
      <c r="E109" s="40"/>
      <c r="F109" s="41"/>
      <c r="G109" s="42"/>
      <c r="H109" s="42"/>
      <c r="I109" s="43"/>
    </row>
    <row r="110" spans="2:9" ht="12.75">
      <c r="B110" s="31"/>
      <c r="C110" s="40"/>
      <c r="D110" s="40"/>
      <c r="E110" s="40"/>
      <c r="F110" s="41"/>
      <c r="G110" s="42"/>
      <c r="H110" s="42"/>
      <c r="I110" s="43"/>
    </row>
    <row r="111" spans="2:9" ht="12.75">
      <c r="B111" s="31"/>
      <c r="C111" s="40"/>
      <c r="D111" s="40"/>
      <c r="E111" s="40"/>
      <c r="F111" s="41"/>
      <c r="G111" s="42"/>
      <c r="H111" s="42"/>
      <c r="I111" s="43"/>
    </row>
    <row r="112" spans="2:9" ht="12.75">
      <c r="B112" s="31"/>
      <c r="C112" s="40"/>
      <c r="D112" s="40"/>
      <c r="E112" s="40"/>
      <c r="F112" s="41"/>
      <c r="G112" s="42"/>
      <c r="H112" s="42"/>
      <c r="I112" s="43"/>
    </row>
    <row r="113" spans="2:9" ht="12.75">
      <c r="B113" s="31"/>
      <c r="C113" s="40"/>
      <c r="D113" s="40"/>
      <c r="E113" s="40"/>
      <c r="F113" s="41"/>
      <c r="G113" s="42"/>
      <c r="H113" s="42"/>
      <c r="I113" s="43"/>
    </row>
    <row r="114" spans="2:9" ht="12.75">
      <c r="B114" s="31"/>
      <c r="C114" s="40"/>
      <c r="D114" s="40"/>
      <c r="E114" s="40"/>
      <c r="F114" s="41"/>
      <c r="G114" s="42"/>
      <c r="H114" s="42"/>
      <c r="I114" s="43"/>
    </row>
    <row r="115" spans="3:5" ht="12.75">
      <c r="C115" s="17"/>
      <c r="D115" s="17"/>
      <c r="E115" s="17"/>
    </row>
    <row r="116" spans="3:5" ht="12.75">
      <c r="C116" s="17"/>
      <c r="D116" s="17"/>
      <c r="E116" s="17"/>
    </row>
    <row r="117" spans="3:5" ht="12.75">
      <c r="C117" s="17"/>
      <c r="D117" s="17"/>
      <c r="E117" s="17"/>
    </row>
    <row r="118" spans="3:5" ht="12.75">
      <c r="C118" s="17"/>
      <c r="D118" s="17"/>
      <c r="E118" s="17"/>
    </row>
  </sheetData>
  <sheetProtection/>
  <mergeCells count="2">
    <mergeCell ref="B4:G4"/>
    <mergeCell ref="F3:G3"/>
  </mergeCells>
  <printOptions/>
  <pageMargins left="0.7480314960629921" right="0.3937007874015748" top="0.2755905511811024" bottom="0.1968503937007874" header="0.2755905511811024" footer="0.2755905511811024"/>
  <pageSetup fitToHeight="0" horizontalDpi="600" verticalDpi="600" orientation="portrait" paperSize="9" scale="31" r:id="rId1"/>
  <colBreaks count="1" manualBreakCount="1">
    <brk id="7" max="3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B2:O62"/>
  <sheetViews>
    <sheetView view="pageBreakPreview" zoomScale="20" zoomScaleNormal="25" zoomScaleSheetLayoutView="20" workbookViewId="0" topLeftCell="A1">
      <selection activeCell="L51" sqref="L51"/>
    </sheetView>
  </sheetViews>
  <sheetFormatPr defaultColWidth="9.00390625" defaultRowHeight="12.75"/>
  <cols>
    <col min="1" max="1" width="45.625" style="0" customWidth="1"/>
    <col min="2" max="2" width="21.375" style="0" customWidth="1"/>
    <col min="3" max="3" width="255.875" style="0" customWidth="1"/>
    <col min="4" max="4" width="20.75390625" style="0" hidden="1" customWidth="1"/>
    <col min="5" max="5" width="18.00390625" style="0" hidden="1" customWidth="1"/>
    <col min="6" max="6" width="0.2421875" style="0" hidden="1" customWidth="1"/>
    <col min="7" max="7" width="16.375" style="0" hidden="1" customWidth="1"/>
    <col min="8" max="8" width="84.375" style="0" customWidth="1"/>
    <col min="9" max="9" width="40.375" style="0" customWidth="1"/>
    <col min="10" max="10" width="45.625" style="0" hidden="1" customWidth="1"/>
    <col min="11" max="11" width="40.375" style="0" customWidth="1"/>
    <col min="12" max="12" width="70.375" style="0" customWidth="1"/>
    <col min="13" max="13" width="78.25390625" style="0" customWidth="1"/>
    <col min="14" max="14" width="18.125" style="0" customWidth="1"/>
    <col min="15" max="15" width="0" style="0" hidden="1" customWidth="1"/>
  </cols>
  <sheetData>
    <row r="2" spans="12:13" ht="51.75" customHeight="1">
      <c r="L2" s="294" t="s">
        <v>325</v>
      </c>
      <c r="M2" s="153"/>
    </row>
    <row r="3" spans="2:15" ht="60.75" customHeight="1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53" t="s">
        <v>159</v>
      </c>
      <c r="M3" s="153"/>
      <c r="N3" s="98"/>
      <c r="O3" s="104"/>
    </row>
    <row r="4" spans="2:15" ht="40.5" customHeight="1">
      <c r="B4" s="104"/>
      <c r="C4" s="104"/>
      <c r="D4" s="104"/>
      <c r="E4" s="104"/>
      <c r="F4" s="104"/>
      <c r="G4" s="104"/>
      <c r="H4" s="104"/>
      <c r="I4" s="339" t="s">
        <v>275</v>
      </c>
      <c r="J4" s="339"/>
      <c r="K4" s="339"/>
      <c r="L4" s="339"/>
      <c r="M4" s="273"/>
      <c r="N4" s="273"/>
      <c r="O4" s="104"/>
    </row>
    <row r="5" spans="2:15" ht="40.5" customHeight="1">
      <c r="B5" s="104"/>
      <c r="C5" s="104"/>
      <c r="D5" s="104"/>
      <c r="E5" s="104"/>
      <c r="F5" s="104"/>
      <c r="G5" s="104"/>
      <c r="H5" s="104"/>
      <c r="I5" s="339"/>
      <c r="J5" s="339"/>
      <c r="K5" s="339"/>
      <c r="L5" s="339"/>
      <c r="M5" s="273"/>
      <c r="N5" s="273"/>
      <c r="O5" s="104"/>
    </row>
    <row r="6" spans="2:15" ht="224.25" customHeight="1">
      <c r="B6" s="104"/>
      <c r="C6" s="104"/>
      <c r="D6" s="104"/>
      <c r="E6" s="104"/>
      <c r="F6" s="104"/>
      <c r="G6" s="104"/>
      <c r="H6" s="104"/>
      <c r="I6" s="339"/>
      <c r="J6" s="339"/>
      <c r="K6" s="339"/>
      <c r="L6" s="339"/>
      <c r="M6" s="273"/>
      <c r="N6" s="273"/>
      <c r="O6" s="104"/>
    </row>
    <row r="7" spans="2:15" ht="44.25"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98"/>
      <c r="M7" s="98"/>
      <c r="N7" s="98"/>
      <c r="O7" s="104"/>
    </row>
    <row r="8" spans="2:15" ht="1.5" customHeight="1"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</row>
    <row r="9" spans="2:15" ht="180.75" customHeight="1">
      <c r="B9" s="335" t="s">
        <v>323</v>
      </c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104"/>
      <c r="N9" s="104"/>
      <c r="O9" s="104"/>
    </row>
    <row r="10" spans="2:15" ht="40.5">
      <c r="B10" s="105"/>
      <c r="C10" s="105"/>
      <c r="D10" s="105"/>
      <c r="E10" s="105"/>
      <c r="F10" s="105"/>
      <c r="G10" s="105"/>
      <c r="H10" s="106"/>
      <c r="I10" s="336"/>
      <c r="J10" s="336"/>
      <c r="K10" s="336"/>
      <c r="L10" s="336"/>
      <c r="M10" s="104"/>
      <c r="N10" s="104"/>
      <c r="O10" s="104"/>
    </row>
    <row r="11" spans="2:15" ht="160.5" customHeight="1">
      <c r="B11" s="100" t="s">
        <v>22</v>
      </c>
      <c r="C11" s="100" t="s">
        <v>23</v>
      </c>
      <c r="D11" s="100" t="s">
        <v>23</v>
      </c>
      <c r="E11" s="100" t="s">
        <v>23</v>
      </c>
      <c r="F11" s="100" t="s">
        <v>23</v>
      </c>
      <c r="G11" s="100" t="s">
        <v>23</v>
      </c>
      <c r="H11" s="101" t="s">
        <v>45</v>
      </c>
      <c r="I11" s="101" t="s">
        <v>46</v>
      </c>
      <c r="J11" s="101" t="s">
        <v>258</v>
      </c>
      <c r="K11" s="101" t="s">
        <v>257</v>
      </c>
      <c r="L11" s="102" t="s">
        <v>253</v>
      </c>
      <c r="M11" s="104"/>
      <c r="N11" s="104"/>
      <c r="O11" s="104"/>
    </row>
    <row r="12" spans="2:15" ht="61.5">
      <c r="B12" s="141">
        <v>1</v>
      </c>
      <c r="C12" s="141">
        <v>2</v>
      </c>
      <c r="D12" s="142" t="s">
        <v>24</v>
      </c>
      <c r="E12" s="142" t="s">
        <v>25</v>
      </c>
      <c r="F12" s="142"/>
      <c r="G12" s="142" t="s">
        <v>26</v>
      </c>
      <c r="H12" s="142" t="s">
        <v>27</v>
      </c>
      <c r="I12" s="142" t="s">
        <v>28</v>
      </c>
      <c r="J12" s="142"/>
      <c r="K12" s="142" t="s">
        <v>149</v>
      </c>
      <c r="L12" s="142" t="s">
        <v>249</v>
      </c>
      <c r="M12" s="104"/>
      <c r="N12" s="104"/>
      <c r="O12" s="104"/>
    </row>
    <row r="13" spans="2:15" ht="180" customHeight="1">
      <c r="B13" s="143">
        <v>1</v>
      </c>
      <c r="C13" s="278" t="s">
        <v>295</v>
      </c>
      <c r="D13" s="146" t="s">
        <v>47</v>
      </c>
      <c r="E13" s="146" t="s">
        <v>50</v>
      </c>
      <c r="F13" s="146" t="s">
        <v>50</v>
      </c>
      <c r="G13" s="146" t="s">
        <v>52</v>
      </c>
      <c r="H13" s="255" t="s">
        <v>112</v>
      </c>
      <c r="I13" s="255"/>
      <c r="J13" s="255">
        <f>J14+J20+J24+J28+J32+J36+J41+J44</f>
        <v>2142.17</v>
      </c>
      <c r="K13" s="255">
        <f>K14+K20+K24+K28+K31+K36+K41+K44</f>
        <v>98.20000000000007</v>
      </c>
      <c r="L13" s="255">
        <f>L14+L20+L24+L28+L31+L36+L41+L44</f>
        <v>2240.37</v>
      </c>
      <c r="M13" s="104"/>
      <c r="N13" s="104"/>
      <c r="O13" s="104"/>
    </row>
    <row r="14" spans="2:15" ht="124.5" customHeight="1">
      <c r="B14" s="143">
        <f aca="true" t="shared" si="0" ref="B14:B53">B13+1</f>
        <v>2</v>
      </c>
      <c r="C14" s="278" t="s">
        <v>333</v>
      </c>
      <c r="D14" s="146" t="s">
        <v>47</v>
      </c>
      <c r="E14" s="146" t="s">
        <v>50</v>
      </c>
      <c r="F14" s="146" t="s">
        <v>50</v>
      </c>
      <c r="G14" s="146" t="s">
        <v>52</v>
      </c>
      <c r="H14" s="288" t="s">
        <v>127</v>
      </c>
      <c r="I14" s="255"/>
      <c r="J14" s="255">
        <f>J15+J16+J17+J18+J19</f>
        <v>938.5</v>
      </c>
      <c r="K14" s="255">
        <f>K15+K16+K17+K18+K19</f>
        <v>-217</v>
      </c>
      <c r="L14" s="255">
        <f>L15+L16+L17+L18+L19</f>
        <v>721.5</v>
      </c>
      <c r="M14" s="104"/>
      <c r="N14" s="104"/>
      <c r="O14" s="104"/>
    </row>
    <row r="15" spans="2:15" ht="108" customHeight="1">
      <c r="B15" s="143">
        <f t="shared" si="0"/>
        <v>3</v>
      </c>
      <c r="C15" s="279" t="s">
        <v>135</v>
      </c>
      <c r="D15" s="144" t="s">
        <v>47</v>
      </c>
      <c r="E15" s="144" t="s">
        <v>50</v>
      </c>
      <c r="F15" s="144" t="s">
        <v>50</v>
      </c>
      <c r="G15" s="144" t="s">
        <v>52</v>
      </c>
      <c r="H15" s="289" t="s">
        <v>127</v>
      </c>
      <c r="I15" s="241" t="s">
        <v>67</v>
      </c>
      <c r="J15" s="241">
        <v>480</v>
      </c>
      <c r="K15" s="241">
        <v>0</v>
      </c>
      <c r="L15" s="241">
        <f>J15+K15</f>
        <v>480</v>
      </c>
      <c r="M15" s="104"/>
      <c r="N15" s="104"/>
      <c r="O15" s="104"/>
    </row>
    <row r="16" spans="2:15" ht="90" customHeight="1">
      <c r="B16" s="143">
        <f t="shared" si="0"/>
        <v>4</v>
      </c>
      <c r="C16" s="279" t="s">
        <v>134</v>
      </c>
      <c r="D16" s="144" t="s">
        <v>47</v>
      </c>
      <c r="E16" s="144" t="s">
        <v>50</v>
      </c>
      <c r="F16" s="144" t="s">
        <v>50</v>
      </c>
      <c r="G16" s="144" t="s">
        <v>52</v>
      </c>
      <c r="H16" s="289" t="s">
        <v>127</v>
      </c>
      <c r="I16" s="241" t="s">
        <v>133</v>
      </c>
      <c r="J16" s="241">
        <v>145</v>
      </c>
      <c r="K16" s="241">
        <v>0</v>
      </c>
      <c r="L16" s="241">
        <f>J16+K16</f>
        <v>145</v>
      </c>
      <c r="M16" s="104"/>
      <c r="N16" s="104"/>
      <c r="O16" s="104"/>
    </row>
    <row r="17" spans="2:15" ht="125.25" customHeight="1">
      <c r="B17" s="143">
        <f>B16+1</f>
        <v>5</v>
      </c>
      <c r="C17" s="279" t="s">
        <v>1</v>
      </c>
      <c r="D17" s="144" t="s">
        <v>47</v>
      </c>
      <c r="E17" s="144" t="s">
        <v>50</v>
      </c>
      <c r="F17" s="144" t="s">
        <v>50</v>
      </c>
      <c r="G17" s="144" t="s">
        <v>52</v>
      </c>
      <c r="H17" s="289" t="s">
        <v>127</v>
      </c>
      <c r="I17" s="241" t="s">
        <v>71</v>
      </c>
      <c r="J17" s="241">
        <v>263.5</v>
      </c>
      <c r="K17" s="241">
        <v>-170</v>
      </c>
      <c r="L17" s="241">
        <v>93.5</v>
      </c>
      <c r="M17" s="104"/>
      <c r="N17" s="104"/>
      <c r="O17" s="104"/>
    </row>
    <row r="18" spans="2:15" ht="78" customHeight="1">
      <c r="B18" s="143">
        <f t="shared" si="0"/>
        <v>6</v>
      </c>
      <c r="C18" s="279" t="s">
        <v>69</v>
      </c>
      <c r="D18" s="144" t="s">
        <v>47</v>
      </c>
      <c r="E18" s="144" t="s">
        <v>50</v>
      </c>
      <c r="F18" s="144" t="s">
        <v>50</v>
      </c>
      <c r="G18" s="144" t="s">
        <v>52</v>
      </c>
      <c r="H18" s="289" t="s">
        <v>127</v>
      </c>
      <c r="I18" s="290">
        <v>851</v>
      </c>
      <c r="J18" s="241" t="s">
        <v>259</v>
      </c>
      <c r="K18" s="241">
        <v>-43</v>
      </c>
      <c r="L18" s="241">
        <v>2</v>
      </c>
      <c r="M18" s="104"/>
      <c r="N18" s="104"/>
      <c r="O18" s="104"/>
    </row>
    <row r="19" spans="2:15" ht="93.75" customHeight="1">
      <c r="B19" s="143">
        <f t="shared" si="0"/>
        <v>7</v>
      </c>
      <c r="C19" s="279" t="s">
        <v>70</v>
      </c>
      <c r="D19" s="144" t="s">
        <v>47</v>
      </c>
      <c r="E19" s="144" t="s">
        <v>50</v>
      </c>
      <c r="F19" s="144" t="s">
        <v>50</v>
      </c>
      <c r="G19" s="144" t="s">
        <v>52</v>
      </c>
      <c r="H19" s="289" t="s">
        <v>127</v>
      </c>
      <c r="I19" s="290">
        <v>852</v>
      </c>
      <c r="J19" s="241" t="s">
        <v>26</v>
      </c>
      <c r="K19" s="241">
        <v>-4</v>
      </c>
      <c r="L19" s="241">
        <v>1</v>
      </c>
      <c r="M19" s="104"/>
      <c r="N19" s="104"/>
      <c r="O19" s="104"/>
    </row>
    <row r="20" spans="2:15" ht="249" customHeight="1">
      <c r="B20" s="143">
        <f t="shared" si="0"/>
        <v>8</v>
      </c>
      <c r="C20" s="280" t="s">
        <v>155</v>
      </c>
      <c r="D20" s="146" t="s">
        <v>47</v>
      </c>
      <c r="E20" s="146" t="s">
        <v>51</v>
      </c>
      <c r="F20" s="146" t="s">
        <v>51</v>
      </c>
      <c r="G20" s="146" t="s">
        <v>53</v>
      </c>
      <c r="H20" s="255" t="s">
        <v>169</v>
      </c>
      <c r="I20" s="255"/>
      <c r="J20" s="255">
        <f>J21+J22+J23</f>
        <v>51.4</v>
      </c>
      <c r="K20" s="255">
        <f>K21+K22+K23</f>
        <v>36</v>
      </c>
      <c r="L20" s="255">
        <f>L21+L22+L23</f>
        <v>87.4</v>
      </c>
      <c r="M20" s="104"/>
      <c r="N20" s="104"/>
      <c r="O20" s="104"/>
    </row>
    <row r="21" spans="2:15" ht="117.75" customHeight="1">
      <c r="B21" s="143">
        <f t="shared" si="0"/>
        <v>9</v>
      </c>
      <c r="C21" s="279" t="s">
        <v>135</v>
      </c>
      <c r="D21" s="144" t="s">
        <v>47</v>
      </c>
      <c r="E21" s="144" t="s">
        <v>51</v>
      </c>
      <c r="F21" s="146" t="s">
        <v>51</v>
      </c>
      <c r="G21" s="144" t="s">
        <v>53</v>
      </c>
      <c r="H21" s="241" t="s">
        <v>169</v>
      </c>
      <c r="I21" s="241" t="s">
        <v>67</v>
      </c>
      <c r="J21" s="241">
        <v>37.8</v>
      </c>
      <c r="K21" s="241">
        <v>21.11</v>
      </c>
      <c r="L21" s="241">
        <f aca="true" t="shared" si="1" ref="L21:L27">J21+K21</f>
        <v>58.91</v>
      </c>
      <c r="M21" s="104"/>
      <c r="N21" s="104"/>
      <c r="O21" s="104"/>
    </row>
    <row r="22" spans="2:15" ht="87.75" customHeight="1">
      <c r="B22" s="143">
        <f t="shared" si="0"/>
        <v>10</v>
      </c>
      <c r="C22" s="279" t="s">
        <v>134</v>
      </c>
      <c r="D22" s="144" t="s">
        <v>47</v>
      </c>
      <c r="E22" s="144" t="s">
        <v>51</v>
      </c>
      <c r="F22" s="144" t="s">
        <v>51</v>
      </c>
      <c r="G22" s="144" t="s">
        <v>53</v>
      </c>
      <c r="H22" s="241" t="s">
        <v>169</v>
      </c>
      <c r="I22" s="241" t="s">
        <v>133</v>
      </c>
      <c r="J22" s="241">
        <v>12</v>
      </c>
      <c r="K22" s="241">
        <v>13.49</v>
      </c>
      <c r="L22" s="241">
        <f t="shared" si="1"/>
        <v>25.490000000000002</v>
      </c>
      <c r="M22" s="104"/>
      <c r="N22" s="104"/>
      <c r="O22" s="104"/>
    </row>
    <row r="23" spans="2:15" ht="123" customHeight="1">
      <c r="B23" s="143">
        <f t="shared" si="0"/>
        <v>11</v>
      </c>
      <c r="C23" s="279" t="s">
        <v>1</v>
      </c>
      <c r="D23" s="144" t="s">
        <v>47</v>
      </c>
      <c r="E23" s="144" t="s">
        <v>51</v>
      </c>
      <c r="F23" s="144" t="s">
        <v>51</v>
      </c>
      <c r="G23" s="144" t="s">
        <v>53</v>
      </c>
      <c r="H23" s="241" t="s">
        <v>169</v>
      </c>
      <c r="I23" s="241" t="s">
        <v>71</v>
      </c>
      <c r="J23" s="241" t="s">
        <v>262</v>
      </c>
      <c r="K23" s="241">
        <v>1.4</v>
      </c>
      <c r="L23" s="241">
        <f t="shared" si="1"/>
        <v>3</v>
      </c>
      <c r="M23" s="104"/>
      <c r="N23" s="104"/>
      <c r="O23" s="104"/>
    </row>
    <row r="24" spans="2:15" ht="182.25" customHeight="1">
      <c r="B24" s="143">
        <f t="shared" si="0"/>
        <v>12</v>
      </c>
      <c r="C24" s="247" t="s">
        <v>297</v>
      </c>
      <c r="D24" s="146" t="s">
        <v>47</v>
      </c>
      <c r="E24" s="146" t="s">
        <v>52</v>
      </c>
      <c r="F24" s="144" t="s">
        <v>52</v>
      </c>
      <c r="G24" s="146" t="s">
        <v>56</v>
      </c>
      <c r="H24" s="291" t="s">
        <v>172</v>
      </c>
      <c r="I24" s="255"/>
      <c r="J24" s="241">
        <f>J25</f>
        <v>0</v>
      </c>
      <c r="K24" s="255">
        <f>K25</f>
        <v>0</v>
      </c>
      <c r="L24" s="255">
        <f t="shared" si="1"/>
        <v>0</v>
      </c>
      <c r="M24" s="104"/>
      <c r="N24" s="104"/>
      <c r="O24" s="104"/>
    </row>
    <row r="25" spans="2:15" ht="261.75" customHeight="1">
      <c r="B25" s="143">
        <f t="shared" si="0"/>
        <v>13</v>
      </c>
      <c r="C25" s="242" t="s">
        <v>298</v>
      </c>
      <c r="D25" s="144" t="s">
        <v>47</v>
      </c>
      <c r="E25" s="144" t="s">
        <v>52</v>
      </c>
      <c r="F25" s="144" t="s">
        <v>52</v>
      </c>
      <c r="G25" s="144" t="s">
        <v>56</v>
      </c>
      <c r="H25" s="292" t="s">
        <v>171</v>
      </c>
      <c r="I25" s="241"/>
      <c r="J25" s="241">
        <v>0</v>
      </c>
      <c r="K25" s="241">
        <f>K26+K27</f>
        <v>0</v>
      </c>
      <c r="L25" s="241">
        <f t="shared" si="1"/>
        <v>0</v>
      </c>
      <c r="M25" s="104"/>
      <c r="N25" s="104"/>
      <c r="O25" s="104"/>
    </row>
    <row r="26" spans="2:15" ht="123.75" customHeight="1">
      <c r="B26" s="143">
        <f t="shared" si="0"/>
        <v>14</v>
      </c>
      <c r="C26" s="279" t="s">
        <v>135</v>
      </c>
      <c r="D26" s="144" t="s">
        <v>47</v>
      </c>
      <c r="E26" s="144" t="s">
        <v>52</v>
      </c>
      <c r="F26" s="144" t="s">
        <v>52</v>
      </c>
      <c r="G26" s="144" t="s">
        <v>56</v>
      </c>
      <c r="H26" s="292" t="s">
        <v>171</v>
      </c>
      <c r="I26" s="241" t="s">
        <v>67</v>
      </c>
      <c r="J26" s="241">
        <v>0</v>
      </c>
      <c r="K26" s="241">
        <v>0</v>
      </c>
      <c r="L26" s="241">
        <f t="shared" si="1"/>
        <v>0</v>
      </c>
      <c r="M26" s="104"/>
      <c r="N26" s="104"/>
      <c r="O26" s="104"/>
    </row>
    <row r="27" spans="2:15" ht="84.75" customHeight="1">
      <c r="B27" s="143">
        <f t="shared" si="0"/>
        <v>15</v>
      </c>
      <c r="C27" s="279" t="s">
        <v>134</v>
      </c>
      <c r="D27" s="144" t="s">
        <v>47</v>
      </c>
      <c r="E27" s="144" t="s">
        <v>52</v>
      </c>
      <c r="F27" s="144" t="s">
        <v>52</v>
      </c>
      <c r="G27" s="144" t="s">
        <v>56</v>
      </c>
      <c r="H27" s="292" t="s">
        <v>171</v>
      </c>
      <c r="I27" s="241" t="s">
        <v>133</v>
      </c>
      <c r="J27" s="241">
        <v>0</v>
      </c>
      <c r="K27" s="241">
        <v>0</v>
      </c>
      <c r="L27" s="241">
        <f t="shared" si="1"/>
        <v>0</v>
      </c>
      <c r="M27" s="104"/>
      <c r="N27" s="104"/>
      <c r="O27" s="104"/>
    </row>
    <row r="28" spans="2:15" ht="156" customHeight="1">
      <c r="B28" s="143">
        <f t="shared" si="0"/>
        <v>16</v>
      </c>
      <c r="C28" s="278" t="s">
        <v>299</v>
      </c>
      <c r="D28" s="146" t="s">
        <v>47</v>
      </c>
      <c r="E28" s="146" t="s">
        <v>58</v>
      </c>
      <c r="F28" s="144" t="s">
        <v>58</v>
      </c>
      <c r="G28" s="146" t="s">
        <v>53</v>
      </c>
      <c r="H28" s="255" t="s">
        <v>108</v>
      </c>
      <c r="I28" s="255"/>
      <c r="J28" s="255">
        <f aca="true" t="shared" si="2" ref="J28:L29">J29</f>
        <v>40</v>
      </c>
      <c r="K28" s="255">
        <f t="shared" si="2"/>
        <v>-35</v>
      </c>
      <c r="L28" s="255">
        <f t="shared" si="2"/>
        <v>5</v>
      </c>
      <c r="M28" s="104"/>
      <c r="N28" s="104"/>
      <c r="O28" s="104"/>
    </row>
    <row r="29" spans="2:15" ht="261.75" customHeight="1">
      <c r="B29" s="143">
        <f t="shared" si="0"/>
        <v>17</v>
      </c>
      <c r="C29" s="281" t="s">
        <v>300</v>
      </c>
      <c r="D29" s="144" t="s">
        <v>47</v>
      </c>
      <c r="E29" s="144" t="s">
        <v>58</v>
      </c>
      <c r="F29" s="146" t="s">
        <v>58</v>
      </c>
      <c r="G29" s="144" t="s">
        <v>53</v>
      </c>
      <c r="H29" s="255" t="s">
        <v>111</v>
      </c>
      <c r="I29" s="241"/>
      <c r="J29" s="241">
        <f t="shared" si="2"/>
        <v>40</v>
      </c>
      <c r="K29" s="241">
        <f t="shared" si="2"/>
        <v>-35</v>
      </c>
      <c r="L29" s="241">
        <f t="shared" si="2"/>
        <v>5</v>
      </c>
      <c r="M29" s="104"/>
      <c r="N29" s="104"/>
      <c r="O29" s="104"/>
    </row>
    <row r="30" spans="2:15" ht="123" customHeight="1">
      <c r="B30" s="143">
        <f t="shared" si="0"/>
        <v>18</v>
      </c>
      <c r="C30" s="282" t="s">
        <v>1</v>
      </c>
      <c r="D30" s="144" t="s">
        <v>47</v>
      </c>
      <c r="E30" s="144" t="s">
        <v>58</v>
      </c>
      <c r="F30" s="144" t="s">
        <v>58</v>
      </c>
      <c r="G30" s="144" t="s">
        <v>53</v>
      </c>
      <c r="H30" s="241" t="s">
        <v>111</v>
      </c>
      <c r="I30" s="241">
        <v>244</v>
      </c>
      <c r="J30" s="241">
        <v>40</v>
      </c>
      <c r="K30" s="241">
        <v>-35</v>
      </c>
      <c r="L30" s="241">
        <f>J30+K30</f>
        <v>5</v>
      </c>
      <c r="M30" s="104"/>
      <c r="N30" s="104"/>
      <c r="O30" s="104"/>
    </row>
    <row r="31" spans="2:15" ht="123" customHeight="1">
      <c r="B31" s="143">
        <f t="shared" si="0"/>
        <v>19</v>
      </c>
      <c r="C31" s="278" t="s">
        <v>301</v>
      </c>
      <c r="D31" s="146" t="s">
        <v>47</v>
      </c>
      <c r="E31" s="147" t="s">
        <v>7</v>
      </c>
      <c r="F31" s="145"/>
      <c r="G31" s="147"/>
      <c r="H31" s="241" t="s">
        <v>114</v>
      </c>
      <c r="I31" s="291" t="s">
        <v>48</v>
      </c>
      <c r="J31" s="241">
        <f>J32</f>
        <v>42.22</v>
      </c>
      <c r="K31" s="291">
        <f>K32</f>
        <v>-41.22</v>
      </c>
      <c r="L31" s="255">
        <f>J31+K31</f>
        <v>1</v>
      </c>
      <c r="M31" s="104"/>
      <c r="N31" s="104"/>
      <c r="O31" s="104"/>
    </row>
    <row r="32" spans="2:15" ht="240" customHeight="1">
      <c r="B32" s="143">
        <f t="shared" si="0"/>
        <v>20</v>
      </c>
      <c r="C32" s="279" t="s">
        <v>302</v>
      </c>
      <c r="D32" s="144" t="s">
        <v>47</v>
      </c>
      <c r="E32" s="145" t="s">
        <v>7</v>
      </c>
      <c r="F32" s="145" t="s">
        <v>7</v>
      </c>
      <c r="G32" s="145" t="s">
        <v>7</v>
      </c>
      <c r="H32" s="241" t="s">
        <v>115</v>
      </c>
      <c r="I32" s="292"/>
      <c r="J32" s="241">
        <f>J33+J34+J35</f>
        <v>42.22</v>
      </c>
      <c r="K32" s="292">
        <f>K33+K34+K35</f>
        <v>-41.22</v>
      </c>
      <c r="L32" s="241">
        <f>L33+L34+L35</f>
        <v>1</v>
      </c>
      <c r="M32" s="104"/>
      <c r="N32" s="104"/>
      <c r="O32" s="104"/>
    </row>
    <row r="33" spans="2:15" ht="111.75" customHeight="1">
      <c r="B33" s="143">
        <f t="shared" si="0"/>
        <v>21</v>
      </c>
      <c r="C33" s="279" t="s">
        <v>135</v>
      </c>
      <c r="D33" s="144" t="s">
        <v>47</v>
      </c>
      <c r="E33" s="145" t="s">
        <v>7</v>
      </c>
      <c r="F33" s="147" t="s">
        <v>7</v>
      </c>
      <c r="G33" s="145" t="s">
        <v>7</v>
      </c>
      <c r="H33" s="241" t="s">
        <v>115</v>
      </c>
      <c r="I33" s="292" t="s">
        <v>67</v>
      </c>
      <c r="J33" s="241">
        <v>0</v>
      </c>
      <c r="K33" s="292">
        <v>0</v>
      </c>
      <c r="L33" s="241">
        <f>J33+K33</f>
        <v>0</v>
      </c>
      <c r="M33" s="104"/>
      <c r="N33" s="104"/>
      <c r="O33" s="104"/>
    </row>
    <row r="34" spans="2:15" ht="81.75" customHeight="1">
      <c r="B34" s="143">
        <f t="shared" si="0"/>
        <v>22</v>
      </c>
      <c r="C34" s="279" t="s">
        <v>134</v>
      </c>
      <c r="D34" s="144" t="s">
        <v>47</v>
      </c>
      <c r="E34" s="145" t="s">
        <v>7</v>
      </c>
      <c r="F34" s="145" t="s">
        <v>7</v>
      </c>
      <c r="G34" s="145" t="s">
        <v>7</v>
      </c>
      <c r="H34" s="241" t="s">
        <v>115</v>
      </c>
      <c r="I34" s="292" t="s">
        <v>133</v>
      </c>
      <c r="J34" s="241">
        <v>0</v>
      </c>
      <c r="K34" s="292">
        <v>0</v>
      </c>
      <c r="L34" s="241">
        <f>J34+K34</f>
        <v>0</v>
      </c>
      <c r="M34" s="104"/>
      <c r="N34" s="104"/>
      <c r="O34" s="104"/>
    </row>
    <row r="35" spans="2:15" ht="132" customHeight="1">
      <c r="B35" s="143">
        <f t="shared" si="0"/>
        <v>23</v>
      </c>
      <c r="C35" s="282" t="s">
        <v>1</v>
      </c>
      <c r="D35" s="144" t="s">
        <v>47</v>
      </c>
      <c r="E35" s="145" t="s">
        <v>7</v>
      </c>
      <c r="F35" s="145" t="s">
        <v>7</v>
      </c>
      <c r="G35" s="145" t="s">
        <v>7</v>
      </c>
      <c r="H35" s="241" t="s">
        <v>115</v>
      </c>
      <c r="I35" s="292" t="s">
        <v>71</v>
      </c>
      <c r="J35" s="241">
        <v>42.22</v>
      </c>
      <c r="K35" s="292">
        <v>-41.22</v>
      </c>
      <c r="L35" s="241">
        <f>J35+K35</f>
        <v>1</v>
      </c>
      <c r="M35" s="104"/>
      <c r="N35" s="104"/>
      <c r="O35" s="104"/>
    </row>
    <row r="36" spans="2:15" ht="249.75" customHeight="1">
      <c r="B36" s="143">
        <f t="shared" si="0"/>
        <v>24</v>
      </c>
      <c r="C36" s="283" t="s">
        <v>303</v>
      </c>
      <c r="D36" s="146" t="s">
        <v>47</v>
      </c>
      <c r="E36" s="146" t="s">
        <v>61</v>
      </c>
      <c r="F36" s="146" t="s">
        <v>61</v>
      </c>
      <c r="G36" s="146" t="s">
        <v>50</v>
      </c>
      <c r="H36" s="255" t="s">
        <v>116</v>
      </c>
      <c r="I36" s="255" t="s">
        <v>48</v>
      </c>
      <c r="J36" s="255">
        <f>+J37+J38+J40+J39</f>
        <v>376.36</v>
      </c>
      <c r="K36" s="255">
        <f>K37</f>
        <v>-299.09</v>
      </c>
      <c r="L36" s="255">
        <f>J36+K36</f>
        <v>77.27000000000004</v>
      </c>
      <c r="M36" s="104"/>
      <c r="N36" s="104"/>
      <c r="O36" s="104"/>
    </row>
    <row r="37" spans="2:15" ht="137.25" customHeight="1">
      <c r="B37" s="143">
        <f>B36+1</f>
        <v>25</v>
      </c>
      <c r="C37" s="279" t="s">
        <v>131</v>
      </c>
      <c r="D37" s="144" t="s">
        <v>47</v>
      </c>
      <c r="E37" s="144" t="s">
        <v>61</v>
      </c>
      <c r="F37" s="146" t="s">
        <v>61</v>
      </c>
      <c r="G37" s="144" t="s">
        <v>50</v>
      </c>
      <c r="H37" s="241" t="s">
        <v>116</v>
      </c>
      <c r="I37" s="241" t="s">
        <v>71</v>
      </c>
      <c r="J37" s="241">
        <v>326.36</v>
      </c>
      <c r="K37" s="241">
        <v>-299.09</v>
      </c>
      <c r="L37" s="241">
        <f>J37+K37</f>
        <v>27.27000000000004</v>
      </c>
      <c r="M37" s="104"/>
      <c r="N37" s="104"/>
      <c r="O37" s="104"/>
    </row>
    <row r="38" spans="2:15" ht="72.75" customHeight="1">
      <c r="B38" s="143">
        <f t="shared" si="0"/>
        <v>26</v>
      </c>
      <c r="C38" s="279" t="s">
        <v>105</v>
      </c>
      <c r="D38" s="144" t="s">
        <v>47</v>
      </c>
      <c r="E38" s="144" t="s">
        <v>61</v>
      </c>
      <c r="F38" s="144" t="s">
        <v>61</v>
      </c>
      <c r="G38" s="144" t="s">
        <v>50</v>
      </c>
      <c r="H38" s="241" t="s">
        <v>116</v>
      </c>
      <c r="I38" s="241" t="s">
        <v>132</v>
      </c>
      <c r="J38" s="241" t="s">
        <v>261</v>
      </c>
      <c r="K38" s="241"/>
      <c r="L38" s="241">
        <v>10</v>
      </c>
      <c r="M38" s="104"/>
      <c r="N38" s="104"/>
      <c r="O38" s="104"/>
    </row>
    <row r="39" spans="2:15" ht="78.75" customHeight="1">
      <c r="B39" s="143">
        <f t="shared" si="0"/>
        <v>27</v>
      </c>
      <c r="C39" s="279" t="s">
        <v>69</v>
      </c>
      <c r="D39" s="144" t="s">
        <v>47</v>
      </c>
      <c r="E39" s="144" t="s">
        <v>61</v>
      </c>
      <c r="F39" s="144" t="s">
        <v>61</v>
      </c>
      <c r="G39" s="144" t="s">
        <v>50</v>
      </c>
      <c r="H39" s="241" t="s">
        <v>116</v>
      </c>
      <c r="I39" s="241" t="s">
        <v>72</v>
      </c>
      <c r="J39" s="241" t="s">
        <v>264</v>
      </c>
      <c r="K39" s="241"/>
      <c r="L39" s="241">
        <v>30</v>
      </c>
      <c r="M39" s="104"/>
      <c r="N39" s="104"/>
      <c r="O39" s="104"/>
    </row>
    <row r="40" spans="2:15" ht="80.25" customHeight="1">
      <c r="B40" s="143">
        <f t="shared" si="0"/>
        <v>28</v>
      </c>
      <c r="C40" s="279" t="s">
        <v>70</v>
      </c>
      <c r="D40" s="144" t="s">
        <v>47</v>
      </c>
      <c r="E40" s="144" t="s">
        <v>61</v>
      </c>
      <c r="F40" s="144" t="s">
        <v>61</v>
      </c>
      <c r="G40" s="144" t="s">
        <v>50</v>
      </c>
      <c r="H40" s="241" t="s">
        <v>116</v>
      </c>
      <c r="I40" s="241" t="s">
        <v>9</v>
      </c>
      <c r="J40" s="241" t="s">
        <v>263</v>
      </c>
      <c r="K40" s="241"/>
      <c r="L40" s="241">
        <v>10</v>
      </c>
      <c r="M40" s="104"/>
      <c r="N40" s="104"/>
      <c r="O40" s="104"/>
    </row>
    <row r="41" spans="2:15" ht="298.5" customHeight="1">
      <c r="B41" s="143">
        <f t="shared" si="0"/>
        <v>29</v>
      </c>
      <c r="C41" s="283" t="s">
        <v>304</v>
      </c>
      <c r="D41" s="146" t="s">
        <v>47</v>
      </c>
      <c r="E41" s="146" t="s">
        <v>64</v>
      </c>
      <c r="F41" s="146" t="s">
        <v>64</v>
      </c>
      <c r="G41" s="146" t="s">
        <v>58</v>
      </c>
      <c r="H41" s="255" t="s">
        <v>117</v>
      </c>
      <c r="I41" s="138" t="s">
        <v>48</v>
      </c>
      <c r="J41" s="255">
        <f>J42+J43</f>
        <v>573.39</v>
      </c>
      <c r="K41" s="255">
        <f>K42+K43</f>
        <v>528.11</v>
      </c>
      <c r="L41" s="255">
        <f aca="true" t="shared" si="3" ref="L41:L50">J41+K41</f>
        <v>1101.5</v>
      </c>
      <c r="M41" s="104"/>
      <c r="N41" s="104"/>
      <c r="O41" s="104"/>
    </row>
    <row r="42" spans="2:15" ht="120.75" customHeight="1">
      <c r="B42" s="143">
        <f t="shared" si="0"/>
        <v>30</v>
      </c>
      <c r="C42" s="284" t="s">
        <v>135</v>
      </c>
      <c r="D42" s="144" t="s">
        <v>47</v>
      </c>
      <c r="E42" s="144" t="s">
        <v>64</v>
      </c>
      <c r="F42" s="144" t="s">
        <v>64</v>
      </c>
      <c r="G42" s="144" t="s">
        <v>58</v>
      </c>
      <c r="H42" s="241" t="s">
        <v>117</v>
      </c>
      <c r="I42" s="241" t="s">
        <v>67</v>
      </c>
      <c r="J42" s="241">
        <v>440.39</v>
      </c>
      <c r="K42" s="241">
        <v>406.11</v>
      </c>
      <c r="L42" s="241">
        <f t="shared" si="3"/>
        <v>846.5</v>
      </c>
      <c r="M42" s="104"/>
      <c r="N42" s="104"/>
      <c r="O42" s="104"/>
    </row>
    <row r="43" spans="2:15" ht="63.75" customHeight="1">
      <c r="B43" s="143">
        <f t="shared" si="0"/>
        <v>31</v>
      </c>
      <c r="C43" s="284" t="s">
        <v>134</v>
      </c>
      <c r="D43" s="144" t="s">
        <v>47</v>
      </c>
      <c r="E43" s="144" t="s">
        <v>64</v>
      </c>
      <c r="F43" s="144" t="s">
        <v>64</v>
      </c>
      <c r="G43" s="144" t="s">
        <v>58</v>
      </c>
      <c r="H43" s="241" t="s">
        <v>117</v>
      </c>
      <c r="I43" s="241" t="s">
        <v>133</v>
      </c>
      <c r="J43" s="241">
        <v>133</v>
      </c>
      <c r="K43" s="241">
        <v>122</v>
      </c>
      <c r="L43" s="241">
        <f t="shared" si="3"/>
        <v>255</v>
      </c>
      <c r="M43" s="104"/>
      <c r="N43" s="104"/>
      <c r="O43" s="104"/>
    </row>
    <row r="44" spans="2:15" ht="291.75" customHeight="1">
      <c r="B44" s="143"/>
      <c r="C44" s="243" t="s">
        <v>304</v>
      </c>
      <c r="D44" s="146"/>
      <c r="E44" s="146"/>
      <c r="F44" s="146"/>
      <c r="G44" s="146"/>
      <c r="H44" s="255" t="s">
        <v>250</v>
      </c>
      <c r="I44" s="255" t="s">
        <v>48</v>
      </c>
      <c r="J44" s="255">
        <f>J45+J46</f>
        <v>120.3</v>
      </c>
      <c r="K44" s="255">
        <f>K45+K46</f>
        <v>126.4</v>
      </c>
      <c r="L44" s="255">
        <f t="shared" si="3"/>
        <v>246.7</v>
      </c>
      <c r="M44" s="104"/>
      <c r="N44" s="104"/>
      <c r="O44" s="104"/>
    </row>
    <row r="45" spans="2:15" ht="106.5" customHeight="1">
      <c r="B45" s="143"/>
      <c r="C45" s="284" t="s">
        <v>135</v>
      </c>
      <c r="D45" s="144"/>
      <c r="E45" s="144"/>
      <c r="F45" s="144"/>
      <c r="G45" s="144"/>
      <c r="H45" s="241" t="s">
        <v>250</v>
      </c>
      <c r="I45" s="241" t="s">
        <v>67</v>
      </c>
      <c r="J45" s="241">
        <v>92.3</v>
      </c>
      <c r="K45" s="241">
        <v>97.2</v>
      </c>
      <c r="L45" s="241">
        <f t="shared" si="3"/>
        <v>189.5</v>
      </c>
      <c r="M45" s="104"/>
      <c r="N45" s="104"/>
      <c r="O45" s="104"/>
    </row>
    <row r="46" spans="2:15" ht="87.75" customHeight="1">
      <c r="B46" s="143"/>
      <c r="C46" s="284" t="s">
        <v>134</v>
      </c>
      <c r="D46" s="144"/>
      <c r="E46" s="144"/>
      <c r="F46" s="144"/>
      <c r="G46" s="144"/>
      <c r="H46" s="241" t="s">
        <v>250</v>
      </c>
      <c r="I46" s="241" t="s">
        <v>133</v>
      </c>
      <c r="J46" s="241">
        <v>28</v>
      </c>
      <c r="K46" s="241">
        <v>29.2</v>
      </c>
      <c r="L46" s="241">
        <f t="shared" si="3"/>
        <v>57.2</v>
      </c>
      <c r="M46" s="104"/>
      <c r="N46" s="104"/>
      <c r="O46" s="104"/>
    </row>
    <row r="47" spans="2:15" ht="96.75" customHeight="1">
      <c r="B47" s="143">
        <f>B43+1</f>
        <v>32</v>
      </c>
      <c r="C47" s="283" t="s">
        <v>99</v>
      </c>
      <c r="D47" s="146" t="s">
        <v>47</v>
      </c>
      <c r="E47" s="146"/>
      <c r="F47" s="146" t="s">
        <v>50</v>
      </c>
      <c r="G47" s="146"/>
      <c r="H47" s="241" t="s">
        <v>118</v>
      </c>
      <c r="I47" s="255"/>
      <c r="J47" s="241">
        <f>J48+J51</f>
        <v>420.93</v>
      </c>
      <c r="K47" s="255">
        <f>K48+K51</f>
        <v>-5</v>
      </c>
      <c r="L47" s="255">
        <f>J47+K47</f>
        <v>415.93</v>
      </c>
      <c r="M47" s="104"/>
      <c r="N47" s="104"/>
      <c r="O47" s="104"/>
    </row>
    <row r="48" spans="2:15" ht="128.25" customHeight="1">
      <c r="B48" s="143">
        <f t="shared" si="0"/>
        <v>33</v>
      </c>
      <c r="C48" s="285" t="s">
        <v>0</v>
      </c>
      <c r="D48" s="144" t="s">
        <v>47</v>
      </c>
      <c r="E48" s="144" t="s">
        <v>50</v>
      </c>
      <c r="F48" s="144" t="s">
        <v>50</v>
      </c>
      <c r="G48" s="144" t="s">
        <v>51</v>
      </c>
      <c r="H48" s="241" t="s">
        <v>158</v>
      </c>
      <c r="I48" s="241"/>
      <c r="J48" s="241">
        <f>J49+J50</f>
        <v>410.93</v>
      </c>
      <c r="K48" s="241">
        <f>K49+K50</f>
        <v>0</v>
      </c>
      <c r="L48" s="241">
        <f t="shared" si="3"/>
        <v>410.93</v>
      </c>
      <c r="M48" s="104"/>
      <c r="N48" s="104"/>
      <c r="O48" s="104"/>
    </row>
    <row r="49" spans="2:15" ht="177" customHeight="1">
      <c r="B49" s="143">
        <f t="shared" si="0"/>
        <v>34</v>
      </c>
      <c r="C49" s="279" t="s">
        <v>75</v>
      </c>
      <c r="D49" s="144" t="s">
        <v>47</v>
      </c>
      <c r="E49" s="144" t="s">
        <v>50</v>
      </c>
      <c r="F49" s="144" t="s">
        <v>50</v>
      </c>
      <c r="G49" s="144" t="s">
        <v>51</v>
      </c>
      <c r="H49" s="241" t="s">
        <v>158</v>
      </c>
      <c r="I49" s="241" t="s">
        <v>67</v>
      </c>
      <c r="J49" s="241">
        <v>315.16</v>
      </c>
      <c r="K49" s="241">
        <v>0</v>
      </c>
      <c r="L49" s="241">
        <f t="shared" si="3"/>
        <v>315.16</v>
      </c>
      <c r="M49" s="104"/>
      <c r="N49" s="104"/>
      <c r="O49" s="104"/>
    </row>
    <row r="50" spans="2:15" ht="93.75" customHeight="1">
      <c r="B50" s="143">
        <f t="shared" si="0"/>
        <v>35</v>
      </c>
      <c r="C50" s="279" t="s">
        <v>134</v>
      </c>
      <c r="D50" s="144" t="s">
        <v>47</v>
      </c>
      <c r="E50" s="144" t="s">
        <v>50</v>
      </c>
      <c r="F50" s="144" t="s">
        <v>50</v>
      </c>
      <c r="G50" s="144" t="s">
        <v>51</v>
      </c>
      <c r="H50" s="241" t="s">
        <v>158</v>
      </c>
      <c r="I50" s="241" t="s">
        <v>133</v>
      </c>
      <c r="J50" s="241">
        <v>95.77</v>
      </c>
      <c r="K50" s="241">
        <v>0</v>
      </c>
      <c r="L50" s="241">
        <f t="shared" si="3"/>
        <v>95.77</v>
      </c>
      <c r="M50" s="104"/>
      <c r="N50" s="104"/>
      <c r="O50" s="104"/>
    </row>
    <row r="51" spans="2:15" ht="97.5" customHeight="1">
      <c r="B51" s="143">
        <f t="shared" si="0"/>
        <v>36</v>
      </c>
      <c r="C51" s="286" t="s">
        <v>3</v>
      </c>
      <c r="D51" s="146" t="s">
        <v>47</v>
      </c>
      <c r="E51" s="146" t="s">
        <v>50</v>
      </c>
      <c r="F51" s="146" t="s">
        <v>50</v>
      </c>
      <c r="G51" s="146" t="s">
        <v>64</v>
      </c>
      <c r="H51" s="255" t="s">
        <v>118</v>
      </c>
      <c r="I51" s="255"/>
      <c r="J51" s="255">
        <f>J52</f>
        <v>10</v>
      </c>
      <c r="K51" s="255">
        <f>K52</f>
        <v>-5</v>
      </c>
      <c r="L51" s="255">
        <f>L52</f>
        <v>5</v>
      </c>
      <c r="M51" s="104"/>
      <c r="N51" s="104"/>
      <c r="O51" s="104"/>
    </row>
    <row r="52" spans="2:15" ht="75.75" customHeight="1">
      <c r="B52" s="143">
        <f t="shared" si="0"/>
        <v>37</v>
      </c>
      <c r="C52" s="279" t="s">
        <v>4</v>
      </c>
      <c r="D52" s="144" t="s">
        <v>47</v>
      </c>
      <c r="E52" s="144" t="s">
        <v>50</v>
      </c>
      <c r="F52" s="144" t="s">
        <v>50</v>
      </c>
      <c r="G52" s="144" t="s">
        <v>64</v>
      </c>
      <c r="H52" s="241" t="s">
        <v>170</v>
      </c>
      <c r="I52" s="241" t="s">
        <v>5</v>
      </c>
      <c r="J52" s="241">
        <v>10</v>
      </c>
      <c r="K52" s="241">
        <v>-5</v>
      </c>
      <c r="L52" s="241">
        <f>J52+K52</f>
        <v>5</v>
      </c>
      <c r="M52" s="104"/>
      <c r="N52" s="104"/>
      <c r="O52" s="104"/>
    </row>
    <row r="53" spans="2:15" ht="84" customHeight="1">
      <c r="B53" s="143">
        <f t="shared" si="0"/>
        <v>38</v>
      </c>
      <c r="C53" s="287" t="s">
        <v>65</v>
      </c>
      <c r="D53" s="148" t="s">
        <v>47</v>
      </c>
      <c r="E53" s="148" t="s">
        <v>150</v>
      </c>
      <c r="F53" s="149" t="s">
        <v>64</v>
      </c>
      <c r="G53" s="148" t="s">
        <v>150</v>
      </c>
      <c r="H53" s="255" t="s">
        <v>170</v>
      </c>
      <c r="I53" s="258" t="s">
        <v>152</v>
      </c>
      <c r="J53" s="258">
        <v>65.2</v>
      </c>
      <c r="K53" s="258">
        <v>-65.2</v>
      </c>
      <c r="L53" s="258">
        <v>0</v>
      </c>
      <c r="M53" s="104"/>
      <c r="N53" s="107"/>
      <c r="O53" s="104"/>
    </row>
    <row r="54" spans="2:15" ht="48" customHeight="1">
      <c r="B54" s="337" t="s">
        <v>17</v>
      </c>
      <c r="C54" s="337"/>
      <c r="D54" s="337"/>
      <c r="E54" s="337"/>
      <c r="F54" s="338"/>
      <c r="G54" s="337"/>
      <c r="H54" s="338"/>
      <c r="I54" s="150"/>
      <c r="J54" s="150">
        <f>J53+J47+J13</f>
        <v>2628.3</v>
      </c>
      <c r="K54" s="150">
        <f>K13+K47+K53</f>
        <v>28.00000000000007</v>
      </c>
      <c r="L54" s="150">
        <f>L13+L47+L53</f>
        <v>2656.2999999999997</v>
      </c>
      <c r="M54" s="104"/>
      <c r="N54" s="104"/>
      <c r="O54" s="104"/>
    </row>
    <row r="55" spans="2:15" ht="45.75">
      <c r="B55" s="104"/>
      <c r="C55" s="104"/>
      <c r="D55" s="104"/>
      <c r="E55" s="104"/>
      <c r="F55" s="108"/>
      <c r="G55" s="104"/>
      <c r="H55" s="108"/>
      <c r="I55" s="104"/>
      <c r="J55" s="104"/>
      <c r="K55" s="104"/>
      <c r="L55" s="104"/>
      <c r="M55" s="104"/>
      <c r="N55" s="104"/>
      <c r="O55" s="104"/>
    </row>
    <row r="56" spans="2:15" ht="40.5"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</row>
    <row r="57" spans="2:15" ht="45">
      <c r="B57" s="104"/>
      <c r="C57" s="104"/>
      <c r="D57" s="104"/>
      <c r="E57" s="104"/>
      <c r="F57" s="125"/>
      <c r="G57" s="104"/>
      <c r="H57" s="104"/>
      <c r="I57" s="104"/>
      <c r="J57" s="104"/>
      <c r="K57" s="104"/>
      <c r="L57" s="104"/>
      <c r="M57" s="104"/>
      <c r="N57" s="104"/>
      <c r="O57" s="104"/>
    </row>
    <row r="58" spans="2:13" ht="45.75">
      <c r="B58" s="97"/>
      <c r="C58" s="97"/>
      <c r="D58" s="97"/>
      <c r="E58" s="97"/>
      <c r="F58" s="108"/>
      <c r="G58" s="97"/>
      <c r="H58" s="97"/>
      <c r="I58" s="97"/>
      <c r="J58" s="97"/>
      <c r="K58" s="97"/>
      <c r="L58" s="97"/>
      <c r="M58" s="97"/>
    </row>
    <row r="59" ht="45.75">
      <c r="F59" s="108"/>
    </row>
    <row r="60" ht="45.75">
      <c r="F60" s="108"/>
    </row>
    <row r="61" spans="6:8" ht="45.75">
      <c r="F61" s="108"/>
      <c r="H61" s="108"/>
    </row>
    <row r="62" spans="6:8" ht="45.75">
      <c r="F62" s="108"/>
      <c r="H62" s="108"/>
    </row>
  </sheetData>
  <sheetProtection/>
  <mergeCells count="4">
    <mergeCell ref="B9:L9"/>
    <mergeCell ref="I10:L10"/>
    <mergeCell ref="B54:H54"/>
    <mergeCell ref="I4:L6"/>
  </mergeCells>
  <printOptions/>
  <pageMargins left="0.5118110236220472" right="0.11811023622047245" top="0.3937007874015748" bottom="0.7480314960629921" header="0.15748031496062992" footer="0.31496062992125984"/>
  <pageSetup fitToHeight="2" horizontalDpi="600" verticalDpi="600" orientation="portrait" paperSize="9" scale="15" r:id="rId1"/>
  <rowBreaks count="1" manualBreakCount="1">
    <brk id="5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admin</cp:lastModifiedBy>
  <cp:lastPrinted>2018-11-16T09:42:48Z</cp:lastPrinted>
  <dcterms:created xsi:type="dcterms:W3CDTF">2007-09-12T09:25:25Z</dcterms:created>
  <dcterms:modified xsi:type="dcterms:W3CDTF">2018-11-16T09:43:21Z</dcterms:modified>
  <cp:category/>
  <cp:version/>
  <cp:contentType/>
  <cp:contentStatus/>
</cp:coreProperties>
</file>