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4740" activeTab="2"/>
  </bookViews>
  <sheets>
    <sheet name="Приложение 3" sheetId="1" r:id="rId1"/>
    <sheet name="приложен7" sheetId="2" r:id="rId2"/>
    <sheet name="Приложение5" sheetId="3" r:id="rId3"/>
    <sheet name="Лист1" sheetId="4" r:id="rId4"/>
  </sheets>
  <externalReferences>
    <externalReference r:id="rId7"/>
  </externalReferences>
  <definedNames>
    <definedName name="_Toc105952697" localSheetId="2">'Приложение5'!$A$2</definedName>
    <definedName name="_Toc105952698" localSheetId="2">'Приложение5'!#REF!</definedName>
    <definedName name="_xlnm.Print_Titles" localSheetId="0">'Приложение 3'!$4:$5</definedName>
    <definedName name="_xlnm.Print_Area" localSheetId="0">'Приложение 3'!$A$1:$F$82</definedName>
    <definedName name="_xlnm.Print_Area" localSheetId="2">'Приложение5'!$A$1:$E$57</definedName>
  </definedNames>
  <calcPr fullCalcOnLoad="1"/>
</workbook>
</file>

<file path=xl/sharedStrings.xml><?xml version="1.0" encoding="utf-8"?>
<sst xmlns="http://schemas.openxmlformats.org/spreadsheetml/2006/main" count="833" uniqueCount="318">
  <si>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</si>
  <si>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</si>
  <si>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</si>
  <si>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</si>
  <si>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</si>
  <si>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</si>
  <si>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</si>
  <si>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</si>
  <si>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</si>
  <si>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</si>
  <si>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</si>
  <si>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</si>
  <si>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</si>
  <si>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</si>
  <si>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Функционирование законадательных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</si>
  <si>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</si>
  <si>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</si>
  <si>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</si>
  <si>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06</t>
  </si>
  <si>
    <t>Обеспечение проведения выборов и референдумов</t>
  </si>
  <si>
    <t>07</t>
  </si>
  <si>
    <t>Резервный фонд</t>
  </si>
  <si>
    <t>Другие общегосударственные вопросы</t>
  </si>
  <si>
    <t>НАЦИОНАЛЬНАЯ ОБОРОНА</t>
  </si>
  <si>
    <t>09</t>
  </si>
  <si>
    <t>НАЦИОНАЛЬНАЯ ЭКОНОМИКА</t>
  </si>
  <si>
    <t>05</t>
  </si>
  <si>
    <t>08</t>
  </si>
  <si>
    <t>11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</si>
  <si>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</si>
  <si>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</si>
  <si>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</si>
  <si>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</si>
  <si>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ЗДРАВООХРАНЕНИЕ И СПОРТ</t>
  </si>
  <si>
    <t>Спорт и физическая культура</t>
  </si>
  <si>
    <t>ВСЕГО РАСХОДОВ</t>
  </si>
  <si>
    <t xml:space="preserve">Администрация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</si>
  <si>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</si>
  <si>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</si>
  <si>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</si>
  <si>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</si>
  <si>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</si>
  <si>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</si>
  <si>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</si>
  <si>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</si>
  <si>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</si>
  <si>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1 06 06013 10 0000 110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</si>
  <si>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</si>
  <si>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</si>
  <si>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</si>
  <si>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</si>
  <si>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</si>
  <si>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</si>
  <si>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</si>
  <si>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</si>
  <si>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1 11 05000 00 0000 120</t>
  </si>
  <si>
    <t>1 11 05035 10 0000 120</t>
  </si>
  <si>
    <t>1 11 07015 10 0000 120</t>
  </si>
  <si>
    <t>1 13 00000 00 0000 000</t>
  </si>
  <si>
    <t>Руководство и управление в сфере установленных функций</t>
  </si>
  <si>
    <t>Центральный аппарат</t>
  </si>
  <si>
    <t>0000000</t>
  </si>
  <si>
    <t>000</t>
  </si>
  <si>
    <t>0010000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</si>
  <si>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</si>
  <si>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власти местного самоуправления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</si>
  <si>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</si>
  <si>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</si>
  <si>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 xml:space="preserve">Функционирование местных администраций </t>
  </si>
  <si>
    <t>Дорожное хозяйство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</si>
  <si>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</si>
  <si>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</si>
  <si>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</si>
  <si>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Библиотеки</t>
  </si>
  <si>
    <t xml:space="preserve">Мероприятия в области здравоохранения, спорта и физической культуры, туризма </t>
  </si>
  <si>
    <t>МЕЖБЮДЖЕТНЫЕ ТРАНСФЕРТЫ</t>
  </si>
  <si>
    <t>011</t>
  </si>
  <si>
    <t>012</t>
  </si>
  <si>
    <t>1 14 00000 00 0000 000</t>
  </si>
  <si>
    <t>Доходы от продажи материальных и нематериальных активов</t>
  </si>
  <si>
    <t>1 14 01050 10 0000 410</t>
  </si>
  <si>
    <t>1 14 02030 10 0000 410</t>
  </si>
  <si>
    <t>1 14 02030 10 0000 440</t>
  </si>
  <si>
    <t>1 14 02032 10 0000 410</t>
  </si>
  <si>
    <t>1 14 02032 10 0000 440</t>
  </si>
  <si>
    <t>1 14 02033 10 0000 410</t>
  </si>
  <si>
    <t>1 14 02033 10 0000 440</t>
  </si>
  <si>
    <t>1 14 03050 10 0000 410</t>
  </si>
  <si>
    <t>1 14 03050 10 0000 440</t>
  </si>
  <si>
    <t>1 15 00000 00 0000 000</t>
  </si>
  <si>
    <t>Административные платежи и сборы</t>
  </si>
  <si>
    <t>1 15 02050 10 0000 140</t>
  </si>
  <si>
    <t>Платежи, взимаемые организациями поселений за выполнение определенных функций</t>
  </si>
  <si>
    <t>Штрафы, санкции, возмещение ущерба</t>
  </si>
  <si>
    <t>1 17 05050 10 0000 180</t>
  </si>
  <si>
    <t>2 00 00000 00 0000 000</t>
  </si>
  <si>
    <t>Безвозмездные поступления</t>
  </si>
  <si>
    <t>3 00 00000 00 0000 000</t>
  </si>
  <si>
    <t>Доходы от предпринимательской и иной приносящей доход деятельности</t>
  </si>
  <si>
    <t>Другие вопросы в области культуры, кинематографии и СМИ</t>
  </si>
  <si>
    <t>Другие вопросы в области культуры, кинематографии и средств массовой информации</t>
  </si>
  <si>
    <t>Обеспечение деятельности финансовых органов</t>
  </si>
  <si>
    <t xml:space="preserve"> 2 02 00000 00 0000 000</t>
  </si>
  <si>
    <t xml:space="preserve"> 2 02 01000 00 0000 151</t>
  </si>
  <si>
    <t>Глава муниципального образования</t>
  </si>
  <si>
    <t>12</t>
  </si>
  <si>
    <t>14</t>
  </si>
  <si>
    <t>Мобилизационная  и вневойсковая подготовка</t>
  </si>
  <si>
    <t>Благоустройство</t>
  </si>
  <si>
    <t>Профессиональная подготовка, переподготовка и повышение квалификации</t>
  </si>
  <si>
    <t>Иные межбюджетные трансферты</t>
  </si>
  <si>
    <t>0020400</t>
  </si>
  <si>
    <t>0021100</t>
  </si>
  <si>
    <t>Депутаты представительного органа муниципального образования</t>
  </si>
  <si>
    <t>0021200</t>
  </si>
  <si>
    <t>500</t>
  </si>
  <si>
    <t>0020300</t>
  </si>
  <si>
    <t>Резервные фонды местных администраций</t>
  </si>
  <si>
    <t>013</t>
  </si>
  <si>
    <t>Осуществление первичного воинского учета на территориях, где отсутствуют военные комиссариаты</t>
  </si>
  <si>
    <t>0013600</t>
  </si>
  <si>
    <t>001</t>
  </si>
  <si>
    <t>Выполнение функций органами местного самоуправления</t>
  </si>
  <si>
    <t>5129700</t>
  </si>
  <si>
    <t>Межбюджетные трансферты</t>
  </si>
  <si>
    <t>5210000</t>
  </si>
  <si>
    <t>5210600</t>
  </si>
  <si>
    <t>017</t>
  </si>
  <si>
    <t>Жилищно-коммунальное хозяйство</t>
  </si>
  <si>
    <t>6000500</t>
  </si>
  <si>
    <t>4409900</t>
  </si>
  <si>
    <t>4429900</t>
  </si>
  <si>
    <t xml:space="preserve"> 2 02 01010 05 0000 151</t>
  </si>
  <si>
    <t>Дотации бюджетам муниципальных районов на выравнивание уровня бюджетной обеспеченности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</si>
  <si>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</si>
  <si>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</si>
  <si>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</si>
  <si>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</si>
  <si>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</si>
  <si>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</si>
  <si>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</si>
  <si>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</si>
  <si>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</si>
  <si>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</si>
  <si>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</si>
  <si>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</si>
  <si>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</si>
  <si>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</si>
  <si>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</si>
  <si>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</si>
  <si>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</si>
  <si>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</si>
  <si>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здравоохранения, физической культуры и спорта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</si>
  <si>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</si>
  <si>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</si>
  <si>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</si>
  <si>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</si>
  <si>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</si>
  <si>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</si>
  <si>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</si>
  <si>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Совет депутатов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</si>
  <si>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</si>
  <si>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</si>
  <si>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</si>
  <si>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</si>
  <si>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</si>
  <si>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</si>
  <si>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</si>
  <si>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</si>
  <si>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</si>
  <si>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</si>
  <si>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
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</si>
  <si>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сельскими поселениями
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</si>
  <si>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</si>
  <si>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</si>
  <si>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</si>
  <si>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</si>
  <si>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</si>
  <si>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материальных запасов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</si>
  <si>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</si>
  <si>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</si>
  <si>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</si>
  <si>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учреждений),в части реализации материальных запасов средств по указанному имуществу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</si>
  <si>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</si>
  <si>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</si>
  <si>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квартир,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</si>
  <si>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</si>
  <si>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</si>
  <si>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Код главы администратора*</t>
  </si>
  <si>
    <t xml:space="preserve">Прочие неналоговые доходы бюджетов поселений </t>
  </si>
  <si>
    <t>801</t>
  </si>
  <si>
    <t>092</t>
  </si>
  <si>
    <t>Субсидии на благоустройство территорий сельских поселений, городского округа</t>
  </si>
  <si>
    <t>Субсидии на софинансирование расходов на решение вопросов местного значения поселений, связанных с реализацией Закона РФ №131-ФЗ "Об общих принципах организации местного самоуправления в РФ"</t>
  </si>
  <si>
    <t>субвенции  бюджетам поселений на осуществление  первичного воинского учета на территориях , где отсутствуют военные комиссариаты</t>
  </si>
  <si>
    <t>РЫНОЧНЫЕ ПРОДАЖИ ТОВАРОВ И УСЛУГ</t>
  </si>
  <si>
    <t>Доходы от продажи услуг, оказываемых  учреждениями, находящимися в ведении органов местного самоуправления  поселений</t>
  </si>
  <si>
    <t xml:space="preserve"> 3 02 01050 10 0000 130</t>
  </si>
  <si>
    <t xml:space="preserve"> 2 02 03015 10 0000 151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</si>
  <si>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</si>
  <si>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</si>
  <si>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</si>
  <si>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1 06 04000 02 0000 110</t>
  </si>
  <si>
    <t xml:space="preserve"> 1 06 04011 02 0000 110</t>
  </si>
  <si>
    <t xml:space="preserve"> 1 06 04012 02 0000 110</t>
  </si>
  <si>
    <t xml:space="preserve"> 3 02 00000 00 0000 000</t>
  </si>
  <si>
    <t>3510500</t>
  </si>
  <si>
    <t>0700500</t>
  </si>
  <si>
    <t>4829900</t>
  </si>
  <si>
    <t>утверждено  доходов, тыс. руб.</t>
  </si>
  <si>
    <t>утверждено расходов, тыс.руб.</t>
  </si>
  <si>
    <t>1 01 02022 01 0000 110</t>
  </si>
  <si>
    <t>1 01 02021 01 0000 110</t>
  </si>
  <si>
    <t>2 02 02999 10 0000 151</t>
  </si>
  <si>
    <t xml:space="preserve"> 2 02 01001 10 0000 151</t>
  </si>
  <si>
    <t xml:space="preserve">Наименование главного распорядителя </t>
  </si>
  <si>
    <t xml:space="preserve">Дотации бюджетам поселений на выравнивание  бюджетной обеспеченности </t>
  </si>
  <si>
    <t>Субсидии на капитальный и текущий ремонт объектов социально-культурной сферы</t>
  </si>
  <si>
    <t>1 08 04020 01 0000 110</t>
  </si>
  <si>
    <t>2012 г.</t>
  </si>
  <si>
    <t>4319900</t>
  </si>
  <si>
    <t>4400000</t>
  </si>
  <si>
    <t xml:space="preserve">Налог на доходы физических лиц с доходов , облагаемых по налоговой ставке, установленной п.1 ст.224 НК РФ, за исключением доходов , полученных физическими лицами, зарегистрированных в качестве ИП, частных нотариусов и др. лиц, занимающихся частной практикой </t>
  </si>
  <si>
    <t xml:space="preserve">Налог на доходы физических лиц с доходов , облагаемых по налоговой ставке, установленной п.1 ст.224 НК РФ и полученных физическими лицами, зарегистрированных в качестве ИП, частных нотариусов и др. лиц, занимающихся частной практикой </t>
  </si>
  <si>
    <t>Земельный налог, взимаемый по ставке, установленнымв соответствии с подпунктом 2 пункта 1 статьи 394 Налогового кодекса Российской Федерации  и применяемым к объектам налогообложения, расположенным в границах поселений</t>
  </si>
  <si>
    <t>Прочие субсидии бюджетам поселений</t>
  </si>
  <si>
    <t>субвенции бюджетам субъектов РФ и муниципальных образований</t>
  </si>
  <si>
    <t xml:space="preserve"> Физическая культура и спорт </t>
  </si>
  <si>
    <t>Физическая культура</t>
  </si>
  <si>
    <t>1 00 00000 00 0000 000</t>
  </si>
  <si>
    <t>НАЛОГОВЫЕ И НЕНАЛОГОВЫЕ ДОХОДЫ</t>
  </si>
  <si>
    <t>10102000 01 0000 110</t>
  </si>
  <si>
    <t xml:space="preserve">Налог на доходы физических лиц </t>
  </si>
  <si>
    <t>2 02 04000 00 0000 151</t>
  </si>
  <si>
    <t>2 02 04012 10 0000 151</t>
  </si>
  <si>
    <t>Межбюджетные трансферты, передаваемые бюджетам поселений  для компенсации дополнительных расходов , возникших в результате решений, принятых органами власти другого уровня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</si>
  <si>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</si>
  <si>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</si>
  <si>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Целевые остатки на счетах на 01.01.2011 г.</t>
  </si>
  <si>
    <t>Всего доходов и остатков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</si>
  <si>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</si>
  <si>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</si>
  <si>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</si>
  <si>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</si>
  <si>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Объем поступлений доходов по основным источникам в 2012 году</t>
  </si>
  <si>
    <r>
      <t xml:space="preserve">                                                                                                                                                  Приложение3
к решению  «О бюджете 
муниципального образования  </t>
    </r>
    <r>
      <rPr>
        <sz val="8"/>
        <color indexed="10"/>
        <rFont val="Times New Roman"/>
        <family val="1"/>
      </rPr>
      <t>Каракольское сельское поселение</t>
    </r>
    <r>
      <rPr>
        <sz val="8"/>
        <rFont val="Times New Roman"/>
        <family val="1"/>
      </rPr>
      <t xml:space="preserve">
на 2012 год и на плановый 
период 2013 и 2014 годов»                                                                                                                                                                                                 </t>
    </r>
  </si>
  <si>
    <t>Распределение
расходов местного бюджета по разделам, подразделам расходов классификации расходов Российской Федерации на 2012 год</t>
  </si>
  <si>
    <t>121</t>
  </si>
  <si>
    <t xml:space="preserve">Фонд оплаты труда и страховые взносы
</t>
  </si>
  <si>
    <t>Иные выплаты персоналу, за исключением фонда оплаты труда</t>
  </si>
  <si>
    <t>122</t>
  </si>
  <si>
    <t xml:space="preserve">Закупка товаров, работ, услуг в сфере информационно-коммуникационных технологий
</t>
  </si>
  <si>
    <t>242</t>
  </si>
  <si>
    <t>Прочие расходы</t>
  </si>
  <si>
    <t>0700000</t>
  </si>
  <si>
    <t>004</t>
  </si>
  <si>
    <t>Реализация государственных функций, связанных с общегосударственным управлением</t>
  </si>
  <si>
    <t>15</t>
  </si>
  <si>
    <t>0920000</t>
  </si>
  <si>
    <t>Резервные средства</t>
  </si>
  <si>
    <t>870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</si>
  <si>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</si>
  <si>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</si>
  <si>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</si>
  <si>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 мобилизационной готовности экономики</t>
  </si>
  <si>
    <t>237</t>
  </si>
  <si>
    <t>НАЦИОНАЛЬНАЯ БЕЗОПАСНОСТЬ И ПРАВООХРАНИТЕЛЬНАЯ ДЕЯТЕЛЬНОСТЬ</t>
  </si>
  <si>
    <t xml:space="preserve">Прочая закупка товаров, работ и услуг для государственных нужд
</t>
  </si>
  <si>
    <t>244</t>
  </si>
  <si>
    <t>Выполнение функций бюджетными учреждениями</t>
  </si>
  <si>
    <t>Финансовая помощь бюджетам других уровней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</si>
  <si>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</si>
  <si>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Учреждения культуры и мероприятия в сфере культуры и кинематографии
</t>
  </si>
  <si>
    <t>Музей</t>
  </si>
  <si>
    <t>Музеи</t>
  </si>
  <si>
    <t xml:space="preserve">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</si>
  <si>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</si>
  <si>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</si>
  <si>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</si>
  <si>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4420000</t>
  </si>
  <si>
    <t>ФИЗИЧЕСКАЯ КУЛЬТУРА И СПОРТ</t>
  </si>
  <si>
    <t>Спортивно-массовые мероприятия</t>
  </si>
  <si>
    <t xml:space="preserve">                                                                                                                                                                                     Приложение 5
к решению «О бюджете 
муниципального образования
Каракольское сельское поселение 
на 2012год и на плановыйпериод 2013 и 2014гг»                                                                                                                                        </t>
  </si>
  <si>
    <t>Сумма на 2012 год с учетом изменений, тыс. руб.</t>
  </si>
  <si>
    <t>изменения (+;-), тыс.руб.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</si>
  <si>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</si>
  <si>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</si>
  <si>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</si>
  <si>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</si>
  <si>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бюджетных и автономных учреждений)
</t>
  </si>
  <si>
    <t>Доходы от оказания платных услуг (работ) и компенсации затрат государства</t>
  </si>
  <si>
    <t>1 11 05010 10 0000 120</t>
  </si>
  <si>
    <t>утвержденный</t>
  </si>
  <si>
    <t>Изменения (+;-)</t>
  </si>
  <si>
    <t>Сумма</t>
  </si>
  <si>
    <t>4820000</t>
  </si>
  <si>
    <t xml:space="preserve">Приложение7
к решению «О бюджете 
муниципального образования Каракольское  сельское поселение
на 2012 год и на плановый 
период 2013 и 2014 годов» </t>
  </si>
  <si>
    <t>Распределение
расходов бюджета муниципального образования Каракольское  сельское поселение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2012 год</t>
  </si>
  <si>
    <t>2180100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</si>
  <si>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</si>
  <si>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</si>
  <si>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</si>
  <si>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</si>
  <si>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</si>
  <si>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1 01 02010 01 0000 110</t>
  </si>
  <si>
    <t>1 01 02020 01 0000 110</t>
  </si>
  <si>
    <t>Налог на доходы физических лиц с доходов 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 227,2271, 228 Налогового кодекса Российской федерации</t>
  </si>
  <si>
    <t>Налог на доходы физических лиц с доходов ,  от осуществления деятельности физическими лицами, зарегистрированных в качестве индивидуальных предпринимателей, нотариусов, занимающихся частной практикой, адвокатов, учредивших адвокатские кабинеты</t>
  </si>
  <si>
    <t xml:space="preserve">Всего остатков на счетах на 01.01.2012 г. в т.ч. </t>
  </si>
  <si>
    <t>Нецелевые остатки на счетах на 01.01.2012 г.</t>
  </si>
  <si>
    <t>1 05 03010 01 0000 110</t>
  </si>
  <si>
    <t>1 14 06013 10 0000 430</t>
  </si>
  <si>
    <t>1 61 00000 00 0000 000</t>
  </si>
  <si>
    <t xml:space="preserve"> 1 16 33050 10 6000 140</t>
  </si>
  <si>
    <t>Денежные взыскания (штрафы) за рарушение законодательства РФ о размещении заказов на поставки товаров, выполнение работ, оказание услуг для нужд сельских поселений</t>
  </si>
  <si>
    <t>4297800</t>
  </si>
  <si>
    <t>Профессиональная подготовка, переподготовка и повышение классификации</t>
  </si>
  <si>
    <t>Переподготовка и повышение классификации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</si>
</sst>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#,##0.00_р_.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9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color indexed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5"/>
      </patternFill>
    </fill>
    <fill>
      <patternFill patternType="gray0625">
        <f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" fontId="7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3" fillId="25" borderId="10" xfId="0" applyFont="1" applyFill="1" applyBorder="1" applyAlignment="1">
      <alignment horizontal="center" vertical="top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5" fontId="9" fillId="25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65" fontId="9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7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justify"/>
    </xf>
    <xf numFmtId="1" fontId="0" fillId="0" borderId="10" xfId="0" applyNumberFormat="1" applyFont="1" applyBorder="1" applyAlignment="1">
      <alignment horizontal="left" vertical="top" wrapText="1"/>
    </xf>
    <xf numFmtId="1" fontId="0" fillId="0" borderId="0" xfId="0" applyNumberFormat="1" applyFont="1" applyAlignment="1">
      <alignment/>
    </xf>
    <xf numFmtId="1" fontId="8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vertical="top" wrapText="1"/>
    </xf>
    <xf numFmtId="0" fontId="39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18" fillId="0" borderId="10" xfId="0" applyNumberFormat="1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165" fontId="18" fillId="0" borderId="13" xfId="0" applyNumberFormat="1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65" fontId="7" fillId="24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1" fontId="0" fillId="0" borderId="0" xfId="0" applyNumberFormat="1" applyFont="1" applyBorder="1" applyAlignment="1">
      <alignment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left" vertical="center" wrapText="1"/>
    </xf>
    <xf numFmtId="165" fontId="14" fillId="26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" fontId="14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49" fontId="9" fillId="2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2" fillId="27" borderId="14" xfId="0" applyFont="1" applyFill="1" applyBorder="1" applyAlignment="1">
      <alignment horizontal="justify" vertical="top" wrapText="1" shrinkToFit="1"/>
    </xf>
    <xf numFmtId="165" fontId="2" fillId="0" borderId="10" xfId="0" applyNumberFormat="1" applyFont="1" applyFill="1" applyBorder="1" applyAlignment="1">
      <alignment horizontal="center" vertical="center" wrapText="1"/>
    </xf>
    <xf numFmtId="1" fontId="14" fillId="4" borderId="10" xfId="0" applyNumberFormat="1" applyFont="1" applyFill="1" applyBorder="1" applyAlignment="1">
      <alignment horizontal="left" vertical="top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/>
    </xf>
    <xf numFmtId="165" fontId="9" fillId="4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13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9" fillId="27" borderId="14" xfId="0" applyFont="1" applyFill="1" applyBorder="1" applyAlignment="1">
      <alignment horizontal="justify" vertical="top" wrapText="1" shrinkToFit="1"/>
    </xf>
    <xf numFmtId="165" fontId="0" fillId="0" borderId="0" xfId="0" applyNumberFormat="1" applyFont="1" applyAlignment="1">
      <alignment horizontal="center" vertical="center" wrapText="1"/>
    </xf>
    <xf numFmtId="165" fontId="0" fillId="0" borderId="10" xfId="0" applyNumberFormat="1" applyFont="1" applyBorder="1" applyAlignment="1">
      <alignment/>
    </xf>
    <xf numFmtId="165" fontId="14" fillId="4" borderId="10" xfId="0" applyNumberFormat="1" applyFont="1" applyFill="1" applyBorder="1" applyAlignment="1">
      <alignment horizontal="center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65" fontId="2" fillId="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27" borderId="14" xfId="0" applyFont="1" applyFill="1" applyBorder="1" applyAlignment="1">
      <alignment horizontal="center" vertical="top" wrapText="1" shrinkToFit="1"/>
    </xf>
    <xf numFmtId="165" fontId="14" fillId="4" borderId="10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justify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8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zoomScalePageLayoutView="0" workbookViewId="0" topLeftCell="A58">
      <selection activeCell="A1" sqref="A1:F85"/>
    </sheetView>
  </sheetViews>
  <sheetFormatPr defaultColWidth="9.00390625" defaultRowHeight="12.75"/>
  <cols>
    <col min="1" max="1" width="5.625" style="0" customWidth="1"/>
    <col min="2" max="2" width="17.875" style="2" customWidth="1"/>
    <col min="3" max="3" width="65.125" style="2" customWidth="1"/>
    <col min="4" max="4" width="9.125" style="2" customWidth="1"/>
    <col min="5" max="5" width="8.375" style="2" customWidth="1"/>
    <col min="6" max="6" width="9.125" style="2" customWidth="1"/>
  </cols>
  <sheetData>
    <row r="1" spans="2:6" s="5" customFormat="1" ht="72" customHeight="1">
      <c r="B1" s="4"/>
      <c r="C1" s="4"/>
      <c r="D1" s="139" t="s">
        <v>245</v>
      </c>
      <c r="E1" s="139"/>
      <c r="F1" s="139"/>
    </row>
    <row r="2" spans="1:6" s="5" customFormat="1" ht="15.75" customHeight="1">
      <c r="A2" s="140" t="s">
        <v>244</v>
      </c>
      <c r="B2" s="141"/>
      <c r="C2" s="141"/>
      <c r="D2" s="141"/>
      <c r="E2" s="141"/>
      <c r="F2" s="141"/>
    </row>
    <row r="3" spans="1:6" s="5" customFormat="1" ht="14.25" customHeight="1">
      <c r="A3" s="145" t="s">
        <v>188</v>
      </c>
      <c r="B3" s="145" t="s">
        <v>1</v>
      </c>
      <c r="C3" s="145" t="s">
        <v>2</v>
      </c>
      <c r="D3" s="132" t="s">
        <v>219</v>
      </c>
      <c r="E3" s="133"/>
      <c r="F3" s="133"/>
    </row>
    <row r="4" spans="1:6" s="5" customFormat="1" ht="62.25" customHeight="1">
      <c r="A4" s="146"/>
      <c r="B4" s="133"/>
      <c r="C4" s="133"/>
      <c r="D4" s="49" t="s">
        <v>209</v>
      </c>
      <c r="E4" s="49" t="s">
        <v>284</v>
      </c>
      <c r="F4" s="49" t="s">
        <v>283</v>
      </c>
    </row>
    <row r="5" spans="1:6" s="5" customFormat="1" ht="10.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</row>
    <row r="6" spans="1:6" s="5" customFormat="1" ht="12.75" customHeight="1" hidden="1">
      <c r="A6" s="142"/>
      <c r="B6" s="143"/>
      <c r="C6" s="143"/>
      <c r="D6" s="143"/>
      <c r="E6" s="143"/>
      <c r="F6" s="144"/>
    </row>
    <row r="7" spans="1:6" s="5" customFormat="1" ht="12.75" customHeight="1" hidden="1">
      <c r="A7" s="50"/>
      <c r="B7" s="51"/>
      <c r="C7" s="51"/>
      <c r="D7" s="51"/>
      <c r="E7" s="51"/>
      <c r="F7" s="51"/>
    </row>
    <row r="8" spans="1:7" s="5" customFormat="1" ht="16.5" customHeight="1">
      <c r="A8" s="34" t="s">
        <v>62</v>
      </c>
      <c r="B8" s="49" t="s">
        <v>229</v>
      </c>
      <c r="C8" s="52" t="s">
        <v>230</v>
      </c>
      <c r="D8" s="73">
        <f>D9+D14+D17+D30+D43+D26+D41+D57</f>
        <v>632.6</v>
      </c>
      <c r="E8" s="73">
        <f>E9+E14+E17+E30+E43+E26+E41+E57</f>
        <v>30</v>
      </c>
      <c r="F8" s="73">
        <f>F9+F14+F17+F30+F43+F26+F41+F57</f>
        <v>662.6</v>
      </c>
      <c r="G8" s="75"/>
    </row>
    <row r="9" spans="1:7" s="5" customFormat="1" ht="16.5" customHeight="1">
      <c r="A9" s="34" t="s">
        <v>62</v>
      </c>
      <c r="B9" s="49" t="s">
        <v>231</v>
      </c>
      <c r="C9" s="52" t="s">
        <v>232</v>
      </c>
      <c r="D9" s="73">
        <f>D10+D12+D11+D13</f>
        <v>165</v>
      </c>
      <c r="E9" s="73">
        <f>E10+E12+E11+E13</f>
        <v>0</v>
      </c>
      <c r="F9" s="73">
        <f>F10+F12+F11+F13</f>
        <v>165</v>
      </c>
      <c r="G9" s="75"/>
    </row>
    <row r="10" spans="1:6" s="5" customFormat="1" ht="46.5" customHeight="1" hidden="1">
      <c r="A10" s="51">
        <v>182</v>
      </c>
      <c r="B10" s="51" t="s">
        <v>212</v>
      </c>
      <c r="C10" s="53" t="s">
        <v>222</v>
      </c>
      <c r="D10" s="74"/>
      <c r="E10" s="74">
        <f>F10-D10</f>
        <v>0</v>
      </c>
      <c r="F10" s="74">
        <f>163-163</f>
        <v>0</v>
      </c>
    </row>
    <row r="11" spans="1:6" s="5" customFormat="1" ht="46.5" customHeight="1">
      <c r="A11" s="51">
        <v>182</v>
      </c>
      <c r="B11" s="51" t="s">
        <v>304</v>
      </c>
      <c r="C11" s="53" t="s">
        <v>306</v>
      </c>
      <c r="D11" s="74">
        <v>163</v>
      </c>
      <c r="E11" s="74">
        <f>F11-D11</f>
        <v>0</v>
      </c>
      <c r="F11" s="74">
        <v>163</v>
      </c>
    </row>
    <row r="12" spans="1:6" s="5" customFormat="1" ht="46.5" customHeight="1" hidden="1">
      <c r="A12" s="51">
        <v>182</v>
      </c>
      <c r="B12" s="51" t="s">
        <v>211</v>
      </c>
      <c r="C12" s="53" t="s">
        <v>223</v>
      </c>
      <c r="D12" s="74"/>
      <c r="E12" s="74">
        <f>F12-D12</f>
        <v>0</v>
      </c>
      <c r="F12" s="74">
        <f>2-2</f>
        <v>0</v>
      </c>
    </row>
    <row r="13" spans="1:6" s="5" customFormat="1" ht="46.5" customHeight="1">
      <c r="A13" s="51">
        <v>182</v>
      </c>
      <c r="B13" s="51" t="s">
        <v>305</v>
      </c>
      <c r="C13" s="53" t="s">
        <v>307</v>
      </c>
      <c r="D13" s="74">
        <v>2</v>
      </c>
      <c r="E13" s="74">
        <f>F13-D13</f>
        <v>0</v>
      </c>
      <c r="F13" s="74">
        <v>2</v>
      </c>
    </row>
    <row r="14" spans="1:7" s="17" customFormat="1" ht="15" customHeight="1">
      <c r="A14" s="34" t="s">
        <v>62</v>
      </c>
      <c r="B14" s="49" t="s">
        <v>37</v>
      </c>
      <c r="C14" s="52" t="s">
        <v>38</v>
      </c>
      <c r="D14" s="73">
        <f>D15+D16</f>
        <v>21.7</v>
      </c>
      <c r="E14" s="73">
        <f>E15+E16</f>
        <v>0</v>
      </c>
      <c r="F14" s="73">
        <f>F15+F16</f>
        <v>21.7</v>
      </c>
      <c r="G14" s="81"/>
    </row>
    <row r="15" spans="1:6" s="17" customFormat="1" ht="15.75" customHeight="1" hidden="1">
      <c r="A15" s="51">
        <v>182</v>
      </c>
      <c r="B15" s="51" t="s">
        <v>39</v>
      </c>
      <c r="C15" s="53" t="s">
        <v>40</v>
      </c>
      <c r="D15" s="73"/>
      <c r="E15" s="73">
        <f>F15-D15</f>
        <v>0</v>
      </c>
      <c r="F15" s="73">
        <f>21.7-21.7</f>
        <v>0</v>
      </c>
    </row>
    <row r="16" spans="1:6" s="5" customFormat="1" ht="17.25" customHeight="1">
      <c r="A16" s="51">
        <v>182</v>
      </c>
      <c r="B16" s="51" t="s">
        <v>310</v>
      </c>
      <c r="C16" s="53" t="s">
        <v>40</v>
      </c>
      <c r="D16" s="74">
        <v>21.7</v>
      </c>
      <c r="E16" s="73">
        <f>F16-D16</f>
        <v>0</v>
      </c>
      <c r="F16" s="74">
        <v>21.7</v>
      </c>
    </row>
    <row r="17" spans="1:7" s="17" customFormat="1" ht="12.75" customHeight="1">
      <c r="A17" s="34" t="s">
        <v>62</v>
      </c>
      <c r="B17" s="49" t="s">
        <v>41</v>
      </c>
      <c r="C17" s="52" t="s">
        <v>42</v>
      </c>
      <c r="D17" s="73">
        <f>D18+D23</f>
        <v>244.8</v>
      </c>
      <c r="E17" s="73">
        <f>E18+E23+E19</f>
        <v>0</v>
      </c>
      <c r="F17" s="73">
        <f>F18+F23+F19</f>
        <v>244.8</v>
      </c>
      <c r="G17" s="81"/>
    </row>
    <row r="18" spans="1:6" s="17" customFormat="1" ht="21.75" customHeight="1">
      <c r="A18" s="51">
        <v>182</v>
      </c>
      <c r="B18" s="51" t="s">
        <v>43</v>
      </c>
      <c r="C18" s="53" t="s">
        <v>161</v>
      </c>
      <c r="D18" s="74">
        <v>35.5</v>
      </c>
      <c r="E18" s="73">
        <f>F18-D18</f>
        <v>0</v>
      </c>
      <c r="F18" s="74">
        <v>35.5</v>
      </c>
    </row>
    <row r="19" spans="1:6" s="17" customFormat="1" ht="15.75" customHeight="1" hidden="1">
      <c r="A19" s="51">
        <v>182</v>
      </c>
      <c r="B19" s="49" t="s">
        <v>202</v>
      </c>
      <c r="C19" s="52" t="s">
        <v>199</v>
      </c>
      <c r="D19" s="73">
        <f>D20+D21</f>
        <v>0</v>
      </c>
      <c r="E19" s="73">
        <f>E20+E21</f>
        <v>0</v>
      </c>
      <c r="F19" s="73">
        <f>F20+F21</f>
        <v>0</v>
      </c>
    </row>
    <row r="20" spans="1:6" s="17" customFormat="1" ht="15.75" customHeight="1" hidden="1">
      <c r="A20" s="51">
        <v>182</v>
      </c>
      <c r="B20" s="51" t="s">
        <v>203</v>
      </c>
      <c r="C20" s="53" t="s">
        <v>200</v>
      </c>
      <c r="D20" s="74"/>
      <c r="E20" s="73">
        <f>F20-D20</f>
        <v>0</v>
      </c>
      <c r="F20" s="73"/>
    </row>
    <row r="21" spans="1:6" s="17" customFormat="1" ht="14.25" customHeight="1" hidden="1">
      <c r="A21" s="51">
        <v>182</v>
      </c>
      <c r="B21" s="51" t="s">
        <v>204</v>
      </c>
      <c r="C21" s="53" t="s">
        <v>201</v>
      </c>
      <c r="D21" s="74"/>
      <c r="E21" s="73">
        <f>F21-D21</f>
        <v>0</v>
      </c>
      <c r="F21" s="73"/>
    </row>
    <row r="22" spans="4:6" s="5" customFormat="1" ht="12.75" customHeight="1" hidden="1">
      <c r="D22" s="75"/>
      <c r="E22" s="75"/>
      <c r="F22" s="75"/>
    </row>
    <row r="23" spans="1:7" s="5" customFormat="1" ht="17.25" customHeight="1">
      <c r="A23" s="51">
        <v>182</v>
      </c>
      <c r="B23" s="51" t="s">
        <v>44</v>
      </c>
      <c r="C23" s="52" t="s">
        <v>45</v>
      </c>
      <c r="D23" s="73">
        <f>D24+D25</f>
        <v>209.3</v>
      </c>
      <c r="E23" s="73">
        <f>E24+E25</f>
        <v>0</v>
      </c>
      <c r="F23" s="74">
        <f>F24+F25</f>
        <v>209.3</v>
      </c>
      <c r="G23" s="75"/>
    </row>
    <row r="24" spans="1:6" s="5" customFormat="1" ht="35.25" customHeight="1">
      <c r="A24" s="51">
        <v>182</v>
      </c>
      <c r="B24" s="51" t="s">
        <v>46</v>
      </c>
      <c r="C24" s="53" t="s">
        <v>162</v>
      </c>
      <c r="D24" s="74">
        <v>67</v>
      </c>
      <c r="E24" s="73">
        <f>F24-D24</f>
        <v>0</v>
      </c>
      <c r="F24" s="74">
        <f>59+8</f>
        <v>67</v>
      </c>
    </row>
    <row r="25" spans="1:6" s="5" customFormat="1" ht="37.5" customHeight="1">
      <c r="A25" s="51">
        <v>182</v>
      </c>
      <c r="B25" s="51" t="s">
        <v>47</v>
      </c>
      <c r="C25" s="53" t="s">
        <v>224</v>
      </c>
      <c r="D25" s="74">
        <v>142.3</v>
      </c>
      <c r="E25" s="73">
        <f>F25-D25</f>
        <v>0</v>
      </c>
      <c r="F25" s="74">
        <v>142.3</v>
      </c>
    </row>
    <row r="26" spans="1:6" s="17" customFormat="1" ht="12" customHeight="1">
      <c r="A26" s="54" t="s">
        <v>62</v>
      </c>
      <c r="B26" s="49" t="s">
        <v>163</v>
      </c>
      <c r="C26" s="52" t="s">
        <v>164</v>
      </c>
      <c r="D26" s="73">
        <f>D27</f>
        <v>9.1</v>
      </c>
      <c r="E26" s="73">
        <f>E27</f>
        <v>0</v>
      </c>
      <c r="F26" s="73">
        <f>F27</f>
        <v>9.1</v>
      </c>
    </row>
    <row r="27" spans="1:6" s="5" customFormat="1" ht="38.25" customHeight="1">
      <c r="A27" s="54" t="s">
        <v>190</v>
      </c>
      <c r="B27" s="51" t="s">
        <v>218</v>
      </c>
      <c r="C27" s="53" t="s">
        <v>165</v>
      </c>
      <c r="D27" s="74">
        <v>9.1</v>
      </c>
      <c r="E27" s="73">
        <f>F27-D27</f>
        <v>0</v>
      </c>
      <c r="F27" s="74">
        <v>9.1</v>
      </c>
    </row>
    <row r="28" spans="1:6" s="17" customFormat="1" ht="24" customHeight="1" hidden="1">
      <c r="A28" s="54" t="s">
        <v>190</v>
      </c>
      <c r="B28" s="49" t="s">
        <v>166</v>
      </c>
      <c r="C28" s="52" t="s">
        <v>167</v>
      </c>
      <c r="D28" s="73"/>
      <c r="E28" s="73"/>
      <c r="F28" s="73"/>
    </row>
    <row r="29" spans="1:6" s="5" customFormat="1" ht="24" customHeight="1" hidden="1">
      <c r="A29" s="54" t="s">
        <v>190</v>
      </c>
      <c r="B29" s="51" t="s">
        <v>168</v>
      </c>
      <c r="C29" s="53" t="s">
        <v>169</v>
      </c>
      <c r="D29" s="74"/>
      <c r="E29" s="74"/>
      <c r="F29" s="74"/>
    </row>
    <row r="30" spans="1:7" s="17" customFormat="1" ht="24">
      <c r="A30" s="54" t="s">
        <v>62</v>
      </c>
      <c r="B30" s="49" t="s">
        <v>48</v>
      </c>
      <c r="C30" s="52" t="s">
        <v>49</v>
      </c>
      <c r="D30" s="73">
        <f>D33+D40</f>
        <v>150</v>
      </c>
      <c r="E30" s="73">
        <f>E33+E40</f>
        <v>0</v>
      </c>
      <c r="F30" s="73">
        <f>F33+F40</f>
        <v>150</v>
      </c>
      <c r="G30" s="81"/>
    </row>
    <row r="31" spans="1:6" s="5" customFormat="1" ht="24" customHeight="1" hidden="1">
      <c r="A31" s="34"/>
      <c r="B31" s="51" t="s">
        <v>50</v>
      </c>
      <c r="C31" s="53" t="s">
        <v>51</v>
      </c>
      <c r="D31" s="74"/>
      <c r="E31" s="74"/>
      <c r="F31" s="74"/>
    </row>
    <row r="32" spans="1:6" s="5" customFormat="1" ht="24" customHeight="1" hidden="1">
      <c r="A32" s="123"/>
      <c r="B32" s="45" t="s">
        <v>52</v>
      </c>
      <c r="C32" s="46" t="s">
        <v>53</v>
      </c>
      <c r="D32" s="74"/>
      <c r="E32" s="74"/>
      <c r="F32" s="74"/>
    </row>
    <row r="33" spans="1:7" s="5" customFormat="1" ht="45" customHeight="1">
      <c r="A33" s="123" t="s">
        <v>62</v>
      </c>
      <c r="B33" s="51" t="s">
        <v>55</v>
      </c>
      <c r="C33" s="47" t="s">
        <v>170</v>
      </c>
      <c r="D33" s="76">
        <f>D34+D35+D37</f>
        <v>150</v>
      </c>
      <c r="E33" s="73">
        <f>F33-D33</f>
        <v>0</v>
      </c>
      <c r="F33" s="76">
        <f>F34+F35+F37</f>
        <v>150</v>
      </c>
      <c r="G33" s="75"/>
    </row>
    <row r="34" spans="1:6" s="5" customFormat="1" ht="36" customHeight="1" hidden="1">
      <c r="A34" s="34" t="s">
        <v>191</v>
      </c>
      <c r="B34" s="50" t="s">
        <v>291</v>
      </c>
      <c r="C34" s="56" t="s">
        <v>286</v>
      </c>
      <c r="D34" s="77"/>
      <c r="E34" s="73">
        <f>F34-D34</f>
        <v>0</v>
      </c>
      <c r="F34" s="77">
        <f>120-120</f>
        <v>0</v>
      </c>
    </row>
    <row r="35" spans="1:6" s="5" customFormat="1" ht="47.25" customHeight="1">
      <c r="A35" s="34" t="s">
        <v>191</v>
      </c>
      <c r="B35" s="50" t="s">
        <v>285</v>
      </c>
      <c r="C35" s="56" t="s">
        <v>286</v>
      </c>
      <c r="D35" s="77">
        <v>120</v>
      </c>
      <c r="E35" s="73">
        <f>F35-D35</f>
        <v>0</v>
      </c>
      <c r="F35" s="77">
        <v>120</v>
      </c>
    </row>
    <row r="36" spans="1:6" s="5" customFormat="1" ht="45.75" customHeight="1" hidden="1">
      <c r="A36" s="55">
        <v>801</v>
      </c>
      <c r="B36" s="55" t="s">
        <v>54</v>
      </c>
      <c r="C36" s="124" t="s">
        <v>171</v>
      </c>
      <c r="D36" s="74"/>
      <c r="E36" s="73">
        <f>F36-D36</f>
        <v>0</v>
      </c>
      <c r="F36" s="74"/>
    </row>
    <row r="37" spans="1:6" s="5" customFormat="1" ht="45" customHeight="1">
      <c r="A37" s="55">
        <v>801</v>
      </c>
      <c r="B37" s="51" t="s">
        <v>56</v>
      </c>
      <c r="C37" s="85" t="s">
        <v>289</v>
      </c>
      <c r="D37" s="74">
        <v>30</v>
      </c>
      <c r="E37" s="73">
        <f>F37-D37</f>
        <v>0</v>
      </c>
      <c r="F37" s="74">
        <v>30</v>
      </c>
    </row>
    <row r="38" spans="1:6" s="5" customFormat="1" ht="78.75" customHeight="1" hidden="1">
      <c r="A38" s="55">
        <v>801</v>
      </c>
      <c r="B38" s="51" t="s">
        <v>57</v>
      </c>
      <c r="C38" s="57" t="s">
        <v>172</v>
      </c>
      <c r="D38" s="74"/>
      <c r="E38" s="74"/>
      <c r="F38" s="74"/>
    </row>
    <row r="39" spans="1:6" s="5" customFormat="1" ht="111" customHeight="1" hidden="1">
      <c r="A39" s="55">
        <v>801</v>
      </c>
      <c r="B39" s="51" t="s">
        <v>173</v>
      </c>
      <c r="C39" s="57" t="s">
        <v>174</v>
      </c>
      <c r="D39" s="74"/>
      <c r="E39" s="74"/>
      <c r="F39" s="74"/>
    </row>
    <row r="40" spans="1:6" s="5" customFormat="1" ht="36.75" customHeight="1" hidden="1">
      <c r="A40" s="51">
        <v>801</v>
      </c>
      <c r="B40" s="51" t="s">
        <v>175</v>
      </c>
      <c r="C40" s="47" t="s">
        <v>176</v>
      </c>
      <c r="D40" s="74"/>
      <c r="E40" s="73">
        <f>F40-D40</f>
        <v>0</v>
      </c>
      <c r="F40" s="74"/>
    </row>
    <row r="41" spans="1:6" s="17" customFormat="1" ht="15.75" customHeight="1">
      <c r="A41" s="54" t="s">
        <v>62</v>
      </c>
      <c r="B41" s="49" t="s">
        <v>58</v>
      </c>
      <c r="C41" s="125" t="s">
        <v>290</v>
      </c>
      <c r="D41" s="73">
        <f>D42</f>
        <v>22</v>
      </c>
      <c r="E41" s="73">
        <f>E42</f>
        <v>0</v>
      </c>
      <c r="F41" s="73">
        <f>F42</f>
        <v>22</v>
      </c>
    </row>
    <row r="42" spans="1:6" s="5" customFormat="1" ht="24">
      <c r="A42" s="51">
        <v>801</v>
      </c>
      <c r="B42" s="50" t="s">
        <v>287</v>
      </c>
      <c r="C42" s="56" t="s">
        <v>288</v>
      </c>
      <c r="D42" s="74">
        <v>22</v>
      </c>
      <c r="E42" s="73">
        <f>F42-D42</f>
        <v>0</v>
      </c>
      <c r="F42" s="74">
        <v>22</v>
      </c>
    </row>
    <row r="43" spans="1:6" s="17" customFormat="1" ht="14.25" customHeight="1">
      <c r="A43" s="54" t="s">
        <v>62</v>
      </c>
      <c r="B43" s="49" t="s">
        <v>78</v>
      </c>
      <c r="C43" s="52" t="s">
        <v>79</v>
      </c>
      <c r="D43" s="73">
        <f>D54+D53</f>
        <v>20</v>
      </c>
      <c r="E43" s="73">
        <f>E54+E53</f>
        <v>0</v>
      </c>
      <c r="F43" s="73">
        <f>F54+F53</f>
        <v>20</v>
      </c>
    </row>
    <row r="44" spans="1:6" s="5" customFormat="1" ht="24" customHeight="1" hidden="1">
      <c r="A44" s="51"/>
      <c r="B44" s="51" t="s">
        <v>80</v>
      </c>
      <c r="C44" s="53" t="s">
        <v>185</v>
      </c>
      <c r="D44" s="74"/>
      <c r="E44" s="74"/>
      <c r="F44" s="74"/>
    </row>
    <row r="45" spans="1:6" s="5" customFormat="1" ht="48" customHeight="1" hidden="1">
      <c r="A45" s="51"/>
      <c r="B45" s="51" t="s">
        <v>81</v>
      </c>
      <c r="C45" s="53" t="s">
        <v>177</v>
      </c>
      <c r="D45" s="74"/>
      <c r="E45" s="74"/>
      <c r="F45" s="74"/>
    </row>
    <row r="46" spans="1:6" s="5" customFormat="1" ht="48" customHeight="1" hidden="1">
      <c r="A46" s="51"/>
      <c r="B46" s="51" t="s">
        <v>82</v>
      </c>
      <c r="C46" s="53" t="s">
        <v>178</v>
      </c>
      <c r="D46" s="74"/>
      <c r="E46" s="74"/>
      <c r="F46" s="74"/>
    </row>
    <row r="47" spans="1:6" s="5" customFormat="1" ht="48" customHeight="1" hidden="1">
      <c r="A47" s="51"/>
      <c r="B47" s="51" t="s">
        <v>83</v>
      </c>
      <c r="C47" s="53" t="s">
        <v>179</v>
      </c>
      <c r="D47" s="74"/>
      <c r="E47" s="74"/>
      <c r="F47" s="74"/>
    </row>
    <row r="48" spans="1:6" s="5" customFormat="1" ht="48" customHeight="1" hidden="1">
      <c r="A48" s="51"/>
      <c r="B48" s="51" t="s">
        <v>84</v>
      </c>
      <c r="C48" s="53" t="s">
        <v>180</v>
      </c>
      <c r="D48" s="74"/>
      <c r="E48" s="74"/>
      <c r="F48" s="74"/>
    </row>
    <row r="49" spans="1:6" s="5" customFormat="1" ht="36" customHeight="1" hidden="1">
      <c r="A49" s="51"/>
      <c r="B49" s="51" t="s">
        <v>85</v>
      </c>
      <c r="C49" s="53" t="s">
        <v>181</v>
      </c>
      <c r="D49" s="74"/>
      <c r="E49" s="74"/>
      <c r="F49" s="74"/>
    </row>
    <row r="50" spans="1:6" s="5" customFormat="1" ht="36" customHeight="1" hidden="1">
      <c r="A50" s="51"/>
      <c r="B50" s="51" t="s">
        <v>86</v>
      </c>
      <c r="C50" s="53" t="s">
        <v>182</v>
      </c>
      <c r="D50" s="74"/>
      <c r="E50" s="74"/>
      <c r="F50" s="74"/>
    </row>
    <row r="51" spans="1:6" s="5" customFormat="1" ht="36" customHeight="1" hidden="1">
      <c r="A51" s="51"/>
      <c r="B51" s="51" t="s">
        <v>87</v>
      </c>
      <c r="C51" s="53" t="s">
        <v>186</v>
      </c>
      <c r="D51" s="74"/>
      <c r="E51" s="74"/>
      <c r="F51" s="74"/>
    </row>
    <row r="52" spans="1:6" s="5" customFormat="1" ht="36" customHeight="1" hidden="1">
      <c r="A52" s="51"/>
      <c r="B52" s="51" t="s">
        <v>88</v>
      </c>
      <c r="C52" s="53" t="s">
        <v>187</v>
      </c>
      <c r="D52" s="74"/>
      <c r="E52" s="74"/>
      <c r="F52" s="74"/>
    </row>
    <row r="53" spans="1:6" s="5" customFormat="1" ht="23.25" customHeight="1">
      <c r="A53" s="51">
        <v>92</v>
      </c>
      <c r="B53" s="51" t="s">
        <v>311</v>
      </c>
      <c r="C53" s="53" t="s">
        <v>184</v>
      </c>
      <c r="D53" s="74">
        <v>20</v>
      </c>
      <c r="E53" s="73">
        <f>F53-D53</f>
        <v>0</v>
      </c>
      <c r="F53" s="74">
        <v>20</v>
      </c>
    </row>
    <row r="54" spans="1:6" s="5" customFormat="1" ht="23.25" customHeight="1">
      <c r="A54" s="34" t="s">
        <v>191</v>
      </c>
      <c r="B54" s="51" t="s">
        <v>183</v>
      </c>
      <c r="C54" s="53" t="s">
        <v>184</v>
      </c>
      <c r="D54" s="74"/>
      <c r="E54" s="73">
        <f>F54-D54</f>
        <v>0</v>
      </c>
      <c r="F54" s="74">
        <f>20-20</f>
        <v>0</v>
      </c>
    </row>
    <row r="55" spans="1:6" s="17" customFormat="1" ht="23.25" customHeight="1" hidden="1">
      <c r="A55" s="49"/>
      <c r="B55" s="49" t="s">
        <v>89</v>
      </c>
      <c r="C55" s="52" t="s">
        <v>90</v>
      </c>
      <c r="D55" s="73"/>
      <c r="E55" s="73"/>
      <c r="F55" s="73"/>
    </row>
    <row r="56" spans="1:6" s="5" customFormat="1" ht="23.25" customHeight="1" hidden="1">
      <c r="A56" s="51"/>
      <c r="B56" s="51" t="s">
        <v>91</v>
      </c>
      <c r="C56" s="53" t="s">
        <v>92</v>
      </c>
      <c r="D56" s="74"/>
      <c r="E56" s="74"/>
      <c r="F56" s="74"/>
    </row>
    <row r="57" spans="1:6" s="17" customFormat="1" ht="23.25" customHeight="1">
      <c r="A57" s="49">
        <v>0</v>
      </c>
      <c r="B57" s="49" t="s">
        <v>312</v>
      </c>
      <c r="C57" s="52" t="s">
        <v>93</v>
      </c>
      <c r="D57" s="73">
        <f>D58</f>
        <v>0</v>
      </c>
      <c r="E57" s="73">
        <f>E58</f>
        <v>30</v>
      </c>
      <c r="F57" s="73">
        <f>F58</f>
        <v>30</v>
      </c>
    </row>
    <row r="58" spans="1:6" s="17" customFormat="1" ht="36" customHeight="1">
      <c r="A58" s="49">
        <v>161</v>
      </c>
      <c r="B58" s="131" t="s">
        <v>313</v>
      </c>
      <c r="C58" s="52" t="s">
        <v>314</v>
      </c>
      <c r="D58" s="73"/>
      <c r="E58" s="73">
        <f>F58-D58</f>
        <v>30</v>
      </c>
      <c r="F58" s="73">
        <v>30</v>
      </c>
    </row>
    <row r="59" spans="1:6" s="17" customFormat="1" ht="23.25" customHeight="1">
      <c r="A59" s="49">
        <v>801</v>
      </c>
      <c r="B59" s="49" t="s">
        <v>94</v>
      </c>
      <c r="C59" s="52" t="s">
        <v>189</v>
      </c>
      <c r="D59" s="73"/>
      <c r="E59" s="73"/>
      <c r="F59" s="73"/>
    </row>
    <row r="60" spans="1:6" s="17" customFormat="1" ht="23.25" customHeight="1">
      <c r="A60" s="54" t="s">
        <v>62</v>
      </c>
      <c r="B60" s="49" t="s">
        <v>95</v>
      </c>
      <c r="C60" s="52" t="s">
        <v>96</v>
      </c>
      <c r="D60" s="73">
        <f>D61+D77</f>
        <v>3742.2</v>
      </c>
      <c r="E60" s="73">
        <f>E61+E77</f>
        <v>0</v>
      </c>
      <c r="F60" s="73">
        <f>F61+F77</f>
        <v>3742.2</v>
      </c>
    </row>
    <row r="61" spans="1:6" s="5" customFormat="1" ht="24">
      <c r="A61" s="54" t="s">
        <v>62</v>
      </c>
      <c r="B61" s="49" t="s">
        <v>102</v>
      </c>
      <c r="C61" s="52" t="s">
        <v>138</v>
      </c>
      <c r="D61" s="73">
        <f>D62+D66+D75+D73</f>
        <v>3742.2</v>
      </c>
      <c r="E61" s="73">
        <f>E62+E66+E75+E73</f>
        <v>0</v>
      </c>
      <c r="F61" s="73">
        <f>F62+F66+F75+F73</f>
        <v>3742.2</v>
      </c>
    </row>
    <row r="62" spans="1:6" s="5" customFormat="1" ht="14.25" customHeight="1">
      <c r="A62" s="49">
        <v>801</v>
      </c>
      <c r="B62" s="51" t="s">
        <v>103</v>
      </c>
      <c r="C62" s="53" t="s">
        <v>134</v>
      </c>
      <c r="D62" s="73">
        <f>D64+D65</f>
        <v>3228.6</v>
      </c>
      <c r="E62" s="73">
        <f>E64+E65</f>
        <v>0</v>
      </c>
      <c r="F62" s="73">
        <f>F64+F65</f>
        <v>3228.6</v>
      </c>
    </row>
    <row r="63" spans="1:6" s="5" customFormat="1" ht="48" customHeight="1" hidden="1">
      <c r="A63" s="49">
        <v>801</v>
      </c>
      <c r="B63" s="51" t="s">
        <v>132</v>
      </c>
      <c r="C63" s="53" t="s">
        <v>133</v>
      </c>
      <c r="D63" s="74"/>
      <c r="E63" s="74"/>
      <c r="F63" s="74"/>
    </row>
    <row r="64" spans="1:6" s="5" customFormat="1" ht="12" customHeight="1">
      <c r="A64" s="49">
        <v>801</v>
      </c>
      <c r="B64" s="51" t="s">
        <v>214</v>
      </c>
      <c r="C64" s="53" t="s">
        <v>216</v>
      </c>
      <c r="D64" s="74">
        <v>2505</v>
      </c>
      <c r="E64" s="73">
        <f>F64-D64</f>
        <v>0</v>
      </c>
      <c r="F64" s="74">
        <v>2505</v>
      </c>
    </row>
    <row r="65" spans="1:6" s="5" customFormat="1" ht="14.25" customHeight="1">
      <c r="A65" s="49">
        <v>801</v>
      </c>
      <c r="B65" s="51" t="s">
        <v>214</v>
      </c>
      <c r="C65" s="53" t="s">
        <v>216</v>
      </c>
      <c r="D65" s="74">
        <v>723.6</v>
      </c>
      <c r="E65" s="74">
        <f>F65-D65</f>
        <v>0</v>
      </c>
      <c r="F65" s="74">
        <f>312.6+411</f>
        <v>723.6</v>
      </c>
    </row>
    <row r="66" spans="1:6" s="5" customFormat="1" ht="28.5" customHeight="1" hidden="1">
      <c r="A66" s="54" t="s">
        <v>62</v>
      </c>
      <c r="B66" s="49" t="s">
        <v>136</v>
      </c>
      <c r="C66" s="52" t="s">
        <v>135</v>
      </c>
      <c r="D66" s="73">
        <f>D70+D71+D72</f>
        <v>0</v>
      </c>
      <c r="E66" s="73">
        <f>E70+E71+E72</f>
        <v>0</v>
      </c>
      <c r="F66" s="74">
        <f>F70+F71+F72</f>
        <v>0</v>
      </c>
    </row>
    <row r="67" spans="1:6" s="5" customFormat="1" ht="12.75" customHeight="1" hidden="1">
      <c r="A67" s="51"/>
      <c r="B67" s="51"/>
      <c r="C67" s="58"/>
      <c r="D67" s="74"/>
      <c r="E67" s="74"/>
      <c r="F67" s="74"/>
    </row>
    <row r="68" spans="1:6" s="5" customFormat="1" ht="12.75" customHeight="1" hidden="1">
      <c r="A68" s="51"/>
      <c r="B68" s="51"/>
      <c r="C68" s="53"/>
      <c r="D68" s="74"/>
      <c r="E68" s="74"/>
      <c r="F68" s="74"/>
    </row>
    <row r="69" spans="1:6" s="5" customFormat="1" ht="17.25" customHeight="1" hidden="1">
      <c r="A69" s="51">
        <v>801</v>
      </c>
      <c r="B69" s="51" t="s">
        <v>213</v>
      </c>
      <c r="C69" s="53" t="s">
        <v>225</v>
      </c>
      <c r="D69" s="74">
        <f>D70+D71+D72</f>
        <v>0</v>
      </c>
      <c r="E69" s="74">
        <f>E70+E71+E72</f>
        <v>0</v>
      </c>
      <c r="F69" s="74">
        <f>F70+F71+F72</f>
        <v>0</v>
      </c>
    </row>
    <row r="70" spans="1:6" s="5" customFormat="1" ht="16.5" customHeight="1" hidden="1">
      <c r="A70" s="51"/>
      <c r="B70" s="51"/>
      <c r="C70" s="53" t="s">
        <v>192</v>
      </c>
      <c r="D70" s="74"/>
      <c r="E70" s="73">
        <f>F70-D70</f>
        <v>0</v>
      </c>
      <c r="F70" s="74"/>
    </row>
    <row r="71" spans="1:6" s="5" customFormat="1" ht="17.25" customHeight="1" hidden="1">
      <c r="A71" s="51"/>
      <c r="B71" s="51"/>
      <c r="C71" s="53" t="s">
        <v>217</v>
      </c>
      <c r="D71" s="74"/>
      <c r="E71" s="73">
        <f>F71-D71</f>
        <v>0</v>
      </c>
      <c r="F71" s="74"/>
    </row>
    <row r="72" spans="1:6" s="5" customFormat="1" ht="36" customHeight="1" hidden="1">
      <c r="A72" s="51"/>
      <c r="B72" s="51"/>
      <c r="C72" s="53" t="s">
        <v>193</v>
      </c>
      <c r="D72" s="74"/>
      <c r="E72" s="73">
        <f>F72-D72</f>
        <v>0</v>
      </c>
      <c r="F72" s="74"/>
    </row>
    <row r="73" spans="1:6" s="5" customFormat="1" ht="15.75" customHeight="1">
      <c r="A73" s="51">
        <v>801</v>
      </c>
      <c r="B73" s="51" t="s">
        <v>233</v>
      </c>
      <c r="C73" s="50" t="s">
        <v>110</v>
      </c>
      <c r="D73" s="74">
        <f>D74</f>
        <v>475</v>
      </c>
      <c r="E73" s="74">
        <f>E74</f>
        <v>0</v>
      </c>
      <c r="F73" s="74">
        <f>F74</f>
        <v>475</v>
      </c>
    </row>
    <row r="74" spans="1:6" s="5" customFormat="1" ht="34.5" customHeight="1">
      <c r="A74" s="51">
        <v>801</v>
      </c>
      <c r="B74" s="51" t="s">
        <v>234</v>
      </c>
      <c r="C74" s="86" t="s">
        <v>235</v>
      </c>
      <c r="D74" s="74">
        <v>475</v>
      </c>
      <c r="E74" s="73">
        <f>F74-D74</f>
        <v>0</v>
      </c>
      <c r="F74" s="74">
        <v>475</v>
      </c>
    </row>
    <row r="75" spans="1:6" s="5" customFormat="1" ht="15" customHeight="1">
      <c r="A75" s="54" t="s">
        <v>62</v>
      </c>
      <c r="B75" s="49" t="s">
        <v>137</v>
      </c>
      <c r="C75" s="52" t="s">
        <v>226</v>
      </c>
      <c r="D75" s="73">
        <f>D76</f>
        <v>38.6</v>
      </c>
      <c r="E75" s="73">
        <f>E76</f>
        <v>0</v>
      </c>
      <c r="F75" s="73">
        <f>F76</f>
        <v>38.6</v>
      </c>
    </row>
    <row r="76" spans="1:6" s="5" customFormat="1" ht="21" customHeight="1">
      <c r="A76" s="51">
        <v>801</v>
      </c>
      <c r="B76" s="51" t="s">
        <v>198</v>
      </c>
      <c r="C76" s="53" t="s">
        <v>194</v>
      </c>
      <c r="D76" s="74">
        <v>38.6</v>
      </c>
      <c r="E76" s="73">
        <f>F76-D76</f>
        <v>0</v>
      </c>
      <c r="F76" s="74">
        <v>38.6</v>
      </c>
    </row>
    <row r="77" spans="1:6" s="5" customFormat="1" ht="24" customHeight="1" hidden="1">
      <c r="A77" s="51">
        <v>801</v>
      </c>
      <c r="B77" s="59" t="s">
        <v>236</v>
      </c>
      <c r="C77" s="87" t="s">
        <v>237</v>
      </c>
      <c r="D77" s="74"/>
      <c r="E77" s="73">
        <f>F77-D77</f>
        <v>0</v>
      </c>
      <c r="F77" s="74"/>
    </row>
    <row r="78" spans="1:6" s="17" customFormat="1" ht="14.25" customHeight="1" hidden="1">
      <c r="A78" s="49">
        <v>801</v>
      </c>
      <c r="B78" s="49" t="s">
        <v>97</v>
      </c>
      <c r="C78" s="52" t="s">
        <v>98</v>
      </c>
      <c r="D78" s="73">
        <f aca="true" t="shared" si="0" ref="D78:F79">D79</f>
        <v>0</v>
      </c>
      <c r="E78" s="73">
        <f t="shared" si="0"/>
        <v>0</v>
      </c>
      <c r="F78" s="73">
        <f t="shared" si="0"/>
        <v>0</v>
      </c>
    </row>
    <row r="79" spans="1:6" s="5" customFormat="1" ht="15" customHeight="1" hidden="1">
      <c r="A79" s="51">
        <v>801</v>
      </c>
      <c r="B79" s="51" t="s">
        <v>205</v>
      </c>
      <c r="C79" s="53" t="s">
        <v>195</v>
      </c>
      <c r="D79" s="74">
        <f t="shared" si="0"/>
        <v>0</v>
      </c>
      <c r="E79" s="74">
        <f t="shared" si="0"/>
        <v>0</v>
      </c>
      <c r="F79" s="74">
        <f t="shared" si="0"/>
        <v>0</v>
      </c>
    </row>
    <row r="80" spans="1:6" s="5" customFormat="1" ht="22.5" customHeight="1" hidden="1">
      <c r="A80" s="49">
        <v>801</v>
      </c>
      <c r="B80" s="49" t="s">
        <v>197</v>
      </c>
      <c r="C80" s="52" t="s">
        <v>196</v>
      </c>
      <c r="D80" s="73"/>
      <c r="E80" s="73">
        <f>F80-D80</f>
        <v>0</v>
      </c>
      <c r="F80" s="73"/>
    </row>
    <row r="81" spans="1:6" s="5" customFormat="1" ht="12" customHeight="1">
      <c r="A81" s="49"/>
      <c r="B81" s="49"/>
      <c r="C81" s="52" t="s">
        <v>0</v>
      </c>
      <c r="D81" s="73">
        <f>D60+D8</f>
        <v>4374.8</v>
      </c>
      <c r="E81" s="73">
        <f>E60+E8</f>
        <v>30</v>
      </c>
      <c r="F81" s="73">
        <f>F60+F8</f>
        <v>4404.8</v>
      </c>
    </row>
    <row r="82" spans="1:6" s="5" customFormat="1" ht="13.5" customHeight="1">
      <c r="A82" s="49"/>
      <c r="B82" s="49"/>
      <c r="C82" s="52" t="s">
        <v>308</v>
      </c>
      <c r="D82" s="73">
        <v>280</v>
      </c>
      <c r="E82" s="73"/>
      <c r="F82" s="73">
        <v>279.978</v>
      </c>
    </row>
    <row r="83" spans="1:6" ht="12.75" hidden="1">
      <c r="A83" s="49"/>
      <c r="B83" s="49"/>
      <c r="C83" s="53" t="s">
        <v>238</v>
      </c>
      <c r="D83" s="73"/>
      <c r="E83" s="74"/>
      <c r="F83" s="74"/>
    </row>
    <row r="84" spans="1:6" ht="15" customHeight="1">
      <c r="A84" s="50"/>
      <c r="B84" s="51"/>
      <c r="C84" s="53" t="s">
        <v>309</v>
      </c>
      <c r="D84" s="74"/>
      <c r="E84" s="74"/>
      <c r="F84" s="74">
        <v>279.978</v>
      </c>
    </row>
    <row r="85" spans="1:6" ht="12.75">
      <c r="A85" s="88"/>
      <c r="B85" s="89"/>
      <c r="C85" s="90" t="s">
        <v>239</v>
      </c>
      <c r="D85" s="91">
        <f>D81+D82</f>
        <v>4654.8</v>
      </c>
      <c r="E85" s="92">
        <f>E81+E82</f>
        <v>30</v>
      </c>
      <c r="F85" s="92">
        <f>F81+F82</f>
        <v>4684.778</v>
      </c>
    </row>
    <row r="86" spans="1:6" ht="12.75" customHeight="1">
      <c r="A86" s="36"/>
      <c r="B86" s="136"/>
      <c r="C86" s="137"/>
      <c r="D86" s="137"/>
      <c r="E86" s="137"/>
      <c r="F86" s="138"/>
    </row>
    <row r="87" spans="1:6" ht="12.75" customHeight="1">
      <c r="A87" s="36"/>
      <c r="B87" s="137"/>
      <c r="C87" s="137"/>
      <c r="D87" s="137"/>
      <c r="E87" s="137"/>
      <c r="F87" s="138"/>
    </row>
    <row r="88" spans="1:6" ht="12.75" customHeight="1">
      <c r="A88" s="36"/>
      <c r="B88" s="136"/>
      <c r="C88" s="137"/>
      <c r="D88" s="137"/>
      <c r="E88" s="137"/>
      <c r="F88" s="138"/>
    </row>
    <row r="89" spans="1:6" ht="12.75">
      <c r="A89" s="36"/>
      <c r="B89" s="137"/>
      <c r="C89" s="137"/>
      <c r="D89" s="137"/>
      <c r="E89" s="137"/>
      <c r="F89" s="138"/>
    </row>
    <row r="90" spans="1:6" ht="26.25" customHeight="1">
      <c r="A90" s="135"/>
      <c r="B90" s="134"/>
      <c r="C90" s="134"/>
      <c r="D90" s="134"/>
      <c r="E90" s="134"/>
      <c r="F90" s="134"/>
    </row>
    <row r="91" ht="12.75">
      <c r="A91" s="135"/>
    </row>
  </sheetData>
  <sheetProtection/>
  <mergeCells count="11">
    <mergeCell ref="A3:A4"/>
    <mergeCell ref="D3:F3"/>
    <mergeCell ref="B90:F90"/>
    <mergeCell ref="A90:A91"/>
    <mergeCell ref="B86:F87"/>
    <mergeCell ref="B88:F89"/>
    <mergeCell ref="D1:F1"/>
    <mergeCell ref="A2:F2"/>
    <mergeCell ref="A6:F6"/>
    <mergeCell ref="C3:C4"/>
    <mergeCell ref="B3:B4"/>
  </mergeCells>
  <printOptions/>
  <pageMargins left="0.17" right="0.19" top="0.54" bottom="0.18" header="0.5" footer="0.18"/>
  <pageSetup fitToHeight="3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74">
      <selection activeCell="A1" sqref="A1:I102"/>
    </sheetView>
  </sheetViews>
  <sheetFormatPr defaultColWidth="9.00390625" defaultRowHeight="12.75"/>
  <cols>
    <col min="1" max="1" width="40.375" style="0" customWidth="1"/>
    <col min="2" max="2" width="4.625" style="0" customWidth="1"/>
    <col min="3" max="4" width="3.875" style="0" customWidth="1"/>
    <col min="5" max="5" width="8.00390625" style="0" customWidth="1"/>
    <col min="6" max="6" width="4.375" style="0" customWidth="1"/>
    <col min="7" max="7" width="7.125" style="0" customWidth="1"/>
    <col min="8" max="8" width="7.75390625" style="0" customWidth="1"/>
    <col min="9" max="9" width="9.375" style="120" customWidth="1"/>
    <col min="10" max="10" width="16.25390625" style="0" customWidth="1"/>
  </cols>
  <sheetData>
    <row r="1" spans="5:9" ht="71.25" customHeight="1">
      <c r="E1" s="27"/>
      <c r="F1" s="148" t="s">
        <v>296</v>
      </c>
      <c r="G1" s="148"/>
      <c r="H1" s="148"/>
      <c r="I1" s="148"/>
    </row>
    <row r="2" spans="1:9" ht="78" customHeight="1">
      <c r="A2" s="147" t="s">
        <v>297</v>
      </c>
      <c r="B2" s="147"/>
      <c r="C2" s="147"/>
      <c r="D2" s="147"/>
      <c r="E2" s="147"/>
      <c r="F2" s="147"/>
      <c r="G2" s="147"/>
      <c r="H2" s="147"/>
      <c r="I2" s="147"/>
    </row>
    <row r="3" spans="1:9" ht="15.75">
      <c r="A3" s="7"/>
      <c r="B3" s="7"/>
      <c r="C3" s="7"/>
      <c r="D3" s="7"/>
      <c r="E3" s="7"/>
      <c r="F3" s="7"/>
      <c r="G3" s="7"/>
      <c r="H3" s="7"/>
      <c r="I3" s="96" t="s">
        <v>3</v>
      </c>
    </row>
    <row r="4" spans="1:9" ht="47.25">
      <c r="A4" s="3" t="s">
        <v>215</v>
      </c>
      <c r="B4" s="3" t="s">
        <v>9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292</v>
      </c>
      <c r="H4" s="3" t="s">
        <v>293</v>
      </c>
      <c r="I4" s="97" t="s">
        <v>294</v>
      </c>
    </row>
    <row r="5" spans="1:9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2">
        <v>9</v>
      </c>
    </row>
    <row r="6" spans="1:9" ht="15.75" hidden="1">
      <c r="A6" s="20" t="s">
        <v>160</v>
      </c>
      <c r="B6" s="21" t="s">
        <v>76</v>
      </c>
      <c r="C6" s="21"/>
      <c r="D6" s="21"/>
      <c r="E6" s="21"/>
      <c r="F6" s="21"/>
      <c r="G6" s="21"/>
      <c r="H6" s="21"/>
      <c r="I6" s="23"/>
    </row>
    <row r="7" spans="1:9" ht="51" hidden="1">
      <c r="A7" s="25" t="s">
        <v>64</v>
      </c>
      <c r="B7" s="34" t="s">
        <v>190</v>
      </c>
      <c r="C7" s="35" t="s">
        <v>11</v>
      </c>
      <c r="D7" s="35" t="s">
        <v>15</v>
      </c>
      <c r="E7" s="35" t="s">
        <v>61</v>
      </c>
      <c r="F7" s="35" t="s">
        <v>62</v>
      </c>
      <c r="G7" s="35"/>
      <c r="H7" s="35"/>
      <c r="I7" s="24"/>
    </row>
    <row r="8" spans="1:9" ht="25.5" hidden="1">
      <c r="A8" s="26" t="s">
        <v>59</v>
      </c>
      <c r="B8" s="34" t="s">
        <v>76</v>
      </c>
      <c r="C8" s="35" t="s">
        <v>11</v>
      </c>
      <c r="D8" s="35" t="s">
        <v>15</v>
      </c>
      <c r="E8" s="35" t="s">
        <v>63</v>
      </c>
      <c r="F8" s="35" t="s">
        <v>62</v>
      </c>
      <c r="G8" s="35"/>
      <c r="H8" s="35"/>
      <c r="I8" s="24"/>
    </row>
    <row r="9" spans="1:9" ht="12.75" hidden="1">
      <c r="A9" s="18" t="s">
        <v>60</v>
      </c>
      <c r="B9" s="34" t="s">
        <v>76</v>
      </c>
      <c r="C9" s="35" t="s">
        <v>11</v>
      </c>
      <c r="D9" s="35" t="s">
        <v>15</v>
      </c>
      <c r="E9" s="35" t="s">
        <v>111</v>
      </c>
      <c r="F9" s="35" t="s">
        <v>115</v>
      </c>
      <c r="G9" s="35"/>
      <c r="H9" s="35"/>
      <c r="I9" s="24"/>
    </row>
    <row r="10" spans="1:9" ht="32.25" hidden="1">
      <c r="A10" s="18" t="s">
        <v>65</v>
      </c>
      <c r="B10" s="34" t="s">
        <v>76</v>
      </c>
      <c r="C10" s="35" t="s">
        <v>11</v>
      </c>
      <c r="D10" s="35" t="s">
        <v>15</v>
      </c>
      <c r="E10" s="35" t="s">
        <v>112</v>
      </c>
      <c r="F10" s="35" t="s">
        <v>115</v>
      </c>
      <c r="G10" s="35"/>
      <c r="H10" s="35"/>
      <c r="I10" s="24"/>
    </row>
    <row r="11" spans="1:9" ht="21.75" hidden="1">
      <c r="A11" s="18" t="s">
        <v>113</v>
      </c>
      <c r="B11" s="34" t="s">
        <v>76</v>
      </c>
      <c r="C11" s="35" t="s">
        <v>11</v>
      </c>
      <c r="D11" s="35" t="s">
        <v>15</v>
      </c>
      <c r="E11" s="35" t="s">
        <v>114</v>
      </c>
      <c r="F11" s="35" t="s">
        <v>115</v>
      </c>
      <c r="G11" s="35"/>
      <c r="H11" s="35"/>
      <c r="I11" s="24"/>
    </row>
    <row r="12" spans="1:9" ht="15.75">
      <c r="A12" s="20" t="s">
        <v>36</v>
      </c>
      <c r="B12" s="98" t="s">
        <v>190</v>
      </c>
      <c r="C12" s="98" t="s">
        <v>11</v>
      </c>
      <c r="D12" s="98"/>
      <c r="E12" s="98"/>
      <c r="F12" s="98"/>
      <c r="G12" s="106">
        <f>G21+G24+G32</f>
        <v>1668.9</v>
      </c>
      <c r="H12" s="106">
        <f>H21+H24+H32</f>
        <v>30.036999999999978</v>
      </c>
      <c r="I12" s="106">
        <f>I21+I24+I32</f>
        <v>1698.937</v>
      </c>
    </row>
    <row r="13" spans="1:9" ht="25.5" hidden="1">
      <c r="A13" s="25" t="s">
        <v>68</v>
      </c>
      <c r="B13" s="99" t="s">
        <v>190</v>
      </c>
      <c r="C13" s="32" t="s">
        <v>11</v>
      </c>
      <c r="D13" s="32" t="s">
        <v>17</v>
      </c>
      <c r="E13" s="32" t="s">
        <v>61</v>
      </c>
      <c r="F13" s="32" t="s">
        <v>62</v>
      </c>
      <c r="G13" s="80"/>
      <c r="H13" s="80"/>
      <c r="I13" s="24"/>
    </row>
    <row r="14" spans="1:9" ht="25.5" hidden="1">
      <c r="A14" s="26" t="s">
        <v>59</v>
      </c>
      <c r="B14" s="99" t="s">
        <v>190</v>
      </c>
      <c r="C14" s="32" t="s">
        <v>11</v>
      </c>
      <c r="D14" s="32" t="s">
        <v>17</v>
      </c>
      <c r="E14" s="32" t="s">
        <v>63</v>
      </c>
      <c r="F14" s="32" t="s">
        <v>62</v>
      </c>
      <c r="G14" s="80"/>
      <c r="H14" s="80"/>
      <c r="I14" s="24"/>
    </row>
    <row r="15" spans="1:9" ht="12.75" hidden="1">
      <c r="A15" s="18"/>
      <c r="B15" s="99"/>
      <c r="C15" s="32"/>
      <c r="D15" s="32"/>
      <c r="E15" s="32"/>
      <c r="F15" s="32"/>
      <c r="G15" s="80"/>
      <c r="H15" s="80"/>
      <c r="I15" s="80"/>
    </row>
    <row r="16" spans="1:9" ht="12.75" hidden="1">
      <c r="A16" s="18"/>
      <c r="B16" s="99"/>
      <c r="C16" s="32"/>
      <c r="D16" s="32"/>
      <c r="E16" s="32"/>
      <c r="F16" s="32"/>
      <c r="G16" s="80"/>
      <c r="H16" s="80"/>
      <c r="I16" s="100"/>
    </row>
    <row r="17" spans="1:9" ht="12.75" hidden="1">
      <c r="A17" s="101"/>
      <c r="B17" s="99"/>
      <c r="C17" s="32"/>
      <c r="D17" s="32"/>
      <c r="E17" s="32"/>
      <c r="F17" s="32"/>
      <c r="G17" s="80"/>
      <c r="H17" s="80"/>
      <c r="I17" s="100"/>
    </row>
    <row r="18" spans="1:9" ht="12.75" hidden="1">
      <c r="A18" s="101"/>
      <c r="B18" s="99"/>
      <c r="C18" s="32"/>
      <c r="D18" s="32"/>
      <c r="E18" s="32"/>
      <c r="F18" s="32"/>
      <c r="G18" s="80"/>
      <c r="H18" s="80"/>
      <c r="I18" s="100"/>
    </row>
    <row r="19" spans="1:9" ht="12.75" hidden="1">
      <c r="A19" s="101"/>
      <c r="B19" s="99"/>
      <c r="C19" s="32"/>
      <c r="D19" s="32"/>
      <c r="E19" s="32"/>
      <c r="F19" s="32"/>
      <c r="G19" s="80"/>
      <c r="H19" s="80"/>
      <c r="I19" s="100"/>
    </row>
    <row r="20" spans="1:9" ht="12.75" hidden="1">
      <c r="A20" s="101"/>
      <c r="B20" s="99"/>
      <c r="C20" s="32"/>
      <c r="D20" s="32"/>
      <c r="E20" s="32"/>
      <c r="F20" s="32"/>
      <c r="G20" s="80"/>
      <c r="H20" s="80"/>
      <c r="I20" s="100"/>
    </row>
    <row r="21" spans="1:9" ht="21.75">
      <c r="A21" s="18" t="s">
        <v>66</v>
      </c>
      <c r="B21" s="99" t="s">
        <v>190</v>
      </c>
      <c r="C21" s="32" t="s">
        <v>11</v>
      </c>
      <c r="D21" s="32" t="s">
        <v>13</v>
      </c>
      <c r="E21" s="32"/>
      <c r="F21" s="32"/>
      <c r="G21" s="80">
        <f>G22+G23</f>
        <v>333.6</v>
      </c>
      <c r="H21" s="80">
        <f>I21-G21</f>
        <v>30.036999999999978</v>
      </c>
      <c r="I21" s="80">
        <f>I22+I23</f>
        <v>363.637</v>
      </c>
    </row>
    <row r="22" spans="1:9" ht="15" customHeight="1">
      <c r="A22" s="101" t="s">
        <v>248</v>
      </c>
      <c r="B22" s="99" t="s">
        <v>190</v>
      </c>
      <c r="C22" s="32" t="s">
        <v>11</v>
      </c>
      <c r="D22" s="32" t="s">
        <v>13</v>
      </c>
      <c r="E22" s="32" t="s">
        <v>116</v>
      </c>
      <c r="F22" s="32" t="s">
        <v>247</v>
      </c>
      <c r="G22" s="80">
        <v>333.6</v>
      </c>
      <c r="H22" s="80">
        <f>I22-G22</f>
        <v>30.036999999999978</v>
      </c>
      <c r="I22" s="100">
        <f>333.637+30</f>
        <v>363.637</v>
      </c>
    </row>
    <row r="23" spans="1:9" ht="21.75">
      <c r="A23" s="18" t="s">
        <v>122</v>
      </c>
      <c r="B23" s="99" t="s">
        <v>190</v>
      </c>
      <c r="C23" s="32" t="s">
        <v>11</v>
      </c>
      <c r="D23" s="32" t="s">
        <v>13</v>
      </c>
      <c r="E23" s="32" t="s">
        <v>116</v>
      </c>
      <c r="F23" s="32" t="s">
        <v>115</v>
      </c>
      <c r="G23" s="80">
        <v>0</v>
      </c>
      <c r="H23" s="102">
        <f>I23-G23</f>
        <v>0</v>
      </c>
      <c r="I23" s="100">
        <v>0</v>
      </c>
    </row>
    <row r="24" spans="1:9" ht="12.75">
      <c r="A24" s="18" t="s">
        <v>60</v>
      </c>
      <c r="B24" s="99" t="s">
        <v>190</v>
      </c>
      <c r="C24" s="32" t="s">
        <v>11</v>
      </c>
      <c r="D24" s="32" t="s">
        <v>17</v>
      </c>
      <c r="E24" s="32"/>
      <c r="F24" s="32"/>
      <c r="G24" s="80">
        <f>G25+G27+G28+G29+G30+G31</f>
        <v>1325.3</v>
      </c>
      <c r="H24" s="80">
        <f>H25+H27+H28+H29+H30+H31</f>
        <v>0</v>
      </c>
      <c r="I24" s="80">
        <f>I25+I27+I28+I29+I30+I31</f>
        <v>1325.3</v>
      </c>
    </row>
    <row r="25" spans="1:9" ht="15.75" customHeight="1">
      <c r="A25" s="101" t="s">
        <v>248</v>
      </c>
      <c r="B25" s="99" t="s">
        <v>190</v>
      </c>
      <c r="C25" s="32" t="s">
        <v>11</v>
      </c>
      <c r="D25" s="32" t="s">
        <v>17</v>
      </c>
      <c r="E25" s="32" t="s">
        <v>111</v>
      </c>
      <c r="F25" s="32" t="s">
        <v>247</v>
      </c>
      <c r="G25" s="80">
        <f>1156.9+28</f>
        <v>1184.9</v>
      </c>
      <c r="H25" s="80">
        <f>I25-G25</f>
        <v>0</v>
      </c>
      <c r="I25" s="100">
        <f>1156.9+28</f>
        <v>1184.9</v>
      </c>
    </row>
    <row r="26" spans="1:9" ht="25.5" hidden="1">
      <c r="A26" s="101" t="s">
        <v>249</v>
      </c>
      <c r="B26" s="99" t="s">
        <v>190</v>
      </c>
      <c r="C26" s="32" t="s">
        <v>11</v>
      </c>
      <c r="D26" s="32" t="s">
        <v>17</v>
      </c>
      <c r="E26" s="32" t="s">
        <v>111</v>
      </c>
      <c r="F26" s="32" t="s">
        <v>250</v>
      </c>
      <c r="G26" s="80"/>
      <c r="H26" s="80"/>
      <c r="I26" s="100">
        <f>G26+H26</f>
        <v>0</v>
      </c>
    </row>
    <row r="27" spans="1:9" ht="29.25" customHeight="1">
      <c r="A27" s="101" t="s">
        <v>251</v>
      </c>
      <c r="B27" s="99" t="s">
        <v>190</v>
      </c>
      <c r="C27" s="32" t="s">
        <v>11</v>
      </c>
      <c r="D27" s="32" t="s">
        <v>17</v>
      </c>
      <c r="E27" s="32" t="s">
        <v>111</v>
      </c>
      <c r="F27" s="32" t="s">
        <v>252</v>
      </c>
      <c r="G27" s="80">
        <v>79.6</v>
      </c>
      <c r="H27" s="80">
        <f>I27-G27</f>
        <v>0</v>
      </c>
      <c r="I27" s="100">
        <v>79.6</v>
      </c>
    </row>
    <row r="28" spans="1:9" ht="25.5" customHeight="1">
      <c r="A28" s="101" t="s">
        <v>267</v>
      </c>
      <c r="B28" s="99" t="s">
        <v>190</v>
      </c>
      <c r="C28" s="32" t="s">
        <v>11</v>
      </c>
      <c r="D28" s="32" t="s">
        <v>17</v>
      </c>
      <c r="E28" s="32" t="s">
        <v>111</v>
      </c>
      <c r="F28" s="32" t="s">
        <v>268</v>
      </c>
      <c r="G28" s="80">
        <v>60.8</v>
      </c>
      <c r="H28" s="80">
        <f>I28-G28</f>
        <v>0</v>
      </c>
      <c r="I28" s="100">
        <v>60.8</v>
      </c>
    </row>
    <row r="29" spans="1:9" ht="21.75">
      <c r="A29" s="18" t="s">
        <v>122</v>
      </c>
      <c r="B29" s="99" t="s">
        <v>190</v>
      </c>
      <c r="C29" s="32" t="s">
        <v>11</v>
      </c>
      <c r="D29" s="32" t="s">
        <v>17</v>
      </c>
      <c r="E29" s="32" t="s">
        <v>111</v>
      </c>
      <c r="F29" s="32" t="s">
        <v>115</v>
      </c>
      <c r="G29" s="80">
        <v>0</v>
      </c>
      <c r="H29" s="80">
        <f>I29-G29</f>
        <v>0</v>
      </c>
      <c r="I29" s="100">
        <v>0</v>
      </c>
    </row>
    <row r="30" spans="1:9" ht="25.5" customHeight="1">
      <c r="A30" s="101" t="s">
        <v>275</v>
      </c>
      <c r="B30" s="99" t="s">
        <v>190</v>
      </c>
      <c r="C30" s="32" t="s">
        <v>11</v>
      </c>
      <c r="D30" s="32" t="s">
        <v>17</v>
      </c>
      <c r="E30" s="32" t="s">
        <v>111</v>
      </c>
      <c r="F30" s="32" t="s">
        <v>276</v>
      </c>
      <c r="G30" s="80">
        <v>0</v>
      </c>
      <c r="H30" s="80">
        <f>I30-G30</f>
        <v>0</v>
      </c>
      <c r="I30" s="100">
        <v>0</v>
      </c>
    </row>
    <row r="31" spans="1:9" ht="15.75" customHeight="1">
      <c r="A31" s="101" t="s">
        <v>277</v>
      </c>
      <c r="B31" s="99" t="s">
        <v>190</v>
      </c>
      <c r="C31" s="32" t="s">
        <v>11</v>
      </c>
      <c r="D31" s="32" t="s">
        <v>17</v>
      </c>
      <c r="E31" s="32" t="s">
        <v>111</v>
      </c>
      <c r="F31" s="32" t="s">
        <v>278</v>
      </c>
      <c r="G31" s="80">
        <v>0</v>
      </c>
      <c r="H31" s="80"/>
      <c r="I31" s="100">
        <v>0</v>
      </c>
    </row>
    <row r="32" spans="1:9" ht="25.5">
      <c r="A32" s="25" t="s">
        <v>117</v>
      </c>
      <c r="B32" s="99" t="s">
        <v>190</v>
      </c>
      <c r="C32" s="32" t="s">
        <v>11</v>
      </c>
      <c r="D32" s="32" t="s">
        <v>28</v>
      </c>
      <c r="E32" s="32"/>
      <c r="F32" s="32"/>
      <c r="G32" s="80">
        <f>G33+G39</f>
        <v>10</v>
      </c>
      <c r="H32" s="80">
        <f>H33+H39</f>
        <v>0</v>
      </c>
      <c r="I32" s="80">
        <f>I33+I39</f>
        <v>10</v>
      </c>
    </row>
    <row r="33" spans="1:9" ht="12.75">
      <c r="A33" s="101" t="s">
        <v>253</v>
      </c>
      <c r="B33" s="99" t="s">
        <v>190</v>
      </c>
      <c r="C33" s="32" t="s">
        <v>11</v>
      </c>
      <c r="D33" s="32" t="s">
        <v>28</v>
      </c>
      <c r="E33" s="32" t="s">
        <v>207</v>
      </c>
      <c r="F33" s="32" t="s">
        <v>118</v>
      </c>
      <c r="G33" s="80">
        <v>0</v>
      </c>
      <c r="H33" s="80"/>
      <c r="I33" s="100">
        <f aca="true" t="shared" si="0" ref="I33:I38">G33+H33</f>
        <v>0</v>
      </c>
    </row>
    <row r="34" spans="1:9" ht="21.75" hidden="1">
      <c r="A34" s="18" t="s">
        <v>67</v>
      </c>
      <c r="B34" s="99" t="s">
        <v>190</v>
      </c>
      <c r="C34" s="32" t="s">
        <v>11</v>
      </c>
      <c r="D34" s="32" t="s">
        <v>240</v>
      </c>
      <c r="E34" s="32" t="s">
        <v>254</v>
      </c>
      <c r="F34" s="32" t="s">
        <v>118</v>
      </c>
      <c r="G34" s="80">
        <f>I34-H34</f>
        <v>0</v>
      </c>
      <c r="H34" s="80"/>
      <c r="I34" s="100">
        <f t="shared" si="0"/>
        <v>0</v>
      </c>
    </row>
    <row r="35" spans="1:9" ht="12.75" hidden="1">
      <c r="A35" s="25" t="s">
        <v>22</v>
      </c>
      <c r="B35" s="99" t="s">
        <v>190</v>
      </c>
      <c r="C35" s="32" t="s">
        <v>11</v>
      </c>
      <c r="D35" s="32" t="s">
        <v>106</v>
      </c>
      <c r="E35" s="32" t="s">
        <v>61</v>
      </c>
      <c r="F35" s="32" t="s">
        <v>62</v>
      </c>
      <c r="G35" s="80">
        <f>I35-H35</f>
        <v>0</v>
      </c>
      <c r="H35" s="80"/>
      <c r="I35" s="100">
        <f t="shared" si="0"/>
        <v>0</v>
      </c>
    </row>
    <row r="36" spans="1:9" ht="25.5" hidden="1">
      <c r="A36" s="26" t="s">
        <v>59</v>
      </c>
      <c r="B36" s="99" t="s">
        <v>190</v>
      </c>
      <c r="C36" s="32" t="s">
        <v>11</v>
      </c>
      <c r="D36" s="32" t="s">
        <v>106</v>
      </c>
      <c r="E36" s="32" t="s">
        <v>111</v>
      </c>
      <c r="F36" s="32" t="s">
        <v>62</v>
      </c>
      <c r="G36" s="80">
        <f>I36-H36</f>
        <v>0</v>
      </c>
      <c r="H36" s="80"/>
      <c r="I36" s="100">
        <f t="shared" si="0"/>
        <v>0</v>
      </c>
    </row>
    <row r="37" spans="1:9" ht="12.75" hidden="1">
      <c r="A37" s="18" t="s">
        <v>60</v>
      </c>
      <c r="B37" s="99" t="s">
        <v>190</v>
      </c>
      <c r="C37" s="32" t="s">
        <v>11</v>
      </c>
      <c r="D37" s="32" t="s">
        <v>106</v>
      </c>
      <c r="E37" s="32" t="s">
        <v>111</v>
      </c>
      <c r="F37" s="32" t="s">
        <v>255</v>
      </c>
      <c r="G37" s="80">
        <f>I37-H37</f>
        <v>0</v>
      </c>
      <c r="H37" s="80"/>
      <c r="I37" s="100">
        <f t="shared" si="0"/>
        <v>0</v>
      </c>
    </row>
    <row r="38" spans="1:9" ht="38.25" hidden="1">
      <c r="A38" s="26" t="s">
        <v>256</v>
      </c>
      <c r="B38" s="99" t="s">
        <v>190</v>
      </c>
      <c r="C38" s="32" t="s">
        <v>11</v>
      </c>
      <c r="D38" s="32" t="s">
        <v>257</v>
      </c>
      <c r="E38" s="32" t="s">
        <v>258</v>
      </c>
      <c r="F38" s="32" t="s">
        <v>62</v>
      </c>
      <c r="G38" s="80">
        <f>I38-H38</f>
        <v>0</v>
      </c>
      <c r="H38" s="80"/>
      <c r="I38" s="100">
        <f t="shared" si="0"/>
        <v>0</v>
      </c>
    </row>
    <row r="39" spans="1:9" ht="12.75">
      <c r="A39" s="101" t="s">
        <v>259</v>
      </c>
      <c r="B39" s="99" t="s">
        <v>190</v>
      </c>
      <c r="C39" s="32" t="s">
        <v>11</v>
      </c>
      <c r="D39" s="32" t="s">
        <v>28</v>
      </c>
      <c r="E39" s="32" t="s">
        <v>207</v>
      </c>
      <c r="F39" s="32" t="s">
        <v>260</v>
      </c>
      <c r="G39" s="80">
        <v>10</v>
      </c>
      <c r="H39" s="80">
        <f>I39-G39</f>
        <v>0</v>
      </c>
      <c r="I39" s="100">
        <v>10</v>
      </c>
    </row>
    <row r="40" spans="1:9" ht="25.5">
      <c r="A40" s="103" t="s">
        <v>107</v>
      </c>
      <c r="B40" s="104" t="s">
        <v>190</v>
      </c>
      <c r="C40" s="105" t="s">
        <v>13</v>
      </c>
      <c r="D40" s="105"/>
      <c r="E40" s="105"/>
      <c r="F40" s="105"/>
      <c r="G40" s="106">
        <f>G41</f>
        <v>38.6</v>
      </c>
      <c r="H40" s="106">
        <f>H41</f>
        <v>0</v>
      </c>
      <c r="I40" s="106">
        <f>I41</f>
        <v>38.6</v>
      </c>
    </row>
    <row r="41" spans="1:9" ht="15.75" customHeight="1">
      <c r="A41" s="25" t="s">
        <v>261</v>
      </c>
      <c r="B41" s="99" t="s">
        <v>77</v>
      </c>
      <c r="C41" s="32" t="s">
        <v>13</v>
      </c>
      <c r="D41" s="32" t="s">
        <v>15</v>
      </c>
      <c r="E41" s="32" t="s">
        <v>61</v>
      </c>
      <c r="F41" s="32" t="s">
        <v>62</v>
      </c>
      <c r="G41" s="24">
        <f>G44+G45+G46</f>
        <v>38.6</v>
      </c>
      <c r="H41" s="24">
        <f>H44+H45+H46</f>
        <v>0</v>
      </c>
      <c r="I41" s="24">
        <f>I44+I45+I46</f>
        <v>38.6</v>
      </c>
    </row>
    <row r="42" spans="1:9" ht="25.5" hidden="1">
      <c r="A42" s="26" t="s">
        <v>262</v>
      </c>
      <c r="B42" s="99" t="s">
        <v>77</v>
      </c>
      <c r="C42" s="32" t="s">
        <v>13</v>
      </c>
      <c r="D42" s="32" t="s">
        <v>15</v>
      </c>
      <c r="E42" s="32" t="s">
        <v>263</v>
      </c>
      <c r="F42" s="32" t="s">
        <v>62</v>
      </c>
      <c r="G42" s="80">
        <f>I42-H42</f>
        <v>0</v>
      </c>
      <c r="H42" s="80"/>
      <c r="I42" s="24"/>
    </row>
    <row r="43" spans="1:9" ht="21.75" hidden="1">
      <c r="A43" s="18" t="s">
        <v>264</v>
      </c>
      <c r="B43" s="99" t="s">
        <v>77</v>
      </c>
      <c r="C43" s="32" t="s">
        <v>13</v>
      </c>
      <c r="D43" s="32" t="s">
        <v>15</v>
      </c>
      <c r="E43" s="32" t="s">
        <v>263</v>
      </c>
      <c r="F43" s="32" t="s">
        <v>265</v>
      </c>
      <c r="G43" s="80">
        <f>I43-H43</f>
        <v>0</v>
      </c>
      <c r="H43" s="80"/>
      <c r="I43" s="24"/>
    </row>
    <row r="44" spans="1:9" ht="15" customHeight="1">
      <c r="A44" s="101" t="s">
        <v>248</v>
      </c>
      <c r="B44" s="99" t="s">
        <v>190</v>
      </c>
      <c r="C44" s="32" t="s">
        <v>13</v>
      </c>
      <c r="D44" s="32" t="s">
        <v>15</v>
      </c>
      <c r="E44" s="32" t="s">
        <v>120</v>
      </c>
      <c r="F44" s="32" t="s">
        <v>247</v>
      </c>
      <c r="G44" s="80">
        <v>37.5</v>
      </c>
      <c r="H44" s="80">
        <f>I44-G44</f>
        <v>0</v>
      </c>
      <c r="I44" s="100">
        <v>37.5</v>
      </c>
    </row>
    <row r="45" spans="1:9" ht="24" customHeight="1">
      <c r="A45" s="101" t="s">
        <v>267</v>
      </c>
      <c r="B45" s="99" t="s">
        <v>190</v>
      </c>
      <c r="C45" s="32" t="s">
        <v>13</v>
      </c>
      <c r="D45" s="32" t="s">
        <v>15</v>
      </c>
      <c r="E45" s="32" t="s">
        <v>120</v>
      </c>
      <c r="F45" s="32" t="s">
        <v>268</v>
      </c>
      <c r="G45" s="80">
        <v>1.1</v>
      </c>
      <c r="H45" s="80">
        <f>I45-G45</f>
        <v>0</v>
      </c>
      <c r="I45" s="100">
        <v>1.1</v>
      </c>
    </row>
    <row r="46" spans="1:9" ht="21.75">
      <c r="A46" s="18" t="s">
        <v>122</v>
      </c>
      <c r="B46" s="99" t="s">
        <v>190</v>
      </c>
      <c r="C46" s="32" t="s">
        <v>13</v>
      </c>
      <c r="D46" s="32" t="s">
        <v>15</v>
      </c>
      <c r="E46" s="32" t="s">
        <v>120</v>
      </c>
      <c r="F46" s="32" t="s">
        <v>115</v>
      </c>
      <c r="G46" s="80">
        <v>0</v>
      </c>
      <c r="H46" s="80">
        <f>I46-G46</f>
        <v>0</v>
      </c>
      <c r="I46" s="100">
        <v>0</v>
      </c>
    </row>
    <row r="47" spans="1:9" ht="21">
      <c r="A47" s="16" t="s">
        <v>266</v>
      </c>
      <c r="B47" s="107" t="s">
        <v>190</v>
      </c>
      <c r="C47" s="107" t="s">
        <v>15</v>
      </c>
      <c r="D47" s="126"/>
      <c r="E47" s="126"/>
      <c r="F47" s="126"/>
      <c r="G47" s="122">
        <f>G48+G50</f>
        <v>6</v>
      </c>
      <c r="H47" s="122">
        <f>H48+H50</f>
        <v>0</v>
      </c>
      <c r="I47" s="122">
        <f>I48+I50</f>
        <v>6</v>
      </c>
    </row>
    <row r="48" spans="1:9" ht="51">
      <c r="A48" s="37" t="s">
        <v>242</v>
      </c>
      <c r="B48" s="32" t="s">
        <v>190</v>
      </c>
      <c r="C48" s="32" t="s">
        <v>15</v>
      </c>
      <c r="D48" s="130" t="s">
        <v>24</v>
      </c>
      <c r="E48" s="130" t="s">
        <v>61</v>
      </c>
      <c r="F48" s="130" t="s">
        <v>62</v>
      </c>
      <c r="G48" s="122">
        <f>G49</f>
        <v>4</v>
      </c>
      <c r="H48" s="122">
        <f>H49</f>
        <v>0</v>
      </c>
      <c r="I48" s="122">
        <f>I49</f>
        <v>4</v>
      </c>
    </row>
    <row r="49" spans="1:9" ht="28.5" customHeight="1">
      <c r="A49" s="101" t="s">
        <v>267</v>
      </c>
      <c r="B49" s="32" t="s">
        <v>190</v>
      </c>
      <c r="C49" s="32" t="s">
        <v>15</v>
      </c>
      <c r="D49" s="130" t="s">
        <v>24</v>
      </c>
      <c r="E49" s="130" t="s">
        <v>298</v>
      </c>
      <c r="F49" s="130" t="s">
        <v>268</v>
      </c>
      <c r="G49" s="129">
        <v>4</v>
      </c>
      <c r="H49" s="80">
        <f>I49-G49</f>
        <v>0</v>
      </c>
      <c r="I49" s="122">
        <v>4</v>
      </c>
    </row>
    <row r="50" spans="1:9" ht="38.25">
      <c r="A50" s="37" t="s">
        <v>243</v>
      </c>
      <c r="B50" s="32" t="s">
        <v>190</v>
      </c>
      <c r="C50" s="32" t="s">
        <v>15</v>
      </c>
      <c r="D50" s="108">
        <v>14</v>
      </c>
      <c r="E50" s="130" t="s">
        <v>61</v>
      </c>
      <c r="F50" s="130" t="s">
        <v>62</v>
      </c>
      <c r="G50" s="122">
        <f>G51</f>
        <v>2</v>
      </c>
      <c r="H50" s="122">
        <f>H51</f>
        <v>0</v>
      </c>
      <c r="I50" s="122">
        <f>I51</f>
        <v>2</v>
      </c>
    </row>
    <row r="51" spans="1:9" ht="26.25" customHeight="1">
      <c r="A51" s="101" t="s">
        <v>267</v>
      </c>
      <c r="B51" s="32" t="s">
        <v>190</v>
      </c>
      <c r="C51" s="32" t="s">
        <v>15</v>
      </c>
      <c r="D51" s="108">
        <v>14</v>
      </c>
      <c r="E51" s="109">
        <v>2470000</v>
      </c>
      <c r="F51" s="110" t="s">
        <v>268</v>
      </c>
      <c r="G51" s="121">
        <v>2</v>
      </c>
      <c r="H51" s="80">
        <f>I51-G51</f>
        <v>0</v>
      </c>
      <c r="I51" s="100">
        <v>2</v>
      </c>
    </row>
    <row r="52" spans="1:9" ht="15.75">
      <c r="A52" s="20" t="s">
        <v>128</v>
      </c>
      <c r="B52" s="104" t="s">
        <v>190</v>
      </c>
      <c r="C52" s="104" t="s">
        <v>26</v>
      </c>
      <c r="D52" s="104"/>
      <c r="E52" s="104"/>
      <c r="F52" s="104"/>
      <c r="G52" s="106">
        <f>G53+G56</f>
        <v>461.3</v>
      </c>
      <c r="H52" s="106">
        <f>H53+H56</f>
        <v>2</v>
      </c>
      <c r="I52" s="106">
        <f>I53+I56</f>
        <v>463.3</v>
      </c>
    </row>
    <row r="53" spans="1:9" ht="15.75">
      <c r="A53" s="20" t="s">
        <v>144</v>
      </c>
      <c r="B53" s="99" t="s">
        <v>190</v>
      </c>
      <c r="C53" s="115" t="s">
        <v>26</v>
      </c>
      <c r="D53" s="115" t="s">
        <v>13</v>
      </c>
      <c r="E53" s="115"/>
      <c r="F53" s="115"/>
      <c r="G53" s="95">
        <f>G54+G55</f>
        <v>130.3</v>
      </c>
      <c r="H53" s="95">
        <f>H54+H55</f>
        <v>0</v>
      </c>
      <c r="I53" s="95">
        <f>I54+I55</f>
        <v>130.3</v>
      </c>
    </row>
    <row r="54" spans="1:9" ht="27" customHeight="1">
      <c r="A54" s="101" t="s">
        <v>267</v>
      </c>
      <c r="B54" s="99" t="s">
        <v>190</v>
      </c>
      <c r="C54" s="32" t="s">
        <v>26</v>
      </c>
      <c r="D54" s="32" t="s">
        <v>13</v>
      </c>
      <c r="E54" s="32" t="s">
        <v>206</v>
      </c>
      <c r="F54" s="32" t="s">
        <v>268</v>
      </c>
      <c r="G54" s="80">
        <v>130.3</v>
      </c>
      <c r="H54" s="102">
        <f>I54-G54</f>
        <v>0</v>
      </c>
      <c r="I54" s="100">
        <v>130.3</v>
      </c>
    </row>
    <row r="55" spans="1:9" ht="21.75">
      <c r="A55" s="18" t="s">
        <v>122</v>
      </c>
      <c r="B55" s="99" t="s">
        <v>190</v>
      </c>
      <c r="C55" s="32" t="s">
        <v>26</v>
      </c>
      <c r="D55" s="32" t="s">
        <v>13</v>
      </c>
      <c r="E55" s="32" t="s">
        <v>206</v>
      </c>
      <c r="F55" s="32" t="s">
        <v>115</v>
      </c>
      <c r="G55" s="80">
        <v>0</v>
      </c>
      <c r="H55" s="102">
        <f>I55-G55</f>
        <v>0</v>
      </c>
      <c r="I55" s="100">
        <v>0</v>
      </c>
    </row>
    <row r="56" spans="1:9" ht="15.75">
      <c r="A56" s="20" t="s">
        <v>108</v>
      </c>
      <c r="B56" s="99" t="s">
        <v>190</v>
      </c>
      <c r="C56" s="32" t="s">
        <v>26</v>
      </c>
      <c r="D56" s="32" t="s">
        <v>15</v>
      </c>
      <c r="E56" s="32"/>
      <c r="F56" s="32"/>
      <c r="G56" s="95">
        <f>G58+G59+G57</f>
        <v>331</v>
      </c>
      <c r="H56" s="95">
        <f>H58+H59+H57</f>
        <v>2</v>
      </c>
      <c r="I56" s="95">
        <f>I58+I59+I57</f>
        <v>333</v>
      </c>
    </row>
    <row r="57" spans="1:9" ht="53.25">
      <c r="A57" s="19" t="s">
        <v>303</v>
      </c>
      <c r="B57" s="21" t="s">
        <v>190</v>
      </c>
      <c r="C57" s="35" t="s">
        <v>26</v>
      </c>
      <c r="D57" s="35" t="s">
        <v>15</v>
      </c>
      <c r="E57" s="35" t="s">
        <v>299</v>
      </c>
      <c r="F57" s="35" t="s">
        <v>268</v>
      </c>
      <c r="G57" s="95">
        <v>330</v>
      </c>
      <c r="H57" s="102">
        <f>I57-G57</f>
        <v>0</v>
      </c>
      <c r="I57" s="95">
        <f>30+300</f>
        <v>330</v>
      </c>
    </row>
    <row r="58" spans="1:9" ht="19.5" customHeight="1">
      <c r="A58" s="19" t="s">
        <v>300</v>
      </c>
      <c r="B58" s="21" t="s">
        <v>190</v>
      </c>
      <c r="C58" s="35" t="s">
        <v>26</v>
      </c>
      <c r="D58" s="35" t="s">
        <v>15</v>
      </c>
      <c r="E58" s="35" t="s">
        <v>301</v>
      </c>
      <c r="F58" s="35" t="s">
        <v>268</v>
      </c>
      <c r="G58" s="80">
        <v>1</v>
      </c>
      <c r="H58" s="102">
        <f>I58-G58</f>
        <v>0</v>
      </c>
      <c r="I58" s="100">
        <v>1</v>
      </c>
    </row>
    <row r="59" spans="1:9" ht="21.75">
      <c r="A59" s="19" t="s">
        <v>302</v>
      </c>
      <c r="B59" s="21" t="s">
        <v>190</v>
      </c>
      <c r="C59" s="35" t="s">
        <v>26</v>
      </c>
      <c r="D59" s="35" t="s">
        <v>15</v>
      </c>
      <c r="E59" s="35" t="s">
        <v>129</v>
      </c>
      <c r="F59" s="35" t="s">
        <v>268</v>
      </c>
      <c r="G59" s="80">
        <v>0</v>
      </c>
      <c r="H59" s="102">
        <f>I59-G59</f>
        <v>2</v>
      </c>
      <c r="I59" s="100">
        <v>2</v>
      </c>
    </row>
    <row r="60" spans="1:9" ht="25.5">
      <c r="A60" s="113" t="s">
        <v>70</v>
      </c>
      <c r="B60" s="104" t="s">
        <v>190</v>
      </c>
      <c r="C60" s="105" t="s">
        <v>20</v>
      </c>
      <c r="D60" s="114"/>
      <c r="E60" s="114"/>
      <c r="F60" s="114"/>
      <c r="G60" s="106">
        <f>G63+G64+G65+G61</f>
        <v>138.6</v>
      </c>
      <c r="H60" s="106">
        <f>H63+H64+H65+H61</f>
        <v>2.65</v>
      </c>
      <c r="I60" s="106">
        <f>I63+I64+I65+I61</f>
        <v>141.25</v>
      </c>
    </row>
    <row r="61" spans="1:9" ht="32.25">
      <c r="A61" s="19" t="s">
        <v>316</v>
      </c>
      <c r="B61" s="21" t="s">
        <v>190</v>
      </c>
      <c r="C61" s="35" t="s">
        <v>20</v>
      </c>
      <c r="D61" s="35" t="s">
        <v>26</v>
      </c>
      <c r="F61" s="35"/>
      <c r="G61" s="106"/>
      <c r="H61" s="106">
        <f>H62</f>
        <v>2.65</v>
      </c>
      <c r="I61" s="106">
        <f>I62</f>
        <v>2.65</v>
      </c>
    </row>
    <row r="62" spans="1:9" ht="21.75">
      <c r="A62" s="19" t="s">
        <v>317</v>
      </c>
      <c r="B62" s="21" t="s">
        <v>190</v>
      </c>
      <c r="C62" s="35" t="s">
        <v>20</v>
      </c>
      <c r="D62" s="35" t="s">
        <v>26</v>
      </c>
      <c r="E62" s="35" t="s">
        <v>315</v>
      </c>
      <c r="F62" s="35" t="s">
        <v>268</v>
      </c>
      <c r="G62" s="106"/>
      <c r="H62" s="102">
        <f>I62-G62</f>
        <v>2.65</v>
      </c>
      <c r="I62" s="106">
        <v>2.65</v>
      </c>
    </row>
    <row r="63" spans="1:9" ht="25.5" hidden="1">
      <c r="A63" s="101" t="s">
        <v>269</v>
      </c>
      <c r="B63" s="99" t="s">
        <v>190</v>
      </c>
      <c r="C63" s="32" t="s">
        <v>20</v>
      </c>
      <c r="D63" s="32" t="s">
        <v>20</v>
      </c>
      <c r="E63" s="32" t="s">
        <v>220</v>
      </c>
      <c r="F63" s="32" t="s">
        <v>121</v>
      </c>
      <c r="G63" s="80">
        <v>0</v>
      </c>
      <c r="H63" s="80">
        <f>I63-G63</f>
        <v>0</v>
      </c>
      <c r="I63" s="100">
        <v>0</v>
      </c>
    </row>
    <row r="64" spans="1:9" ht="18" customHeight="1">
      <c r="A64" s="101" t="s">
        <v>248</v>
      </c>
      <c r="B64" s="99" t="s">
        <v>190</v>
      </c>
      <c r="C64" s="32" t="s">
        <v>20</v>
      </c>
      <c r="D64" s="32" t="s">
        <v>20</v>
      </c>
      <c r="E64" s="32" t="s">
        <v>220</v>
      </c>
      <c r="F64" s="32" t="s">
        <v>247</v>
      </c>
      <c r="G64" s="80">
        <v>84.6</v>
      </c>
      <c r="H64" s="80">
        <f>I64-G64</f>
        <v>0</v>
      </c>
      <c r="I64" s="100">
        <v>84.6</v>
      </c>
    </row>
    <row r="65" spans="1:9" ht="26.25" customHeight="1">
      <c r="A65" s="101" t="s">
        <v>267</v>
      </c>
      <c r="B65" s="99" t="s">
        <v>190</v>
      </c>
      <c r="C65" s="32" t="s">
        <v>20</v>
      </c>
      <c r="D65" s="32" t="s">
        <v>20</v>
      </c>
      <c r="E65" s="32" t="s">
        <v>220</v>
      </c>
      <c r="F65" s="32" t="s">
        <v>268</v>
      </c>
      <c r="G65" s="80">
        <f>10+44</f>
        <v>54</v>
      </c>
      <c r="H65" s="80">
        <f>I65-G65</f>
        <v>0</v>
      </c>
      <c r="I65" s="100">
        <f>10+44</f>
        <v>54</v>
      </c>
    </row>
    <row r="66" spans="1:9" ht="12.75" hidden="1">
      <c r="A66" s="111" t="s">
        <v>34</v>
      </c>
      <c r="B66" s="99" t="s">
        <v>190</v>
      </c>
      <c r="C66" s="32" t="s">
        <v>24</v>
      </c>
      <c r="D66" s="32" t="s">
        <v>27</v>
      </c>
      <c r="E66" s="32" t="s">
        <v>61</v>
      </c>
      <c r="F66" s="32" t="s">
        <v>62</v>
      </c>
      <c r="G66" s="80">
        <f aca="true" t="shared" si="1" ref="G66:G71">I66-H66</f>
        <v>0</v>
      </c>
      <c r="H66" s="80"/>
      <c r="I66" s="100"/>
    </row>
    <row r="67" spans="1:9" ht="25.5" hidden="1">
      <c r="A67" s="26" t="s">
        <v>74</v>
      </c>
      <c r="B67" s="99" t="s">
        <v>190</v>
      </c>
      <c r="C67" s="32" t="s">
        <v>24</v>
      </c>
      <c r="D67" s="32" t="s">
        <v>27</v>
      </c>
      <c r="E67" s="32" t="s">
        <v>123</v>
      </c>
      <c r="F67" s="32" t="s">
        <v>12</v>
      </c>
      <c r="G67" s="80">
        <f t="shared" si="1"/>
        <v>0</v>
      </c>
      <c r="H67" s="80"/>
      <c r="I67" s="100"/>
    </row>
    <row r="68" spans="1:9" ht="21.75" hidden="1">
      <c r="A68" s="19" t="s">
        <v>122</v>
      </c>
      <c r="B68" s="99" t="s">
        <v>190</v>
      </c>
      <c r="C68" s="32" t="s">
        <v>24</v>
      </c>
      <c r="D68" s="32" t="s">
        <v>27</v>
      </c>
      <c r="E68" s="32" t="s">
        <v>123</v>
      </c>
      <c r="F68" s="32" t="s">
        <v>115</v>
      </c>
      <c r="G68" s="80">
        <f t="shared" si="1"/>
        <v>0</v>
      </c>
      <c r="H68" s="80"/>
      <c r="I68" s="100"/>
    </row>
    <row r="69" spans="1:9" ht="25.5" hidden="1">
      <c r="A69" s="83" t="s">
        <v>270</v>
      </c>
      <c r="B69" s="99" t="s">
        <v>190</v>
      </c>
      <c r="C69" s="32" t="s">
        <v>28</v>
      </c>
      <c r="D69" s="32" t="s">
        <v>17</v>
      </c>
      <c r="E69" s="32" t="s">
        <v>61</v>
      </c>
      <c r="F69" s="32" t="s">
        <v>62</v>
      </c>
      <c r="G69" s="80">
        <f t="shared" si="1"/>
        <v>0</v>
      </c>
      <c r="H69" s="80"/>
      <c r="I69" s="100"/>
    </row>
    <row r="70" spans="1:9" ht="12.75" hidden="1">
      <c r="A70" s="112" t="s">
        <v>124</v>
      </c>
      <c r="B70" s="99" t="s">
        <v>190</v>
      </c>
      <c r="C70" s="32" t="s">
        <v>28</v>
      </c>
      <c r="D70" s="32" t="s">
        <v>17</v>
      </c>
      <c r="E70" s="32" t="s">
        <v>125</v>
      </c>
      <c r="F70" s="32" t="s">
        <v>62</v>
      </c>
      <c r="G70" s="80">
        <f t="shared" si="1"/>
        <v>0</v>
      </c>
      <c r="H70" s="80"/>
      <c r="I70" s="100"/>
    </row>
    <row r="71" spans="1:9" ht="84.75" hidden="1">
      <c r="A71" s="19" t="s">
        <v>271</v>
      </c>
      <c r="B71" s="99" t="s">
        <v>190</v>
      </c>
      <c r="C71" s="32" t="s">
        <v>28</v>
      </c>
      <c r="D71" s="32" t="s">
        <v>17</v>
      </c>
      <c r="E71" s="32" t="s">
        <v>126</v>
      </c>
      <c r="F71" s="32" t="s">
        <v>127</v>
      </c>
      <c r="G71" s="80">
        <f t="shared" si="1"/>
        <v>0</v>
      </c>
      <c r="H71" s="80"/>
      <c r="I71" s="100"/>
    </row>
    <row r="72" spans="1:9" ht="38.25" hidden="1">
      <c r="A72" s="101" t="s">
        <v>267</v>
      </c>
      <c r="B72" s="99" t="s">
        <v>190</v>
      </c>
      <c r="C72" s="32" t="s">
        <v>20</v>
      </c>
      <c r="D72" s="32" t="s">
        <v>20</v>
      </c>
      <c r="E72" s="32" t="s">
        <v>220</v>
      </c>
      <c r="F72" s="32" t="s">
        <v>268</v>
      </c>
      <c r="G72" s="80"/>
      <c r="H72" s="80"/>
      <c r="I72" s="100">
        <f>G72+H72</f>
        <v>0</v>
      </c>
    </row>
    <row r="73" spans="1:9" ht="15.75">
      <c r="A73" s="20" t="s">
        <v>72</v>
      </c>
      <c r="B73" s="127" t="s">
        <v>190</v>
      </c>
      <c r="C73" s="98" t="s">
        <v>27</v>
      </c>
      <c r="D73" s="98"/>
      <c r="E73" s="98"/>
      <c r="F73" s="98"/>
      <c r="G73" s="95">
        <f>G74+G90</f>
        <v>1828.8596</v>
      </c>
      <c r="H73" s="95">
        <f>H74+H90</f>
        <v>-4.644000000000112</v>
      </c>
      <c r="I73" s="95">
        <f>I74+I90</f>
        <v>1824.2156</v>
      </c>
    </row>
    <row r="74" spans="1:9" ht="28.5" customHeight="1">
      <c r="A74" s="101" t="s">
        <v>272</v>
      </c>
      <c r="B74" s="99" t="s">
        <v>190</v>
      </c>
      <c r="C74" s="115" t="s">
        <v>27</v>
      </c>
      <c r="D74" s="115" t="s">
        <v>11</v>
      </c>
      <c r="E74" s="115" t="s">
        <v>221</v>
      </c>
      <c r="F74" s="115"/>
      <c r="G74" s="95">
        <f>G75+G76+G77+G78+G79</f>
        <v>1553.3596</v>
      </c>
      <c r="H74" s="95">
        <f>H75+H76+H77+H78+H79</f>
        <v>-6.130000000000109</v>
      </c>
      <c r="I74" s="95">
        <f>I75+I76+I77+I78+I79</f>
        <v>1547.2296</v>
      </c>
    </row>
    <row r="75" spans="1:9" ht="25.5">
      <c r="A75" s="101" t="s">
        <v>269</v>
      </c>
      <c r="B75" s="99" t="s">
        <v>190</v>
      </c>
      <c r="C75" s="32" t="s">
        <v>27</v>
      </c>
      <c r="D75" s="32" t="s">
        <v>11</v>
      </c>
      <c r="E75" s="32" t="s">
        <v>130</v>
      </c>
      <c r="F75" s="32" t="s">
        <v>121</v>
      </c>
      <c r="G75" s="80">
        <v>0</v>
      </c>
      <c r="H75" s="80">
        <f>I75-G75</f>
        <v>0</v>
      </c>
      <c r="I75" s="100">
        <v>0</v>
      </c>
    </row>
    <row r="76" spans="1:9" ht="15" customHeight="1">
      <c r="A76" s="101" t="s">
        <v>248</v>
      </c>
      <c r="B76" s="99" t="s">
        <v>190</v>
      </c>
      <c r="C76" s="32" t="s">
        <v>27</v>
      </c>
      <c r="D76" s="32" t="s">
        <v>11</v>
      </c>
      <c r="E76" s="32" t="s">
        <v>130</v>
      </c>
      <c r="F76" s="32" t="s">
        <v>247</v>
      </c>
      <c r="G76" s="80">
        <v>1055.42</v>
      </c>
      <c r="H76" s="80">
        <f>I76-G76</f>
        <v>-6.130000000000109</v>
      </c>
      <c r="I76" s="100">
        <f>1055.42-6.13</f>
        <v>1049.29</v>
      </c>
    </row>
    <row r="77" spans="1:9" ht="25.5" customHeight="1">
      <c r="A77" s="101" t="s">
        <v>267</v>
      </c>
      <c r="B77" s="99" t="s">
        <v>190</v>
      </c>
      <c r="C77" s="32" t="s">
        <v>27</v>
      </c>
      <c r="D77" s="32" t="s">
        <v>11</v>
      </c>
      <c r="E77" s="32" t="s">
        <v>130</v>
      </c>
      <c r="F77" s="32" t="s">
        <v>268</v>
      </c>
      <c r="G77" s="100">
        <v>459.9396</v>
      </c>
      <c r="H77" s="80">
        <f>I77-G77</f>
        <v>0</v>
      </c>
      <c r="I77" s="100">
        <v>459.9396</v>
      </c>
    </row>
    <row r="78" spans="1:9" ht="27" customHeight="1">
      <c r="A78" s="101" t="s">
        <v>275</v>
      </c>
      <c r="B78" s="99" t="s">
        <v>190</v>
      </c>
      <c r="C78" s="32" t="s">
        <v>27</v>
      </c>
      <c r="D78" s="32" t="s">
        <v>11</v>
      </c>
      <c r="E78" s="32" t="s">
        <v>130</v>
      </c>
      <c r="F78" s="32" t="s">
        <v>276</v>
      </c>
      <c r="G78" s="80">
        <v>16</v>
      </c>
      <c r="H78" s="80">
        <f>I78-G78</f>
        <v>0</v>
      </c>
      <c r="I78" s="100">
        <v>16</v>
      </c>
    </row>
    <row r="79" spans="1:9" ht="18.75" customHeight="1">
      <c r="A79" s="101" t="s">
        <v>277</v>
      </c>
      <c r="B79" s="99" t="s">
        <v>190</v>
      </c>
      <c r="C79" s="32" t="s">
        <v>27</v>
      </c>
      <c r="D79" s="32" t="s">
        <v>11</v>
      </c>
      <c r="E79" s="32" t="s">
        <v>130</v>
      </c>
      <c r="F79" s="32" t="s">
        <v>278</v>
      </c>
      <c r="G79" s="80">
        <v>22</v>
      </c>
      <c r="H79" s="80">
        <f>I79-G79</f>
        <v>0</v>
      </c>
      <c r="I79" s="100">
        <v>22</v>
      </c>
    </row>
    <row r="80" spans="1:9" ht="38.25" hidden="1">
      <c r="A80" s="25" t="s">
        <v>100</v>
      </c>
      <c r="B80" s="99" t="s">
        <v>190</v>
      </c>
      <c r="C80" s="32" t="s">
        <v>27</v>
      </c>
      <c r="D80" s="32" t="s">
        <v>18</v>
      </c>
      <c r="E80" s="32" t="s">
        <v>61</v>
      </c>
      <c r="F80" s="32" t="s">
        <v>62</v>
      </c>
      <c r="G80" s="80">
        <f>I80-H80</f>
        <v>0</v>
      </c>
      <c r="H80" s="80"/>
      <c r="I80" s="100"/>
    </row>
    <row r="81" spans="1:9" ht="25.5" hidden="1">
      <c r="A81" s="26" t="s">
        <v>59</v>
      </c>
      <c r="B81" s="99" t="s">
        <v>190</v>
      </c>
      <c r="C81" s="32" t="s">
        <v>27</v>
      </c>
      <c r="D81" s="32" t="s">
        <v>18</v>
      </c>
      <c r="E81" s="32" t="s">
        <v>111</v>
      </c>
      <c r="F81" s="32" t="s">
        <v>62</v>
      </c>
      <c r="G81" s="80">
        <f>I81-H81</f>
        <v>0</v>
      </c>
      <c r="H81" s="80"/>
      <c r="I81" s="100"/>
    </row>
    <row r="82" spans="1:9" ht="12.75" hidden="1">
      <c r="A82" s="18" t="s">
        <v>60</v>
      </c>
      <c r="B82" s="99" t="s">
        <v>190</v>
      </c>
      <c r="C82" s="32" t="s">
        <v>27</v>
      </c>
      <c r="D82" s="32" t="s">
        <v>18</v>
      </c>
      <c r="E82" s="32" t="s">
        <v>111</v>
      </c>
      <c r="F82" s="32" t="s">
        <v>115</v>
      </c>
      <c r="G82" s="80">
        <f>I82-H82</f>
        <v>0</v>
      </c>
      <c r="H82" s="80"/>
      <c r="I82" s="100"/>
    </row>
    <row r="83" spans="1:9" ht="15.75" hidden="1">
      <c r="A83" s="20" t="s">
        <v>273</v>
      </c>
      <c r="B83" s="99" t="s">
        <v>190</v>
      </c>
      <c r="C83" s="98"/>
      <c r="D83" s="98"/>
      <c r="E83" s="98"/>
      <c r="F83" s="98"/>
      <c r="G83" s="95"/>
      <c r="H83" s="23"/>
      <c r="I83" s="100">
        <f>G83+H83</f>
        <v>0</v>
      </c>
    </row>
    <row r="84" spans="1:9" ht="12.75" hidden="1">
      <c r="A84" s="25" t="s">
        <v>72</v>
      </c>
      <c r="B84" s="99" t="s">
        <v>190</v>
      </c>
      <c r="C84" s="32" t="s">
        <v>27</v>
      </c>
      <c r="D84" s="32" t="s">
        <v>11</v>
      </c>
      <c r="E84" s="32" t="s">
        <v>61</v>
      </c>
      <c r="F84" s="32" t="s">
        <v>62</v>
      </c>
      <c r="G84" s="80"/>
      <c r="H84" s="24"/>
      <c r="I84" s="100">
        <f>G84+H84</f>
        <v>0</v>
      </c>
    </row>
    <row r="85" spans="1:9" ht="12.75" hidden="1">
      <c r="A85" s="26" t="s">
        <v>274</v>
      </c>
      <c r="B85" s="99" t="s">
        <v>190</v>
      </c>
      <c r="C85" s="32" t="s">
        <v>27</v>
      </c>
      <c r="D85" s="32" t="s">
        <v>11</v>
      </c>
      <c r="E85" s="32" t="s">
        <v>130</v>
      </c>
      <c r="F85" s="32" t="s">
        <v>62</v>
      </c>
      <c r="G85" s="80"/>
      <c r="H85" s="24"/>
      <c r="I85" s="100">
        <f>G85+H85</f>
        <v>0</v>
      </c>
    </row>
    <row r="86" spans="1:9" ht="21.75" hidden="1">
      <c r="A86" s="18" t="s">
        <v>71</v>
      </c>
      <c r="B86" s="99" t="s">
        <v>190</v>
      </c>
      <c r="C86" s="32" t="s">
        <v>27</v>
      </c>
      <c r="D86" s="32" t="s">
        <v>11</v>
      </c>
      <c r="E86" s="32" t="s">
        <v>130</v>
      </c>
      <c r="F86" s="32" t="s">
        <v>121</v>
      </c>
      <c r="G86" s="80"/>
      <c r="H86" s="80"/>
      <c r="I86" s="100">
        <f>G86+H86</f>
        <v>0</v>
      </c>
    </row>
    <row r="87" spans="1:9" ht="38.25" hidden="1">
      <c r="A87" s="101" t="s">
        <v>267</v>
      </c>
      <c r="B87" s="99" t="s">
        <v>190</v>
      </c>
      <c r="C87" s="32" t="s">
        <v>27</v>
      </c>
      <c r="D87" s="32" t="s">
        <v>11</v>
      </c>
      <c r="E87" s="32" t="s">
        <v>130</v>
      </c>
      <c r="F87" s="32" t="s">
        <v>268</v>
      </c>
      <c r="G87" s="80"/>
      <c r="H87" s="80"/>
      <c r="I87" s="100">
        <f>G87+H87</f>
        <v>0</v>
      </c>
    </row>
    <row r="88" spans="1:9" ht="12.75" hidden="1">
      <c r="A88" s="101"/>
      <c r="B88" s="99"/>
      <c r="C88" s="32"/>
      <c r="D88" s="32"/>
      <c r="E88" s="32"/>
      <c r="F88" s="32"/>
      <c r="G88" s="80"/>
      <c r="H88" s="80"/>
      <c r="I88" s="100"/>
    </row>
    <row r="89" spans="1:9" ht="12.75" hidden="1">
      <c r="A89" s="101"/>
      <c r="B89" s="99"/>
      <c r="C89" s="32"/>
      <c r="D89" s="32"/>
      <c r="E89" s="32"/>
      <c r="F89" s="32"/>
      <c r="G89" s="80"/>
      <c r="H89" s="80"/>
      <c r="I89" s="100"/>
    </row>
    <row r="90" spans="1:9" ht="12.75">
      <c r="A90" s="128" t="s">
        <v>73</v>
      </c>
      <c r="B90" s="99" t="s">
        <v>190</v>
      </c>
      <c r="C90" s="115" t="s">
        <v>27</v>
      </c>
      <c r="D90" s="115" t="s">
        <v>11</v>
      </c>
      <c r="E90" s="115" t="s">
        <v>279</v>
      </c>
      <c r="F90" s="115"/>
      <c r="G90" s="116">
        <f>G91</f>
        <v>275.5</v>
      </c>
      <c r="H90" s="116">
        <f>H91</f>
        <v>1.485999999999997</v>
      </c>
      <c r="I90" s="116">
        <f>I91</f>
        <v>276.986</v>
      </c>
    </row>
    <row r="91" spans="1:9" ht="25.5">
      <c r="A91" s="101" t="s">
        <v>71</v>
      </c>
      <c r="B91" s="99" t="s">
        <v>190</v>
      </c>
      <c r="C91" s="32" t="s">
        <v>27</v>
      </c>
      <c r="D91" s="32" t="s">
        <v>11</v>
      </c>
      <c r="E91" s="32" t="s">
        <v>131</v>
      </c>
      <c r="F91" s="115"/>
      <c r="G91" s="116">
        <f>G92+G93+G94</f>
        <v>275.5</v>
      </c>
      <c r="H91" s="116">
        <f>H92+H93+H94</f>
        <v>1.485999999999997</v>
      </c>
      <c r="I91" s="116">
        <f>I92+I93+I94</f>
        <v>276.986</v>
      </c>
    </row>
    <row r="92" spans="1:9" ht="25.5">
      <c r="A92" s="101" t="s">
        <v>269</v>
      </c>
      <c r="B92" s="99" t="s">
        <v>190</v>
      </c>
      <c r="C92" s="32" t="s">
        <v>27</v>
      </c>
      <c r="D92" s="32" t="s">
        <v>11</v>
      </c>
      <c r="E92" s="32" t="s">
        <v>131</v>
      </c>
      <c r="F92" s="32" t="s">
        <v>121</v>
      </c>
      <c r="G92" s="80">
        <v>0</v>
      </c>
      <c r="H92" s="80">
        <f>I92-G92</f>
        <v>0</v>
      </c>
      <c r="I92" s="100">
        <v>0</v>
      </c>
    </row>
    <row r="93" spans="1:9" ht="18" customHeight="1">
      <c r="A93" s="101" t="s">
        <v>248</v>
      </c>
      <c r="B93" s="99" t="s">
        <v>190</v>
      </c>
      <c r="C93" s="32" t="s">
        <v>27</v>
      </c>
      <c r="D93" s="32" t="s">
        <v>11</v>
      </c>
      <c r="E93" s="117" t="s">
        <v>131</v>
      </c>
      <c r="F93" s="117" t="s">
        <v>247</v>
      </c>
      <c r="G93" s="80">
        <v>233</v>
      </c>
      <c r="H93" s="80">
        <f>I93-G93</f>
        <v>0.006000000000000227</v>
      </c>
      <c r="I93" s="100">
        <v>233.006</v>
      </c>
    </row>
    <row r="94" spans="1:9" ht="24.75" customHeight="1">
      <c r="A94" s="101" t="s">
        <v>267</v>
      </c>
      <c r="B94" s="99" t="s">
        <v>190</v>
      </c>
      <c r="C94" s="32" t="s">
        <v>27</v>
      </c>
      <c r="D94" s="32" t="s">
        <v>11</v>
      </c>
      <c r="E94" s="117" t="s">
        <v>131</v>
      </c>
      <c r="F94" s="117" t="s">
        <v>268</v>
      </c>
      <c r="G94" s="80">
        <f>28+14.5</f>
        <v>42.5</v>
      </c>
      <c r="H94" s="80">
        <f>I94-G94</f>
        <v>1.4799999999999969</v>
      </c>
      <c r="I94" s="100">
        <f>28+14.5+1.48</f>
        <v>43.98</v>
      </c>
    </row>
    <row r="95" spans="1:9" ht="12.75">
      <c r="A95" s="16" t="s">
        <v>280</v>
      </c>
      <c r="B95" s="107" t="s">
        <v>190</v>
      </c>
      <c r="C95" s="107" t="s">
        <v>28</v>
      </c>
      <c r="D95" s="110"/>
      <c r="E95" s="118"/>
      <c r="F95" s="118"/>
      <c r="G95" s="29">
        <f>G97</f>
        <v>512.5</v>
      </c>
      <c r="H95" s="29">
        <f>H97</f>
        <v>-0.04599999999999227</v>
      </c>
      <c r="I95" s="29">
        <f>I97</f>
        <v>512.454</v>
      </c>
    </row>
    <row r="96" spans="1:9" ht="12.75" hidden="1">
      <c r="A96" s="119" t="s">
        <v>228</v>
      </c>
      <c r="B96" s="110" t="s">
        <v>190</v>
      </c>
      <c r="C96" s="110" t="s">
        <v>28</v>
      </c>
      <c r="D96" s="110" t="s">
        <v>11</v>
      </c>
      <c r="E96" s="110" t="s">
        <v>295</v>
      </c>
      <c r="F96" s="110"/>
      <c r="G96" s="102"/>
      <c r="H96" s="102"/>
      <c r="I96" s="102"/>
    </row>
    <row r="97" spans="1:9" ht="12.75">
      <c r="A97" s="119" t="s">
        <v>228</v>
      </c>
      <c r="B97" s="110" t="s">
        <v>190</v>
      </c>
      <c r="C97" s="110" t="s">
        <v>28</v>
      </c>
      <c r="D97" s="110" t="s">
        <v>11</v>
      </c>
      <c r="E97" s="110" t="s">
        <v>208</v>
      </c>
      <c r="F97" s="110"/>
      <c r="G97" s="102">
        <f>G99+G100+G101</f>
        <v>512.5</v>
      </c>
      <c r="H97" s="102">
        <f>H99+H100+H101</f>
        <v>-0.04599999999999227</v>
      </c>
      <c r="I97" s="102">
        <f>I99+I100+I101</f>
        <v>512.454</v>
      </c>
    </row>
    <row r="98" spans="1:9" ht="12.75" hidden="1">
      <c r="A98" s="101" t="s">
        <v>281</v>
      </c>
      <c r="B98" s="110" t="s">
        <v>190</v>
      </c>
      <c r="C98" s="110" t="s">
        <v>28</v>
      </c>
      <c r="D98" s="110" t="s">
        <v>11</v>
      </c>
      <c r="E98" s="110" t="s">
        <v>208</v>
      </c>
      <c r="F98" s="110"/>
      <c r="G98" s="102">
        <f>G99+G101</f>
        <v>282</v>
      </c>
      <c r="H98" s="102">
        <f>H99+H101</f>
        <v>0</v>
      </c>
      <c r="I98" s="102">
        <f>I99+I101</f>
        <v>282</v>
      </c>
    </row>
    <row r="99" spans="1:9" ht="25.5">
      <c r="A99" s="101" t="s">
        <v>269</v>
      </c>
      <c r="B99" s="110" t="s">
        <v>190</v>
      </c>
      <c r="C99" s="110" t="s">
        <v>28</v>
      </c>
      <c r="D99" s="110" t="s">
        <v>11</v>
      </c>
      <c r="E99" s="110" t="s">
        <v>208</v>
      </c>
      <c r="F99" s="110" t="s">
        <v>121</v>
      </c>
      <c r="G99" s="80">
        <v>0</v>
      </c>
      <c r="H99" s="80">
        <f>I99-G99</f>
        <v>0</v>
      </c>
      <c r="I99" s="100">
        <v>0</v>
      </c>
    </row>
    <row r="100" spans="1:9" ht="15" customHeight="1">
      <c r="A100" s="101" t="s">
        <v>248</v>
      </c>
      <c r="B100" s="110" t="s">
        <v>190</v>
      </c>
      <c r="C100" s="110" t="s">
        <v>28</v>
      </c>
      <c r="D100" s="110" t="s">
        <v>11</v>
      </c>
      <c r="E100" s="110" t="s">
        <v>208</v>
      </c>
      <c r="F100" s="110" t="s">
        <v>247</v>
      </c>
      <c r="G100" s="80">
        <f>223.9+6.6</f>
        <v>230.5</v>
      </c>
      <c r="H100" s="80">
        <f>I100-G100</f>
        <v>-0.04599999999999227</v>
      </c>
      <c r="I100" s="100">
        <v>230.454</v>
      </c>
    </row>
    <row r="101" spans="1:9" ht="27" customHeight="1">
      <c r="A101" s="101" t="s">
        <v>267</v>
      </c>
      <c r="B101" s="110" t="s">
        <v>190</v>
      </c>
      <c r="C101" s="110" t="s">
        <v>28</v>
      </c>
      <c r="D101" s="110" t="s">
        <v>11</v>
      </c>
      <c r="E101" s="110" t="s">
        <v>208</v>
      </c>
      <c r="F101" s="110" t="s">
        <v>268</v>
      </c>
      <c r="G101" s="80">
        <f>107+175</f>
        <v>282</v>
      </c>
      <c r="H101" s="80">
        <f>I101-G101</f>
        <v>0</v>
      </c>
      <c r="I101" s="100">
        <f>107+175</f>
        <v>282</v>
      </c>
    </row>
    <row r="102" spans="1:9" ht="15.75">
      <c r="A102" s="20" t="s">
        <v>35</v>
      </c>
      <c r="B102" s="98"/>
      <c r="C102" s="98"/>
      <c r="D102" s="98"/>
      <c r="E102" s="98"/>
      <c r="F102" s="98"/>
      <c r="G102" s="106">
        <f>G12+G40+G47+G52+G60+G73+G95</f>
        <v>4654.7596</v>
      </c>
      <c r="H102" s="106">
        <f>H12+H40+H47+H52+H60+H73+H95</f>
        <v>29.996999999999872</v>
      </c>
      <c r="I102" s="106">
        <f>I12+I40+I47+I52+I60+I73+I95</f>
        <v>4684.7566</v>
      </c>
    </row>
  </sheetData>
  <sheetProtection/>
  <mergeCells count="2">
    <mergeCell ref="A2:I2"/>
    <mergeCell ref="F1:I1"/>
  </mergeCells>
  <printOptions/>
  <pageMargins left="0.46" right="0.1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4">
      <selection activeCell="A1" sqref="A1:H60"/>
    </sheetView>
  </sheetViews>
  <sheetFormatPr defaultColWidth="9.00390625" defaultRowHeight="12.75"/>
  <cols>
    <col min="1" max="1" width="52.875" style="1" customWidth="1"/>
    <col min="2" max="2" width="7.125" style="33" customWidth="1"/>
    <col min="3" max="3" width="6.625" style="33" customWidth="1"/>
    <col min="4" max="4" width="12.375" style="33" customWidth="1"/>
    <col min="5" max="6" width="15.00390625" style="30" customWidth="1"/>
  </cols>
  <sheetData>
    <row r="1" spans="3:8" ht="65.25" customHeight="1">
      <c r="C1" s="149" t="s">
        <v>282</v>
      </c>
      <c r="D1" s="149"/>
      <c r="E1" s="149"/>
      <c r="F1" s="149"/>
      <c r="G1" s="149"/>
      <c r="H1" s="149"/>
    </row>
    <row r="2" spans="1:6" s="6" customFormat="1" ht="57.75" customHeight="1">
      <c r="A2" s="147" t="s">
        <v>246</v>
      </c>
      <c r="B2" s="147"/>
      <c r="C2" s="147"/>
      <c r="D2" s="147"/>
      <c r="E2" s="147"/>
      <c r="F2" s="48"/>
    </row>
    <row r="3" spans="1:6" s="6" customFormat="1" ht="15" customHeight="1">
      <c r="A3" s="132" t="s">
        <v>8</v>
      </c>
      <c r="B3" s="132" t="s">
        <v>4</v>
      </c>
      <c r="C3" s="132" t="s">
        <v>5</v>
      </c>
      <c r="D3" s="150" t="s">
        <v>219</v>
      </c>
      <c r="E3" s="133"/>
      <c r="F3" s="133"/>
    </row>
    <row r="4" spans="1:7" s="8" customFormat="1" ht="45.75" customHeight="1">
      <c r="A4" s="133"/>
      <c r="B4" s="133"/>
      <c r="C4" s="133"/>
      <c r="D4" s="28" t="s">
        <v>210</v>
      </c>
      <c r="E4" s="49" t="s">
        <v>284</v>
      </c>
      <c r="F4" s="49" t="s">
        <v>283</v>
      </c>
      <c r="G4" s="60"/>
    </row>
    <row r="5" spans="1:7" s="8" customFormat="1" ht="15.75">
      <c r="A5" s="3">
        <v>1</v>
      </c>
      <c r="B5" s="3">
        <v>2</v>
      </c>
      <c r="C5" s="3">
        <v>3</v>
      </c>
      <c r="D5" s="3">
        <v>4</v>
      </c>
      <c r="E5" s="28">
        <v>5</v>
      </c>
      <c r="F5" s="28">
        <v>6</v>
      </c>
      <c r="G5" s="60"/>
    </row>
    <row r="6" spans="1:7" s="11" customFormat="1" ht="11.25">
      <c r="A6" s="16" t="s">
        <v>10</v>
      </c>
      <c r="B6" s="31" t="s">
        <v>11</v>
      </c>
      <c r="C6" s="31" t="s">
        <v>12</v>
      </c>
      <c r="D6" s="78">
        <f>D7+D9+D11+D13+D15+D14+D12</f>
        <v>1668.9289999999999</v>
      </c>
      <c r="E6" s="78">
        <f>E7+E9+E11+E13+E15+E14+E12</f>
        <v>30</v>
      </c>
      <c r="F6" s="78">
        <f>F7+F9+F11+F13+F15+F14+F12</f>
        <v>1698.9289999999999</v>
      </c>
      <c r="G6" s="61"/>
    </row>
    <row r="7" spans="1:8" s="39" customFormat="1" ht="12.75">
      <c r="A7" s="37" t="s">
        <v>104</v>
      </c>
      <c r="B7" s="32" t="s">
        <v>11</v>
      </c>
      <c r="C7" s="32" t="s">
        <v>13</v>
      </c>
      <c r="D7" s="79">
        <v>333.637</v>
      </c>
      <c r="E7" s="79">
        <f>F7-D7</f>
        <v>30</v>
      </c>
      <c r="F7" s="79">
        <f>333.637+30</f>
        <v>363.637</v>
      </c>
      <c r="G7" s="62"/>
      <c r="H7" s="62"/>
    </row>
    <row r="8" spans="1:8" s="9" customFormat="1" ht="25.5" customHeight="1" hidden="1">
      <c r="A8" s="37" t="s">
        <v>14</v>
      </c>
      <c r="B8" s="32" t="s">
        <v>11</v>
      </c>
      <c r="C8" s="32" t="s">
        <v>15</v>
      </c>
      <c r="D8" s="80"/>
      <c r="E8" s="80"/>
      <c r="F8" s="80"/>
      <c r="G8" s="84"/>
      <c r="H8" s="38"/>
    </row>
    <row r="9" spans="1:8" s="9" customFormat="1" ht="12.75">
      <c r="A9" s="37" t="s">
        <v>16</v>
      </c>
      <c r="B9" s="32" t="s">
        <v>11</v>
      </c>
      <c r="C9" s="32" t="s">
        <v>17</v>
      </c>
      <c r="D9" s="80">
        <v>1325.292</v>
      </c>
      <c r="E9" s="80">
        <f>F9-D9</f>
        <v>0</v>
      </c>
      <c r="F9" s="79">
        <v>1325.292</v>
      </c>
      <c r="G9" s="84"/>
      <c r="H9" s="38"/>
    </row>
    <row r="10" spans="1:8" s="9" customFormat="1" ht="12.75" customHeight="1" hidden="1">
      <c r="A10" s="37" t="s">
        <v>101</v>
      </c>
      <c r="B10" s="32" t="s">
        <v>11</v>
      </c>
      <c r="C10" s="32" t="s">
        <v>18</v>
      </c>
      <c r="D10" s="80"/>
      <c r="E10" s="80"/>
      <c r="F10" s="79">
        <f>E10+D10</f>
        <v>0</v>
      </c>
      <c r="G10" s="84"/>
      <c r="H10" s="38"/>
    </row>
    <row r="11" spans="1:8" s="9" customFormat="1" ht="18" customHeight="1" hidden="1">
      <c r="A11" s="37" t="s">
        <v>19</v>
      </c>
      <c r="B11" s="32" t="s">
        <v>11</v>
      </c>
      <c r="C11" s="32" t="s">
        <v>20</v>
      </c>
      <c r="D11" s="80"/>
      <c r="E11" s="80"/>
      <c r="F11" s="79"/>
      <c r="G11" s="84"/>
      <c r="H11" s="38"/>
    </row>
    <row r="12" spans="1:8" s="9" customFormat="1" ht="18" customHeight="1">
      <c r="A12" s="37" t="s">
        <v>21</v>
      </c>
      <c r="B12" s="32" t="s">
        <v>11</v>
      </c>
      <c r="C12" s="32" t="s">
        <v>28</v>
      </c>
      <c r="D12" s="80">
        <v>10</v>
      </c>
      <c r="E12" s="80">
        <f>F12-D12</f>
        <v>0</v>
      </c>
      <c r="F12" s="79">
        <v>10</v>
      </c>
      <c r="G12" s="84"/>
      <c r="H12" s="38"/>
    </row>
    <row r="13" spans="1:8" s="9" customFormat="1" ht="12.75" hidden="1">
      <c r="A13" s="37" t="s">
        <v>21</v>
      </c>
      <c r="B13" s="32" t="s">
        <v>11</v>
      </c>
      <c r="C13" s="32" t="s">
        <v>105</v>
      </c>
      <c r="D13" s="80"/>
      <c r="E13" s="80">
        <f>F13-D13</f>
        <v>0</v>
      </c>
      <c r="F13" s="79"/>
      <c r="G13" s="84"/>
      <c r="H13" s="38"/>
    </row>
    <row r="14" spans="1:8" s="9" customFormat="1" ht="12.75" customHeight="1" hidden="1">
      <c r="A14" s="37" t="s">
        <v>21</v>
      </c>
      <c r="B14" s="32" t="s">
        <v>11</v>
      </c>
      <c r="C14" s="32" t="s">
        <v>28</v>
      </c>
      <c r="D14" s="80"/>
      <c r="E14" s="80">
        <f>F14-D14</f>
        <v>0</v>
      </c>
      <c r="F14" s="79"/>
      <c r="G14" s="84"/>
      <c r="H14" s="38"/>
    </row>
    <row r="15" spans="1:8" s="9" customFormat="1" ht="12.75" customHeight="1" hidden="1">
      <c r="A15" s="37" t="s">
        <v>22</v>
      </c>
      <c r="B15" s="32" t="s">
        <v>11</v>
      </c>
      <c r="C15" s="32" t="s">
        <v>240</v>
      </c>
      <c r="D15" s="80"/>
      <c r="E15" s="80">
        <f>F15-D15</f>
        <v>0</v>
      </c>
      <c r="F15" s="79"/>
      <c r="G15" s="84"/>
      <c r="H15" s="38"/>
    </row>
    <row r="16" spans="1:7" s="12" customFormat="1" ht="11.25" customHeight="1" hidden="1">
      <c r="A16" s="16" t="s">
        <v>23</v>
      </c>
      <c r="B16" s="31" t="s">
        <v>13</v>
      </c>
      <c r="C16" s="31" t="s">
        <v>12</v>
      </c>
      <c r="D16" s="78"/>
      <c r="E16" s="78">
        <f>E17</f>
        <v>0</v>
      </c>
      <c r="F16" s="79"/>
      <c r="G16" s="63"/>
    </row>
    <row r="17" spans="1:7" s="40" customFormat="1" ht="18" customHeight="1" hidden="1">
      <c r="A17" s="37" t="s">
        <v>107</v>
      </c>
      <c r="B17" s="32" t="s">
        <v>13</v>
      </c>
      <c r="C17" s="32" t="s">
        <v>15</v>
      </c>
      <c r="D17" s="79"/>
      <c r="E17" s="80">
        <f>F17-D17</f>
        <v>0</v>
      </c>
      <c r="F17" s="79"/>
      <c r="G17" s="64"/>
    </row>
    <row r="18" spans="1:7" s="12" customFormat="1" ht="11.25">
      <c r="A18" s="16" t="s">
        <v>23</v>
      </c>
      <c r="B18" s="31" t="s">
        <v>13</v>
      </c>
      <c r="C18" s="31" t="s">
        <v>12</v>
      </c>
      <c r="D18" s="78">
        <f>D19</f>
        <v>38.6</v>
      </c>
      <c r="E18" s="78">
        <f>E19</f>
        <v>0</v>
      </c>
      <c r="F18" s="79">
        <f>F19</f>
        <v>38.6</v>
      </c>
      <c r="G18" s="63"/>
    </row>
    <row r="19" spans="1:8" s="9" customFormat="1" ht="27.75" customHeight="1">
      <c r="A19" s="37" t="s">
        <v>119</v>
      </c>
      <c r="B19" s="32" t="s">
        <v>13</v>
      </c>
      <c r="C19" s="32" t="s">
        <v>15</v>
      </c>
      <c r="D19" s="80">
        <v>38.6</v>
      </c>
      <c r="E19" s="80">
        <f>F19-D19</f>
        <v>0</v>
      </c>
      <c r="F19" s="79">
        <v>38.6</v>
      </c>
      <c r="G19" s="84"/>
      <c r="H19" s="38"/>
    </row>
    <row r="20" spans="1:8" s="13" customFormat="1" ht="11.25" customHeight="1">
      <c r="A20" s="93" t="s">
        <v>241</v>
      </c>
      <c r="B20" s="94" t="s">
        <v>15</v>
      </c>
      <c r="C20" s="94" t="s">
        <v>12</v>
      </c>
      <c r="D20" s="95">
        <f>D21+D22</f>
        <v>6</v>
      </c>
      <c r="E20" s="95">
        <f>F20-D20</f>
        <v>0</v>
      </c>
      <c r="F20" s="79">
        <f>F21+F22</f>
        <v>6</v>
      </c>
      <c r="G20" s="84"/>
      <c r="H20" s="38"/>
    </row>
    <row r="21" spans="1:8" s="42" customFormat="1" ht="12.75" customHeight="1">
      <c r="A21" s="37" t="s">
        <v>242</v>
      </c>
      <c r="B21" s="32" t="s">
        <v>15</v>
      </c>
      <c r="C21" s="32" t="s">
        <v>24</v>
      </c>
      <c r="D21" s="80">
        <v>4</v>
      </c>
      <c r="E21" s="80">
        <f>F21-D21</f>
        <v>0</v>
      </c>
      <c r="F21" s="79">
        <v>4</v>
      </c>
      <c r="G21" s="84"/>
      <c r="H21" s="38"/>
    </row>
    <row r="22" spans="1:8" s="42" customFormat="1" ht="12.75" customHeight="1">
      <c r="A22" s="37" t="s">
        <v>243</v>
      </c>
      <c r="B22" s="32" t="s">
        <v>15</v>
      </c>
      <c r="C22" s="32" t="s">
        <v>106</v>
      </c>
      <c r="D22" s="80">
        <v>2</v>
      </c>
      <c r="E22" s="80">
        <f>F22-D22</f>
        <v>0</v>
      </c>
      <c r="F22" s="79">
        <v>2</v>
      </c>
      <c r="G22" s="84"/>
      <c r="H22" s="38"/>
    </row>
    <row r="23" spans="1:8" s="42" customFormat="1" ht="12.75" customHeight="1" hidden="1">
      <c r="A23" s="16" t="s">
        <v>25</v>
      </c>
      <c r="B23" s="31" t="s">
        <v>17</v>
      </c>
      <c r="C23" s="31" t="s">
        <v>12</v>
      </c>
      <c r="D23" s="79">
        <f>D28</f>
        <v>0</v>
      </c>
      <c r="E23" s="78">
        <f>E28</f>
        <v>0</v>
      </c>
      <c r="F23" s="79">
        <f>E23+D23</f>
        <v>0</v>
      </c>
      <c r="G23" s="65"/>
      <c r="H23" s="13"/>
    </row>
    <row r="24" spans="1:8" ht="12.75" customHeight="1" hidden="1">
      <c r="A24" s="37" t="s">
        <v>139</v>
      </c>
      <c r="B24" s="43" t="s">
        <v>17</v>
      </c>
      <c r="C24" s="43" t="s">
        <v>11</v>
      </c>
      <c r="D24" s="79"/>
      <c r="E24" s="79"/>
      <c r="F24" s="79">
        <f>E24+D24</f>
        <v>0</v>
      </c>
      <c r="G24" s="66"/>
      <c r="H24" s="42"/>
    </row>
    <row r="25" spans="1:8" ht="12.75" customHeight="1" hidden="1">
      <c r="A25" s="37" t="s">
        <v>140</v>
      </c>
      <c r="B25" s="43" t="s">
        <v>17</v>
      </c>
      <c r="C25" s="43" t="s">
        <v>13</v>
      </c>
      <c r="D25" s="79"/>
      <c r="E25" s="79"/>
      <c r="F25" s="79">
        <f>E25+D25</f>
        <v>0</v>
      </c>
      <c r="G25" s="66"/>
      <c r="H25" s="42"/>
    </row>
    <row r="26" spans="1:8" s="14" customFormat="1" ht="12.75" hidden="1">
      <c r="A26" s="37" t="s">
        <v>141</v>
      </c>
      <c r="B26" s="43" t="s">
        <v>17</v>
      </c>
      <c r="C26" s="43" t="s">
        <v>26</v>
      </c>
      <c r="D26" s="79"/>
      <c r="E26" s="79"/>
      <c r="F26" s="79">
        <f>E26+D26</f>
        <v>0</v>
      </c>
      <c r="G26" s="66"/>
      <c r="H26" s="42"/>
    </row>
    <row r="27" spans="1:8" s="41" customFormat="1" ht="12.75" customHeight="1" hidden="1">
      <c r="A27" s="10" t="s">
        <v>69</v>
      </c>
      <c r="B27" s="32" t="s">
        <v>17</v>
      </c>
      <c r="C27" s="32" t="s">
        <v>24</v>
      </c>
      <c r="D27" s="80"/>
      <c r="E27" s="80"/>
      <c r="F27" s="79">
        <f>E27+D27</f>
        <v>0</v>
      </c>
      <c r="G27" s="67"/>
      <c r="H27"/>
    </row>
    <row r="28" spans="1:8" s="41" customFormat="1" ht="12.75" hidden="1">
      <c r="A28" s="10" t="s">
        <v>142</v>
      </c>
      <c r="B28" s="32" t="s">
        <v>17</v>
      </c>
      <c r="C28" s="32" t="s">
        <v>105</v>
      </c>
      <c r="D28" s="80"/>
      <c r="E28" s="80">
        <f>F28-D28</f>
        <v>0</v>
      </c>
      <c r="F28" s="79"/>
      <c r="G28" s="67"/>
      <c r="H28"/>
    </row>
    <row r="29" spans="1:8" ht="12.75">
      <c r="A29" s="16" t="s">
        <v>29</v>
      </c>
      <c r="B29" s="31" t="s">
        <v>26</v>
      </c>
      <c r="C29" s="31" t="s">
        <v>12</v>
      </c>
      <c r="D29" s="78">
        <f>D31+D32</f>
        <v>461.3</v>
      </c>
      <c r="E29" s="78">
        <f>E31+E32</f>
        <v>2</v>
      </c>
      <c r="F29" s="78">
        <f>F31+F32</f>
        <v>463.3</v>
      </c>
      <c r="G29" s="68"/>
      <c r="H29" s="14"/>
    </row>
    <row r="30" spans="1:8" ht="25.5" customHeight="1" hidden="1">
      <c r="A30" s="10" t="s">
        <v>143</v>
      </c>
      <c r="B30" s="32" t="s">
        <v>26</v>
      </c>
      <c r="C30" s="32" t="s">
        <v>11</v>
      </c>
      <c r="D30" s="79"/>
      <c r="E30" s="79"/>
      <c r="F30" s="79">
        <f>E30+D30</f>
        <v>0</v>
      </c>
      <c r="G30" s="69"/>
      <c r="H30" s="41"/>
    </row>
    <row r="31" spans="1:8" s="15" customFormat="1" ht="12.75">
      <c r="A31" s="10" t="s">
        <v>144</v>
      </c>
      <c r="B31" s="32" t="s">
        <v>26</v>
      </c>
      <c r="C31" s="32" t="s">
        <v>13</v>
      </c>
      <c r="D31" s="79">
        <v>130.3</v>
      </c>
      <c r="E31" s="80">
        <f>F31-D31</f>
        <v>0</v>
      </c>
      <c r="F31" s="79">
        <v>130.3</v>
      </c>
      <c r="G31" s="69"/>
      <c r="H31" s="41"/>
    </row>
    <row r="32" spans="1:8" s="44" customFormat="1" ht="12.75" customHeight="1">
      <c r="A32" s="10" t="s">
        <v>108</v>
      </c>
      <c r="B32" s="32" t="s">
        <v>26</v>
      </c>
      <c r="C32" s="32" t="s">
        <v>15</v>
      </c>
      <c r="D32" s="80">
        <v>331</v>
      </c>
      <c r="E32" s="80">
        <f>F32-D32</f>
        <v>2</v>
      </c>
      <c r="F32" s="79">
        <f>31+300+2</f>
        <v>333</v>
      </c>
      <c r="G32" s="67"/>
      <c r="H32"/>
    </row>
    <row r="33" spans="1:8" s="44" customFormat="1" ht="12.75" customHeight="1" hidden="1">
      <c r="A33" s="10" t="s">
        <v>145</v>
      </c>
      <c r="B33" s="32" t="s">
        <v>26</v>
      </c>
      <c r="C33" s="32" t="s">
        <v>26</v>
      </c>
      <c r="D33" s="80"/>
      <c r="E33" s="80"/>
      <c r="F33" s="79">
        <f>E33+D33</f>
        <v>0</v>
      </c>
      <c r="G33" s="67"/>
      <c r="H33"/>
    </row>
    <row r="34" spans="1:8" ht="25.5" customHeight="1">
      <c r="A34" s="16" t="s">
        <v>30</v>
      </c>
      <c r="B34" s="31" t="s">
        <v>20</v>
      </c>
      <c r="C34" s="31" t="s">
        <v>12</v>
      </c>
      <c r="D34" s="78">
        <f>D38+D37</f>
        <v>138.63</v>
      </c>
      <c r="E34" s="78">
        <f>E38+E37</f>
        <v>2.65</v>
      </c>
      <c r="F34" s="78">
        <f>F38+F37</f>
        <v>141.28</v>
      </c>
      <c r="G34" s="70"/>
      <c r="H34" s="15"/>
    </row>
    <row r="35" spans="1:8" ht="15" customHeight="1" hidden="1">
      <c r="A35" s="10" t="s">
        <v>146</v>
      </c>
      <c r="B35" s="32" t="s">
        <v>20</v>
      </c>
      <c r="C35" s="32" t="s">
        <v>11</v>
      </c>
      <c r="D35" s="79"/>
      <c r="E35" s="79"/>
      <c r="F35" s="79">
        <f>E35+D35</f>
        <v>0</v>
      </c>
      <c r="G35" s="71"/>
      <c r="H35" s="44"/>
    </row>
    <row r="36" spans="1:8" ht="15" customHeight="1" hidden="1">
      <c r="A36" s="10" t="s">
        <v>147</v>
      </c>
      <c r="B36" s="32" t="s">
        <v>20</v>
      </c>
      <c r="C36" s="32" t="s">
        <v>13</v>
      </c>
      <c r="D36" s="79"/>
      <c r="E36" s="79"/>
      <c r="F36" s="79">
        <f>E36+D36</f>
        <v>0</v>
      </c>
      <c r="G36" s="71"/>
      <c r="H36" s="44"/>
    </row>
    <row r="37" spans="1:8" s="15" customFormat="1" ht="25.5">
      <c r="A37" s="10" t="s">
        <v>109</v>
      </c>
      <c r="B37" s="32" t="s">
        <v>20</v>
      </c>
      <c r="C37" s="32" t="s">
        <v>26</v>
      </c>
      <c r="D37" s="80"/>
      <c r="E37" s="80">
        <f>F37-D37</f>
        <v>2.65</v>
      </c>
      <c r="F37" s="79">
        <v>2.65</v>
      </c>
      <c r="G37" s="67"/>
      <c r="H37"/>
    </row>
    <row r="38" spans="1:7" ht="12.75">
      <c r="A38" s="10" t="s">
        <v>70</v>
      </c>
      <c r="B38" s="32" t="s">
        <v>20</v>
      </c>
      <c r="C38" s="32" t="s">
        <v>20</v>
      </c>
      <c r="D38" s="80">
        <v>138.63</v>
      </c>
      <c r="E38" s="80">
        <f>F38-D38</f>
        <v>0</v>
      </c>
      <c r="F38" s="79">
        <v>138.63</v>
      </c>
      <c r="G38" s="67"/>
    </row>
    <row r="39" spans="1:7" ht="25.5" customHeight="1" hidden="1">
      <c r="A39" s="10" t="s">
        <v>148</v>
      </c>
      <c r="B39" s="32" t="s">
        <v>20</v>
      </c>
      <c r="C39" s="32" t="s">
        <v>24</v>
      </c>
      <c r="D39" s="80"/>
      <c r="E39" s="80"/>
      <c r="F39" s="79">
        <f>E39+D39</f>
        <v>0</v>
      </c>
      <c r="G39" s="67"/>
    </row>
    <row r="40" spans="1:7" s="15" customFormat="1" ht="21">
      <c r="A40" s="16" t="s">
        <v>31</v>
      </c>
      <c r="B40" s="31" t="s">
        <v>27</v>
      </c>
      <c r="C40" s="31" t="s">
        <v>12</v>
      </c>
      <c r="D40" s="78">
        <f>D41</f>
        <v>1828.865</v>
      </c>
      <c r="E40" s="78">
        <f>E41</f>
        <v>-4.650000000000091</v>
      </c>
      <c r="F40" s="78">
        <f>F41</f>
        <v>1824.215</v>
      </c>
      <c r="G40" s="70"/>
    </row>
    <row r="41" spans="1:8" s="44" customFormat="1" ht="12.75" customHeight="1">
      <c r="A41" s="10" t="s">
        <v>32</v>
      </c>
      <c r="B41" s="32" t="s">
        <v>27</v>
      </c>
      <c r="C41" s="32" t="s">
        <v>11</v>
      </c>
      <c r="D41" s="80">
        <v>1828.865</v>
      </c>
      <c r="E41" s="80">
        <f>F41-D41</f>
        <v>-4.650000000000091</v>
      </c>
      <c r="F41" s="79">
        <f>1828.865-6.13+1.48</f>
        <v>1824.215</v>
      </c>
      <c r="G41" s="67"/>
      <c r="H41"/>
    </row>
    <row r="42" spans="1:8" s="44" customFormat="1" ht="12.75" customHeight="1" hidden="1">
      <c r="A42" s="10" t="s">
        <v>99</v>
      </c>
      <c r="B42" s="32" t="s">
        <v>27</v>
      </c>
      <c r="C42" s="32" t="s">
        <v>18</v>
      </c>
      <c r="D42" s="80"/>
      <c r="E42" s="80"/>
      <c r="F42" s="79">
        <f>E42+D42</f>
        <v>0</v>
      </c>
      <c r="G42" s="67"/>
      <c r="H42"/>
    </row>
    <row r="43" spans="1:8" s="44" customFormat="1" ht="12.75" customHeight="1" hidden="1">
      <c r="A43" s="16" t="s">
        <v>33</v>
      </c>
      <c r="B43" s="31" t="s">
        <v>24</v>
      </c>
      <c r="C43" s="31" t="s">
        <v>12</v>
      </c>
      <c r="D43" s="78">
        <f>D47</f>
        <v>0</v>
      </c>
      <c r="E43" s="78">
        <f>E47</f>
        <v>0</v>
      </c>
      <c r="F43" s="79">
        <f>F47</f>
        <v>0</v>
      </c>
      <c r="G43" s="70"/>
      <c r="H43" s="15"/>
    </row>
    <row r="44" spans="1:7" s="44" customFormat="1" ht="12.75" hidden="1">
      <c r="A44" s="10" t="s">
        <v>149</v>
      </c>
      <c r="B44" s="32" t="s">
        <v>24</v>
      </c>
      <c r="C44" s="32" t="s">
        <v>11</v>
      </c>
      <c r="D44" s="79"/>
      <c r="E44" s="79"/>
      <c r="F44" s="79">
        <f>E44+D44</f>
        <v>0</v>
      </c>
      <c r="G44" s="71"/>
    </row>
    <row r="45" spans="1:8" ht="25.5" customHeight="1" hidden="1">
      <c r="A45" s="10" t="s">
        <v>150</v>
      </c>
      <c r="B45" s="32" t="s">
        <v>24</v>
      </c>
      <c r="C45" s="32" t="s">
        <v>13</v>
      </c>
      <c r="D45" s="79"/>
      <c r="E45" s="79"/>
      <c r="F45" s="79">
        <f>E45+D45</f>
        <v>0</v>
      </c>
      <c r="G45" s="71"/>
      <c r="H45" s="44"/>
    </row>
    <row r="46" spans="1:8" ht="12.75" customHeight="1" hidden="1">
      <c r="A46" s="10" t="s">
        <v>151</v>
      </c>
      <c r="B46" s="32" t="s">
        <v>24</v>
      </c>
      <c r="C46" s="32" t="s">
        <v>17</v>
      </c>
      <c r="D46" s="79"/>
      <c r="E46" s="79"/>
      <c r="F46" s="79">
        <f>E46+D46</f>
        <v>0</v>
      </c>
      <c r="G46" s="71"/>
      <c r="H46" s="44"/>
    </row>
    <row r="47" spans="1:8" ht="12.75" customHeight="1" hidden="1">
      <c r="A47" s="10" t="s">
        <v>34</v>
      </c>
      <c r="B47" s="32" t="s">
        <v>24</v>
      </c>
      <c r="C47" s="32" t="s">
        <v>27</v>
      </c>
      <c r="D47" s="79"/>
      <c r="E47" s="80">
        <f>F47-D47</f>
        <v>0</v>
      </c>
      <c r="F47" s="79"/>
      <c r="G47" s="71"/>
      <c r="H47" s="44"/>
    </row>
    <row r="48" spans="1:7" ht="12.75" customHeight="1" hidden="1">
      <c r="A48" s="10" t="s">
        <v>152</v>
      </c>
      <c r="B48" s="32" t="s">
        <v>24</v>
      </c>
      <c r="C48" s="32" t="s">
        <v>153</v>
      </c>
      <c r="D48" s="80"/>
      <c r="E48" s="80"/>
      <c r="F48" s="80"/>
      <c r="G48" s="67"/>
    </row>
    <row r="49" spans="1:7" ht="12.75" customHeight="1" hidden="1">
      <c r="A49" s="16" t="s">
        <v>154</v>
      </c>
      <c r="B49" s="31" t="s">
        <v>153</v>
      </c>
      <c r="C49" s="31" t="s">
        <v>12</v>
      </c>
      <c r="D49" s="78"/>
      <c r="E49" s="78"/>
      <c r="F49" s="78"/>
      <c r="G49" s="67"/>
    </row>
    <row r="50" spans="1:7" ht="12.75" customHeight="1" hidden="1">
      <c r="A50" s="10" t="s">
        <v>155</v>
      </c>
      <c r="B50" s="32" t="s">
        <v>153</v>
      </c>
      <c r="C50" s="32" t="s">
        <v>13</v>
      </c>
      <c r="D50" s="80"/>
      <c r="E50" s="80"/>
      <c r="F50" s="80"/>
      <c r="G50" s="67"/>
    </row>
    <row r="51" spans="1:8" s="27" customFormat="1" ht="25.5" customHeight="1" hidden="1">
      <c r="A51" s="10" t="s">
        <v>156</v>
      </c>
      <c r="B51" s="32" t="s">
        <v>153</v>
      </c>
      <c r="C51" s="32" t="s">
        <v>15</v>
      </c>
      <c r="D51" s="80"/>
      <c r="E51" s="80"/>
      <c r="F51" s="80"/>
      <c r="G51" s="67"/>
      <c r="H51"/>
    </row>
    <row r="52" spans="1:8" s="27" customFormat="1" ht="25.5" customHeight="1" hidden="1">
      <c r="A52" s="10" t="s">
        <v>157</v>
      </c>
      <c r="B52" s="32" t="s">
        <v>153</v>
      </c>
      <c r="C52" s="32" t="s">
        <v>18</v>
      </c>
      <c r="D52" s="80"/>
      <c r="E52" s="80"/>
      <c r="F52" s="80"/>
      <c r="G52" s="67"/>
      <c r="H52"/>
    </row>
    <row r="53" spans="1:8" s="27" customFormat="1" ht="25.5" customHeight="1" hidden="1">
      <c r="A53" s="16" t="s">
        <v>75</v>
      </c>
      <c r="B53" s="31" t="s">
        <v>28</v>
      </c>
      <c r="C53" s="31" t="s">
        <v>12</v>
      </c>
      <c r="D53" s="78"/>
      <c r="E53" s="78"/>
      <c r="F53" s="78"/>
      <c r="G53" s="67"/>
      <c r="H53"/>
    </row>
    <row r="54" spans="1:8" ht="12.75" customHeight="1" hidden="1">
      <c r="A54" s="10" t="s">
        <v>158</v>
      </c>
      <c r="B54" s="32" t="s">
        <v>28</v>
      </c>
      <c r="C54" s="32" t="s">
        <v>11</v>
      </c>
      <c r="D54" s="79"/>
      <c r="E54" s="79"/>
      <c r="F54" s="79"/>
      <c r="G54" s="72"/>
      <c r="H54" s="27"/>
    </row>
    <row r="55" spans="1:8" ht="25.5" hidden="1">
      <c r="A55" s="10" t="s">
        <v>135</v>
      </c>
      <c r="B55" s="32" t="s">
        <v>28</v>
      </c>
      <c r="C55" s="32" t="s">
        <v>13</v>
      </c>
      <c r="D55" s="79"/>
      <c r="E55" s="79"/>
      <c r="F55" s="79"/>
      <c r="G55" s="72"/>
      <c r="H55" s="27"/>
    </row>
    <row r="56" spans="1:8" ht="25.5" hidden="1">
      <c r="A56" s="10" t="s">
        <v>159</v>
      </c>
      <c r="B56" s="32" t="s">
        <v>28</v>
      </c>
      <c r="C56" s="32" t="s">
        <v>15</v>
      </c>
      <c r="D56" s="79"/>
      <c r="E56" s="79"/>
      <c r="F56" s="79"/>
      <c r="G56" s="72"/>
      <c r="H56" s="27"/>
    </row>
    <row r="57" spans="1:8" s="15" customFormat="1" ht="12.75" hidden="1">
      <c r="A57" s="10" t="s">
        <v>110</v>
      </c>
      <c r="B57" s="32" t="s">
        <v>28</v>
      </c>
      <c r="C57" s="32" t="s">
        <v>17</v>
      </c>
      <c r="D57" s="80"/>
      <c r="E57" s="80"/>
      <c r="F57" s="80"/>
      <c r="G57" s="67"/>
      <c r="H57"/>
    </row>
    <row r="58" spans="1:7" ht="12.75">
      <c r="A58" s="82" t="s">
        <v>227</v>
      </c>
      <c r="B58" s="32" t="s">
        <v>28</v>
      </c>
      <c r="C58" s="32" t="s">
        <v>12</v>
      </c>
      <c r="D58" s="80">
        <f>D59</f>
        <v>512.454</v>
      </c>
      <c r="E58" s="80">
        <f>E59</f>
        <v>0</v>
      </c>
      <c r="F58" s="80">
        <f>F59</f>
        <v>512.454</v>
      </c>
      <c r="G58" s="67"/>
    </row>
    <row r="59" spans="1:7" ht="12.75">
      <c r="A59" s="10" t="s">
        <v>227</v>
      </c>
      <c r="B59" s="32" t="s">
        <v>28</v>
      </c>
      <c r="C59" s="32" t="s">
        <v>11</v>
      </c>
      <c r="D59" s="80">
        <v>512.454</v>
      </c>
      <c r="E59" s="80">
        <f>F59-D59</f>
        <v>0</v>
      </c>
      <c r="F59" s="80">
        <v>512.454</v>
      </c>
      <c r="G59" s="67"/>
    </row>
    <row r="60" spans="1:8" ht="12.75">
      <c r="A60" s="16" t="s">
        <v>35</v>
      </c>
      <c r="B60" s="31"/>
      <c r="C60" s="31"/>
      <c r="D60" s="78">
        <f>D43+D40+D34+D29+D18+D6+D58+D23+D20</f>
        <v>4654.777999999999</v>
      </c>
      <c r="E60" s="78">
        <f>E43+E40+E34+E29+E18+E6+E58+E23+E20</f>
        <v>29.999999999999908</v>
      </c>
      <c r="F60" s="78">
        <f>F43+F40+F34+F29+F18+F6+F58+F23+F20</f>
        <v>4684.777999999999</v>
      </c>
      <c r="G60" s="70"/>
      <c r="H60" s="15"/>
    </row>
  </sheetData>
  <sheetProtection/>
  <mergeCells count="6">
    <mergeCell ref="A2:E2"/>
    <mergeCell ref="C1:H1"/>
    <mergeCell ref="A3:A4"/>
    <mergeCell ref="B3:B4"/>
    <mergeCell ref="C3:C4"/>
    <mergeCell ref="D3:F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2012-05-04T07:47:40Z</cp:lastPrinted>
  <dcterms:created xsi:type="dcterms:W3CDTF">2005-10-31T07:03:47Z</dcterms:created>
  <dcterms:modified xsi:type="dcterms:W3CDTF">2012-05-04T07:51:47Z</dcterms:modified>
  <cp:category/>
  <cp:version/>
  <cp:contentType/>
  <cp:contentStatus/>
</cp:coreProperties>
</file>