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13_ncr:1_{D0549AFA-B557-4128-B7CD-1AF548496742}" xr6:coauthVersionLast="44" xr6:coauthVersionMax="44" xr10:uidLastSave="{00000000-0000-0000-0000-000000000000}"/>
  <bookViews>
    <workbookView xWindow="-108" yWindow="-108" windowWidth="23256" windowHeight="12576" activeTab="2" xr2:uid="{00000000-000D-0000-FFFF-FFFF00000000}"/>
  </bookViews>
  <sheets>
    <sheet name="Приложение 1 " sheetId="4" r:id="rId1"/>
    <sheet name="Приложение 2" sheetId="6" r:id="rId2"/>
    <sheet name="Приложение 3" sheetId="2" r:id="rId3"/>
    <sheet name="Приложение 4" sheetId="7" r:id="rId4"/>
  </sheets>
  <definedNames>
    <definedName name="_xlnm.Print_Area" localSheetId="0">'Приложение 1 '!$A$1:$H$43</definedName>
    <definedName name="_xlnm.Print_Area" localSheetId="1">'Приложение 2'!$A$1:$H$28</definedName>
    <definedName name="_xlnm.Print_Area" localSheetId="2">'Приложение 3'!$A$1:$Q$91</definedName>
    <definedName name="_xlnm.Print_Area" localSheetId="3">'Приложение 4'!$A$1:$G$25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4" i="6" l="1"/>
  <c r="F23" i="7" l="1"/>
  <c r="F22" i="7" s="1"/>
  <c r="F21" i="7" s="1"/>
  <c r="E23" i="7"/>
  <c r="E22" i="7" s="1"/>
  <c r="E21" i="7" s="1"/>
  <c r="F19" i="7"/>
  <c r="E19" i="7"/>
  <c r="E18" i="7" s="1"/>
  <c r="E17" i="7" s="1"/>
  <c r="F18" i="7"/>
  <c r="F17" i="7" s="1"/>
  <c r="F16" i="7" l="1"/>
  <c r="F15" i="7" s="1"/>
  <c r="F14" i="7" s="1"/>
  <c r="E16" i="7"/>
  <c r="E15" i="7" s="1"/>
  <c r="E14" i="7" s="1"/>
  <c r="F8" i="6" l="1"/>
  <c r="F9" i="6"/>
  <c r="F10" i="6"/>
  <c r="F11" i="6"/>
  <c r="F12" i="6"/>
  <c r="F13" i="6"/>
  <c r="F15" i="6"/>
  <c r="F16" i="6"/>
  <c r="F17" i="6"/>
  <c r="F18" i="6"/>
  <c r="F19" i="6"/>
  <c r="F20" i="6"/>
  <c r="F21" i="6"/>
  <c r="F22" i="6"/>
  <c r="F23" i="6"/>
  <c r="F24" i="6"/>
  <c r="F25" i="6"/>
  <c r="F7" i="6"/>
  <c r="E7" i="6"/>
  <c r="B16" i="2" l="1"/>
  <c r="B17" i="2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D7" i="6" l="1"/>
  <c r="D10" i="6"/>
  <c r="E10" i="6"/>
  <c r="E23" i="6"/>
  <c r="D23" i="6"/>
  <c r="E21" i="6"/>
  <c r="D21" i="6"/>
  <c r="D19" i="6"/>
  <c r="D17" i="6"/>
  <c r="D15" i="6"/>
  <c r="E13" i="6"/>
  <c r="D13" i="6"/>
  <c r="E25" i="6" l="1"/>
  <c r="D25" i="6"/>
  <c r="E23" i="4"/>
  <c r="K29" i="2"/>
  <c r="L29" i="2"/>
  <c r="K85" i="2"/>
  <c r="L85" i="2"/>
  <c r="K75" i="2"/>
  <c r="K78" i="2"/>
  <c r="L78" i="2"/>
  <c r="L63" i="2"/>
  <c r="K57" i="2"/>
  <c r="K56" i="2" s="1"/>
  <c r="K55" i="2" s="1"/>
  <c r="K54" i="2" s="1"/>
  <c r="K53" i="2" s="1"/>
  <c r="L51" i="2"/>
  <c r="M32" i="2"/>
  <c r="M33" i="2"/>
  <c r="M34" i="2"/>
  <c r="M35" i="2"/>
  <c r="M37" i="2"/>
  <c r="L36" i="2"/>
  <c r="K36" i="2"/>
  <c r="M36" i="2" l="1"/>
  <c r="G12" i="4" l="1"/>
  <c r="G15" i="4"/>
  <c r="G18" i="4"/>
  <c r="G20" i="4"/>
  <c r="G21" i="4"/>
  <c r="G23" i="4"/>
  <c r="G24" i="4"/>
  <c r="G29" i="4"/>
  <c r="G31" i="4"/>
  <c r="G33" i="4"/>
  <c r="G34" i="4"/>
  <c r="F32" i="4"/>
  <c r="F30" i="4"/>
  <c r="F28" i="4"/>
  <c r="F27" i="4" s="1"/>
  <c r="G27" i="4" s="1"/>
  <c r="F11" i="4"/>
  <c r="F14" i="4"/>
  <c r="F13" i="4" s="1"/>
  <c r="F17" i="4"/>
  <c r="F19" i="4"/>
  <c r="F23" i="4"/>
  <c r="E11" i="4"/>
  <c r="E14" i="4"/>
  <c r="E13" i="4" s="1"/>
  <c r="E17" i="4"/>
  <c r="E19" i="4"/>
  <c r="E28" i="4"/>
  <c r="E27" i="4" s="1"/>
  <c r="E30" i="4"/>
  <c r="G30" i="4" s="1"/>
  <c r="E32" i="4"/>
  <c r="G11" i="4" l="1"/>
  <c r="F16" i="4"/>
  <c r="F10" i="4" s="1"/>
  <c r="F9" i="4" s="1"/>
  <c r="F35" i="4" s="1"/>
  <c r="F38" i="4" s="1"/>
  <c r="G17" i="4"/>
  <c r="G13" i="4"/>
  <c r="G32" i="4"/>
  <c r="F26" i="4"/>
  <c r="F25" i="4" s="1"/>
  <c r="G28" i="4"/>
  <c r="G19" i="4"/>
  <c r="G14" i="4"/>
  <c r="E26" i="4"/>
  <c r="E16" i="4"/>
  <c r="G16" i="4" s="1"/>
  <c r="L43" i="2"/>
  <c r="L18" i="2"/>
  <c r="L17" i="2" s="1"/>
  <c r="L24" i="2"/>
  <c r="L23" i="2" s="1"/>
  <c r="L22" i="2" s="1"/>
  <c r="L21" i="2" s="1"/>
  <c r="L75" i="2"/>
  <c r="L82" i="2"/>
  <c r="L81" i="2" s="1"/>
  <c r="L62" i="2"/>
  <c r="L57" i="2"/>
  <c r="L56" i="2" s="1"/>
  <c r="L55" i="2" s="1"/>
  <c r="L50" i="2"/>
  <c r="L49" i="2" s="1"/>
  <c r="L48" i="2" s="1"/>
  <c r="L47" i="2" s="1"/>
  <c r="M87" i="2"/>
  <c r="M86" i="2"/>
  <c r="J85" i="2"/>
  <c r="J82" i="2" s="1"/>
  <c r="I85" i="2"/>
  <c r="I82" i="2" s="1"/>
  <c r="M84" i="2"/>
  <c r="M83" i="2"/>
  <c r="M80" i="2"/>
  <c r="M79" i="2"/>
  <c r="J78" i="2"/>
  <c r="J74" i="2" s="1"/>
  <c r="I78" i="2"/>
  <c r="I74" i="2" s="1"/>
  <c r="M77" i="2"/>
  <c r="M76" i="2"/>
  <c r="K69" i="2"/>
  <c r="M69" i="2" s="1"/>
  <c r="M68" i="2"/>
  <c r="M67" i="2"/>
  <c r="K66" i="2"/>
  <c r="M66" i="2" s="1"/>
  <c r="K65" i="2"/>
  <c r="M64" i="2"/>
  <c r="J63" i="2"/>
  <c r="I63" i="2"/>
  <c r="I62" i="2" s="1"/>
  <c r="I61" i="2" s="1"/>
  <c r="I60" i="2" s="1"/>
  <c r="I59" i="2" s="1"/>
  <c r="M58" i="2"/>
  <c r="J57" i="2"/>
  <c r="I57" i="2"/>
  <c r="I56" i="2" s="1"/>
  <c r="I55" i="2" s="1"/>
  <c r="I54" i="2" s="1"/>
  <c r="I53" i="2" s="1"/>
  <c r="K52" i="2"/>
  <c r="J51" i="2"/>
  <c r="J50" i="2" s="1"/>
  <c r="J49" i="2" s="1"/>
  <c r="J48" i="2" s="1"/>
  <c r="I51" i="2"/>
  <c r="M46" i="2"/>
  <c r="M45" i="2"/>
  <c r="J42" i="2"/>
  <c r="J41" i="2" s="1"/>
  <c r="J40" i="2" s="1"/>
  <c r="J39" i="2" s="1"/>
  <c r="J38" i="2" s="1"/>
  <c r="I42" i="2"/>
  <c r="I41" i="2" s="1"/>
  <c r="I40" i="2" s="1"/>
  <c r="I39" i="2" s="1"/>
  <c r="I38" i="2" s="1"/>
  <c r="J34" i="2"/>
  <c r="J33" i="2" s="1"/>
  <c r="J32" i="2" s="1"/>
  <c r="I34" i="2"/>
  <c r="I33" i="2" s="1"/>
  <c r="I32" i="2" s="1"/>
  <c r="M31" i="2"/>
  <c r="M30" i="2"/>
  <c r="J29" i="2"/>
  <c r="I29" i="2"/>
  <c r="M28" i="2"/>
  <c r="M25" i="2"/>
  <c r="J23" i="2"/>
  <c r="I23" i="2"/>
  <c r="M20" i="2"/>
  <c r="J17" i="2"/>
  <c r="J16" i="2" s="1"/>
  <c r="J15" i="2" s="1"/>
  <c r="I17" i="2"/>
  <c r="B15" i="2"/>
  <c r="M65" i="2" l="1"/>
  <c r="K63" i="2"/>
  <c r="L74" i="2"/>
  <c r="L73" i="2" s="1"/>
  <c r="M52" i="2"/>
  <c r="K51" i="2"/>
  <c r="K50" i="2" s="1"/>
  <c r="K49" i="2" s="1"/>
  <c r="K48" i="2" s="1"/>
  <c r="K47" i="2" s="1"/>
  <c r="J73" i="2"/>
  <c r="J72" i="2" s="1"/>
  <c r="J71" i="2" s="1"/>
  <c r="J70" i="2" s="1"/>
  <c r="K62" i="2"/>
  <c r="K61" i="2" s="1"/>
  <c r="K60" i="2" s="1"/>
  <c r="K59" i="2" s="1"/>
  <c r="M29" i="2"/>
  <c r="K43" i="2"/>
  <c r="K42" i="2" s="1"/>
  <c r="K41" i="2" s="1"/>
  <c r="K40" i="2" s="1"/>
  <c r="K39" i="2" s="1"/>
  <c r="K38" i="2" s="1"/>
  <c r="I73" i="2"/>
  <c r="I72" i="2" s="1"/>
  <c r="I71" i="2" s="1"/>
  <c r="I70" i="2" s="1"/>
  <c r="K24" i="2"/>
  <c r="L54" i="2"/>
  <c r="L61" i="2"/>
  <c r="M44" i="2"/>
  <c r="K18" i="2"/>
  <c r="K17" i="2" s="1"/>
  <c r="K16" i="2" s="1"/>
  <c r="K15" i="2" s="1"/>
  <c r="M75" i="2"/>
  <c r="L42" i="2"/>
  <c r="L16" i="2"/>
  <c r="L15" i="2" s="1"/>
  <c r="L14" i="2" s="1"/>
  <c r="E25" i="4"/>
  <c r="G25" i="4" s="1"/>
  <c r="G26" i="4"/>
  <c r="E10" i="4"/>
  <c r="M19" i="2"/>
  <c r="M26" i="2"/>
  <c r="K82" i="2"/>
  <c r="M57" i="2"/>
  <c r="J22" i="2"/>
  <c r="J21" i="2" s="1"/>
  <c r="J14" i="2" s="1"/>
  <c r="I50" i="2"/>
  <c r="I16" i="2"/>
  <c r="J56" i="2"/>
  <c r="J62" i="2"/>
  <c r="J61" i="2" s="1"/>
  <c r="J60" i="2" s="1"/>
  <c r="J59" i="2" s="1"/>
  <c r="I22" i="2"/>
  <c r="M82" i="2" l="1"/>
  <c r="K81" i="2"/>
  <c r="K74" i="2" s="1"/>
  <c r="K73" i="2" s="1"/>
  <c r="M24" i="2"/>
  <c r="K23" i="2"/>
  <c r="K22" i="2" s="1"/>
  <c r="M51" i="2"/>
  <c r="M62" i="2"/>
  <c r="L72" i="2"/>
  <c r="L71" i="2" s="1"/>
  <c r="L70" i="2" s="1"/>
  <c r="M63" i="2"/>
  <c r="M18" i="2"/>
  <c r="M43" i="2"/>
  <c r="M61" i="2"/>
  <c r="L60" i="2"/>
  <c r="M60" i="2" s="1"/>
  <c r="L41" i="2"/>
  <c r="M42" i="2"/>
  <c r="L53" i="2"/>
  <c r="M17" i="2"/>
  <c r="E9" i="4"/>
  <c r="G9" i="4" s="1"/>
  <c r="G10" i="4"/>
  <c r="E35" i="4"/>
  <c r="E38" i="4" s="1"/>
  <c r="M81" i="2"/>
  <c r="M85" i="2"/>
  <c r="M74" i="2"/>
  <c r="M78" i="2"/>
  <c r="M50" i="2"/>
  <c r="I49" i="2"/>
  <c r="M16" i="2"/>
  <c r="I15" i="2"/>
  <c r="I21" i="2"/>
  <c r="J55" i="2"/>
  <c r="M56" i="2"/>
  <c r="M22" i="2" l="1"/>
  <c r="K21" i="2"/>
  <c r="L59" i="2"/>
  <c r="M59" i="2" s="1"/>
  <c r="M23" i="2"/>
  <c r="L40" i="2"/>
  <c r="M41" i="2"/>
  <c r="M49" i="2"/>
  <c r="I48" i="2"/>
  <c r="M55" i="2"/>
  <c r="J54" i="2"/>
  <c r="J47" i="2"/>
  <c r="I14" i="2"/>
  <c r="M21" i="2" l="1"/>
  <c r="K14" i="2"/>
  <c r="M15" i="2"/>
  <c r="L39" i="2"/>
  <c r="M40" i="2"/>
  <c r="K72" i="2"/>
  <c r="M73" i="2"/>
  <c r="M48" i="2"/>
  <c r="I47" i="2"/>
  <c r="I88" i="2" s="1"/>
  <c r="M54" i="2"/>
  <c r="J53" i="2"/>
  <c r="M53" i="2" s="1"/>
  <c r="M14" i="2" l="1"/>
  <c r="L38" i="2"/>
  <c r="L88" i="2" s="1"/>
  <c r="M39" i="2"/>
  <c r="M47" i="2"/>
  <c r="K71" i="2"/>
  <c r="M72" i="2"/>
  <c r="J88" i="2"/>
  <c r="M38" i="2" l="1"/>
  <c r="K70" i="2"/>
  <c r="K88" i="2" s="1"/>
  <c r="M71" i="2"/>
  <c r="M70" i="2" l="1"/>
</calcChain>
</file>

<file path=xl/sharedStrings.xml><?xml version="1.0" encoding="utf-8"?>
<sst xmlns="http://schemas.openxmlformats.org/spreadsheetml/2006/main" count="597" uniqueCount="244">
  <si>
    <t xml:space="preserve"> </t>
  </si>
  <si>
    <t>Код дохода</t>
  </si>
  <si>
    <t>Наименование</t>
  </si>
  <si>
    <t>Исполнение</t>
  </si>
  <si>
    <t>000</t>
  </si>
  <si>
    <t>1 00 00000 00 0000 000</t>
  </si>
  <si>
    <t>НАЛОГОВЫЕ И НЕНАЛОГОВЫЕ ДОХОДЫ</t>
  </si>
  <si>
    <t>НАЛОГОВЫЕ ДОХОДЫ</t>
  </si>
  <si>
    <t>1 01 02000 01 0000 110</t>
  </si>
  <si>
    <t>Налог на доходы физических лиц</t>
  </si>
  <si>
    <t>1 01 02010 01 0000 110</t>
  </si>
  <si>
    <t>1 05 00000 00 0000 000</t>
  </si>
  <si>
    <t>Налоги на совокупный доход</t>
  </si>
  <si>
    <t>182</t>
  </si>
  <si>
    <t>1 05 03000 01 0000 110</t>
  </si>
  <si>
    <t>Единый сельскохозяйственный налог</t>
  </si>
  <si>
    <t>1 05 03010 01 0000 110</t>
  </si>
  <si>
    <t>1 06 00000 00 0000 000</t>
  </si>
  <si>
    <t>Налоги на имущество</t>
  </si>
  <si>
    <t>1 06 01000 00 0000 110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</si>
  <si>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</si>
  <si>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</si>
  <si>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</si>
  <si>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</si>
  <si>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</si>
  <si>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</si>
  <si>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801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</si>
  <si>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</si>
  <si>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</si>
  <si>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</si>
  <si>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</si>
  <si>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</si>
  <si>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 xml:space="preserve">Иные межбюджетные трансферты   </t>
  </si>
  <si>
    <t>Всего доходов</t>
  </si>
  <si>
    <t>Остаток на начало года</t>
  </si>
  <si>
    <t>№ п/п</t>
  </si>
  <si>
    <t>Наименование показателей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</si>
  <si>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</si>
  <si>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</si>
  <si>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</si>
  <si>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</si>
  <si>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</si>
  <si>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Сумма на 2019г</t>
  </si>
  <si>
    <t>Изменения  (+/-)</t>
  </si>
  <si>
    <t>3</t>
  </si>
  <si>
    <t>4</t>
  </si>
  <si>
    <t>5</t>
  </si>
  <si>
    <t>6</t>
  </si>
  <si>
    <t>7</t>
  </si>
  <si>
    <t>8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</si>
  <si>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</si>
  <si>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</si>
  <si>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</t>
  </si>
  <si>
    <t>02</t>
  </si>
  <si>
    <t>Непрограммные направления деятельности</t>
  </si>
  <si>
    <t>9900000000</t>
  </si>
  <si>
    <t>Высшее должностное лицо сельского поселения и его заместители</t>
  </si>
  <si>
    <t>990А018000</t>
  </si>
  <si>
    <t xml:space="preserve">Фонд оплаты труда государственных (муниципальных) органов 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</si>
  <si>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</si>
  <si>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</si>
  <si>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</si>
  <si>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</si>
  <si>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</si>
  <si>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"Комплексное развитие территории Хабаровского сельского поселения"</t>
  </si>
  <si>
    <t>0100000000</t>
  </si>
  <si>
    <t>Обеспечивающая подпрограмма" Обеспечение деятельности Администрации МО Хабаровское сельское поселение"</t>
  </si>
  <si>
    <t>010А101110</t>
  </si>
  <si>
    <t>592610</t>
  </si>
  <si>
    <t>178960</t>
  </si>
  <si>
    <t>Прочая закупка товаров, работ и услуг для обеспечения государственных (муниципальных) нужд</t>
  </si>
  <si>
    <t>010А101190</t>
  </si>
  <si>
    <t>244</t>
  </si>
  <si>
    <t>Штрафы, пени</t>
  </si>
  <si>
    <t>853</t>
  </si>
  <si>
    <t>1000</t>
  </si>
  <si>
    <t>010А1S8500</t>
  </si>
  <si>
    <t>202170</t>
  </si>
  <si>
    <t>61050</t>
  </si>
  <si>
    <t>РЕЗЕРВНЫЕ ФОНДЫ</t>
  </si>
  <si>
    <t>11</t>
  </si>
  <si>
    <t>Резервные фонды органов местного самоуправления</t>
  </si>
  <si>
    <t>990000Ш600</t>
  </si>
  <si>
    <t>Резервные средства</t>
  </si>
  <si>
    <t>870</t>
  </si>
  <si>
    <t>НАЦИОНАЛЬНАЯ ОБОРОНА</t>
  </si>
  <si>
    <t>Мобилизационная и вневойсковая подготовка</t>
  </si>
  <si>
    <t>03</t>
  </si>
  <si>
    <t>Муниципальная программа "Комплексное развитие территории Хабаровское сельского поселения"</t>
  </si>
  <si>
    <t>Подпрограмма "Развитие  экономического и налогового потенциала Хабаровского сельского поселения"</t>
  </si>
  <si>
    <t>0110300000</t>
  </si>
  <si>
    <t>Субвенция на осуществление первичного воинского учета на территориях, где отсутствуют военные комиссариаты</t>
  </si>
  <si>
    <t>0110351180</t>
  </si>
  <si>
    <t>69720</t>
  </si>
  <si>
    <t>21050</t>
  </si>
  <si>
    <t>1230</t>
  </si>
  <si>
    <t>00</t>
  </si>
  <si>
    <t>01000000000</t>
  </si>
  <si>
    <t>990000Ш500</t>
  </si>
  <si>
    <t>Национальная экономика</t>
  </si>
  <si>
    <t>Другие вопросы в области национальной экономики</t>
  </si>
  <si>
    <t>12</t>
  </si>
  <si>
    <t>0110400000</t>
  </si>
  <si>
    <t>Обеспечение эффективного управления муниципальным имуществом в рамках подпрограммы "Развитие экономического и налогового потенциала муниципального образования Хабаровское сельское поселение"</t>
  </si>
  <si>
    <t>Иные межбюджетные трансферты</t>
  </si>
  <si>
    <t>540</t>
  </si>
  <si>
    <t>Жилищно-коммунальное хозяйство</t>
  </si>
  <si>
    <t>05</t>
  </si>
  <si>
    <t>Благоустройство</t>
  </si>
  <si>
    <t>Подпрограмма "Устойчивое развитие систем жизнеобеспечения  Хабаровского сельского поселения"</t>
  </si>
  <si>
    <t>0120000000</t>
  </si>
  <si>
    <t>Повышение уровня благоустройства в рамках подпрограммы "Устойчивое развитие систем жизнеобеспечения" МП "Комплексное развитие территории Хабаровского сельского поселения"</t>
  </si>
  <si>
    <t>0120100000</t>
  </si>
  <si>
    <t>07</t>
  </si>
  <si>
    <t>0130000000</t>
  </si>
  <si>
    <t xml:space="preserve">Культура, кинематография </t>
  </si>
  <si>
    <t>08</t>
  </si>
  <si>
    <t>Культура</t>
  </si>
  <si>
    <t>Подпрограмма "Развитие социально-культурной сферы Хабаровского сельского поселения"</t>
  </si>
  <si>
    <t>Развитие культуры   в рамках подпрограммы "Развитие социально-культурной сферы" муниципальной программы "Комплексное развитие территории Хабаровского сельского поселения"</t>
  </si>
  <si>
    <t>0130200000</t>
  </si>
  <si>
    <t>Прочая закупка товаров, работ и услуг для обеспечения государственных(муниципальных) нужд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</si>
  <si>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</si>
  <si>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</si>
  <si>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</si>
  <si>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</si>
  <si>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01302S7502</t>
  </si>
  <si>
    <t>Физическая культура и спорт</t>
  </si>
  <si>
    <t>Другие вопросы в области физической культуры и спорта</t>
  </si>
  <si>
    <t>Развитие физической культуры и спорта в рамках подпрограммы "Развитие социально-культурной сферы" МП "Комплексное развитие территории Хабаровского сельского поселения"</t>
  </si>
  <si>
    <t>0130300000</t>
  </si>
  <si>
    <t>392540</t>
  </si>
  <si>
    <t>118540</t>
  </si>
  <si>
    <t>01303S8500</t>
  </si>
  <si>
    <t>Фонд оплаты труда государственных (муниципальных) органов и взносы по обязательному социальному страхованию</t>
  </si>
  <si>
    <t>Развитие молодежной политики в рамках подпрограммы "Развитие социально-культурной сферы"</t>
  </si>
  <si>
    <t>0130300001</t>
  </si>
  <si>
    <t>106140</t>
  </si>
  <si>
    <t>32050</t>
  </si>
  <si>
    <t>01301S8500</t>
  </si>
  <si>
    <t>Фонд оплаты труда государственных (муниципальных) органов</t>
  </si>
  <si>
    <t>83360</t>
  </si>
  <si>
    <t>25170</t>
  </si>
  <si>
    <t>ВСЕГО РАСХОДОВ</t>
  </si>
  <si>
    <t>% выполнение</t>
  </si>
  <si>
    <t>Расходы  персоналу государственных(муниципальных) органов</t>
  </si>
  <si>
    <t>120</t>
  </si>
  <si>
    <t>010А101000</t>
  </si>
  <si>
    <t>990А000000</t>
  </si>
  <si>
    <t>Приложение 2</t>
  </si>
  <si>
    <t>111 05025 10 0000 120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</si>
  <si>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</si>
  <si>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Код главы администратора*</t>
  </si>
  <si>
    <t>101 00000 00 0000 000</t>
  </si>
  <si>
    <t>1 06 06033 10 0000 110</t>
  </si>
  <si>
    <t>111 00000 00 0000 000</t>
  </si>
  <si>
    <t>Неналоговые доходы</t>
  </si>
  <si>
    <t>2 02 10000 00 0000 150</t>
  </si>
  <si>
    <t>Дотации бюджетам бюджетной системы Российской Федерации</t>
  </si>
  <si>
    <t>2 02 15000 00 0000 150</t>
  </si>
  <si>
    <t>2 02 15001 10 0000 150</t>
  </si>
  <si>
    <t>Дотации бюджетам сельских поселений на выравнивание бюджетной обеспеченности</t>
  </si>
  <si>
    <t>2 02 03015 10 0000 150</t>
  </si>
  <si>
    <t>Субвенции бюджетам сельских поселенйи на осуществление первичного воинского учета на территориях, где отсутствуют военные комиссариаты</t>
  </si>
  <si>
    <t>202 35118 10 0000 150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</si>
  <si>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</si>
  <si>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2 02 40000 00 0000 150</t>
  </si>
  <si>
    <t>20240014 10 0000 150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</si>
  <si>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</si>
  <si>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202 45160 10 0000 150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</si>
  <si>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</si>
  <si>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Итого </t>
  </si>
  <si>
    <t>Приложение 1</t>
  </si>
  <si>
    <t>План на  2020 год                     ( руб)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</si>
  <si>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</si>
  <si>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116 10123 01 0101 140</t>
  </si>
  <si>
    <t xml:space="preserve">Доходы,  от денежных взысканий (штрафов), поступающие  всчет погашения задолженности образовавшейся  до 1 января 2020года , подлежащие зачислению в бюджет  муниципального образования по нормативам, действовавшим  в 2019 году </t>
  </si>
  <si>
    <t>Обеспечение проведения выборов и референдумов</t>
  </si>
  <si>
    <t>Наименование показателя</t>
  </si>
  <si>
    <t>Раздел, подраздел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</si>
  <si>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</si>
  <si>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</si>
  <si>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</si>
  <si>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</si>
  <si>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0104</t>
  </si>
  <si>
    <t>0107</t>
  </si>
  <si>
    <t>Резервные фонды</t>
  </si>
  <si>
    <t>0111</t>
  </si>
  <si>
    <t>0200</t>
  </si>
  <si>
    <t>0203</t>
  </si>
  <si>
    <t>0400</t>
  </si>
  <si>
    <t>0412</t>
  </si>
  <si>
    <t>ЖИЛИЩНО-КОММУНАЛЬНОЕ ХОЗЯЙСТВО</t>
  </si>
  <si>
    <t>0500</t>
  </si>
  <si>
    <t>0503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</si>
  <si>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</si>
  <si>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</si>
  <si>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</si>
  <si>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</si>
  <si>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</t>
  </si>
  <si>
    <t>0800</t>
  </si>
  <si>
    <t xml:space="preserve">Культура </t>
  </si>
  <si>
    <t>0801</t>
  </si>
  <si>
    <t xml:space="preserve">ФИЗИЧЕСКАЯ КУЛЬТУРА И СПОРТ </t>
  </si>
  <si>
    <t>1100</t>
  </si>
  <si>
    <t>1105</t>
  </si>
  <si>
    <t>ИТОГО РАСХОДОВ</t>
  </si>
  <si>
    <t>Приложение 3</t>
  </si>
  <si>
    <t>Исполнение  ведомственной структуре  расходов бюджета муниципального образования Хабаровского сельского поселения за 2020 год</t>
  </si>
  <si>
    <t>Утвержденный план</t>
  </si>
  <si>
    <t xml:space="preserve">Исполнено </t>
  </si>
  <si>
    <t>Расходов бюджета муниципального образования Хабаровское сельское поселение  по разделам, подразделам классификации расходов бюджетов за 2020 год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</si>
  <si>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45"/>
        <rFont val="Times New Roman"/>
        <family val="1"/>
        <charset val="204"/>
      </rPr>
      <t>1</t>
    </r>
    <r>
      <rPr>
        <sz val="45"/>
        <rFont val="Times New Roman"/>
        <family val="1"/>
        <charset val="204"/>
      </rPr>
      <t xml:space="preserve"> и 228 Налогового кодекса Российской Федерации</t>
    </r>
  </si>
  <si>
    <r>
      <t>Налог на имущество физических лиц</t>
    </r>
    <r>
      <rPr>
        <i/>
        <sz val="45"/>
        <rFont val="Times New Roman"/>
        <family val="1"/>
        <charset val="204"/>
      </rPr>
      <t xml:space="preserve"> </t>
    </r>
    <r>
      <rPr>
        <i/>
        <sz val="45"/>
        <color indexed="10"/>
        <rFont val="Times New Roman"/>
        <family val="1"/>
        <charset val="204"/>
      </rPr>
      <t xml:space="preserve"> </t>
    </r>
  </si>
  <si>
    <r>
      <t xml:space="preserve">Земельный налог </t>
    </r>
    <r>
      <rPr>
        <i/>
        <sz val="45"/>
        <color indexed="10"/>
        <rFont val="Times New Roman"/>
        <family val="1"/>
        <charset val="204"/>
      </rPr>
      <t xml:space="preserve"> </t>
    </r>
  </si>
  <si>
    <t xml:space="preserve">План на 2020 год  </t>
  </si>
  <si>
    <t>(руб)</t>
  </si>
  <si>
    <t>Исполнение доходов бюджета муниципального образования Хабаровское сельское поселение по кодам классификации доходов  за 2020 годов</t>
  </si>
  <si>
    <t>Наименование источника</t>
  </si>
  <si>
    <t>Код бюджетной классификации</t>
  </si>
  <si>
    <t>Исполнение 2020 год</t>
  </si>
  <si>
    <t>Дефицит (-), профицит (+) бюджета</t>
  </si>
  <si>
    <t>Источники внутреннего финансирования дефицита бюджета: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</si>
  <si>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</si>
  <si>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</si>
  <si>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</si>
  <si>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</si>
  <si>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</si>
  <si>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</si>
  <si>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</si>
  <si>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</si>
  <si>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</si>
  <si>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</si>
  <si>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</si>
  <si>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</si>
  <si>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</si>
  <si>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</si>
  <si>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</si>
  <si>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</si>
  <si>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</si>
  <si>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</si>
  <si>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</si>
  <si>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Исполненные источников финансирования дефицита  бюджета муниципального образования  Хабаровского сельского поселения за 2020 год</t>
  </si>
  <si>
    <t>Приложение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</si>
</sst>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9" x14ac:knownFonts="1">
    <font>
      <sz val="11"/>
      <color theme="1"/>
      <name val="Calibri"/>
      <family val="2"/>
      <scheme val="minor"/>
    </font>
    <font>
      <sz val="24"/>
      <name val="Times New Roman"/>
      <family val="1"/>
      <charset val="204"/>
    </font>
    <font>
      <sz val="28"/>
      <name val="Times New Roman"/>
      <family val="1"/>
      <charset val="204"/>
    </font>
    <font>
      <b/>
      <sz val="28"/>
      <name val="Times New Roman"/>
      <family val="1"/>
      <charset val="204"/>
    </font>
    <font>
      <sz val="28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24"/>
      <name val="Arial Cyr"/>
      <charset val="204"/>
    </font>
    <font>
      <sz val="24"/>
      <color theme="1"/>
      <name val="Calibri"/>
      <family val="2"/>
      <scheme val="minor"/>
    </font>
    <font>
      <b/>
      <sz val="36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36"/>
      <name val="Times New Roman"/>
      <family val="1"/>
      <charset val="204"/>
    </font>
    <font>
      <sz val="40"/>
      <name val="Times New Roman"/>
      <family val="1"/>
      <charset val="204"/>
    </font>
    <font>
      <sz val="40"/>
      <name val="Arial Cyr"/>
      <charset val="204"/>
    </font>
    <font>
      <b/>
      <sz val="40"/>
      <name val="Times New Roman"/>
      <family val="1"/>
      <charset val="204"/>
    </font>
    <font>
      <b/>
      <sz val="40"/>
      <name val="Arial Cyr"/>
      <charset val="204"/>
    </font>
    <font>
      <b/>
      <sz val="32"/>
      <name val="Times New Roman"/>
      <family val="1"/>
      <charset val="204"/>
    </font>
    <font>
      <b/>
      <sz val="32"/>
      <color indexed="8"/>
      <name val="Times New Roman"/>
      <family val="1"/>
      <charset val="204"/>
    </font>
    <font>
      <sz val="32"/>
      <name val="Times New Roman"/>
      <family val="1"/>
      <charset val="204"/>
    </font>
    <font>
      <sz val="3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45"/>
      <name val="Times New Roman"/>
      <family val="1"/>
      <charset val="204"/>
    </font>
    <font>
      <b/>
      <sz val="45"/>
      <color theme="1"/>
      <name val="Times New Roman"/>
      <family val="1"/>
      <charset val="204"/>
    </font>
    <font>
      <sz val="45"/>
      <name val="Times New Roman"/>
      <family val="1"/>
      <charset val="204"/>
    </font>
    <font>
      <sz val="45"/>
      <color theme="1"/>
      <name val="Times New Roman"/>
      <family val="1"/>
      <charset val="204"/>
    </font>
    <font>
      <vertAlign val="superscript"/>
      <sz val="45"/>
      <name val="Times New Roman"/>
      <family val="1"/>
      <charset val="204"/>
    </font>
    <font>
      <i/>
      <sz val="45"/>
      <name val="Times New Roman"/>
      <family val="1"/>
      <charset val="204"/>
    </font>
    <font>
      <i/>
      <sz val="45"/>
      <color indexed="10"/>
      <name val="Times New Roman"/>
      <family val="1"/>
      <charset val="204"/>
    </font>
    <font>
      <sz val="45"/>
      <color indexed="8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sz val="45"/>
      <color theme="1"/>
      <name val="Calibri"/>
      <family val="2"/>
      <charset val="204"/>
      <scheme val="minor"/>
    </font>
    <font>
      <sz val="48"/>
      <name val="Times New Roman"/>
      <family val="1"/>
      <charset val="204"/>
    </font>
    <font>
      <b/>
      <sz val="48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48"/>
      <color indexed="8"/>
      <name val="Times New Roman"/>
      <family val="1"/>
      <charset val="204"/>
    </font>
    <font>
      <b/>
      <sz val="4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5">
    <xf numFmtId="0" fontId="0" fillId="0" borderId="0"/>
    <xf numFmtId="0" fontId="5" fillId="0" borderId="0"/>
    <xf numFmtId="0" fontId="6" fillId="0" borderId="0"/>
    <xf numFmtId="0" fontId="7" fillId="0" borderId="0"/>
    <xf numFmtId="43" fontId="22" fillId="0" borderId="0" applyFont="0" applyFill="0" applyBorder="0" applyAlignment="0" applyProtection="0"/>
  </cellStyleXfs>
  <cellXfs count="213">
    <xf numFmtId="0" fontId="0" fillId="0" borderId="0" xfId="0"/>
    <xf numFmtId="0" fontId="1" fillId="0" borderId="0" xfId="0" applyFont="1"/>
    <xf numFmtId="0" fontId="2" fillId="0" borderId="0" xfId="0" applyFont="1"/>
    <xf numFmtId="0" fontId="9" fillId="0" borderId="0" xfId="0" applyFont="1"/>
    <xf numFmtId="49" fontId="1" fillId="0" borderId="0" xfId="0" applyNumberFormat="1" applyFont="1" applyAlignment="1">
      <alignment horizontal="left"/>
    </xf>
    <xf numFmtId="49" fontId="8" fillId="0" borderId="0" xfId="0" applyNumberFormat="1" applyFont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11" fillId="0" borderId="0" xfId="0" applyFont="1"/>
    <xf numFmtId="0" fontId="10" fillId="0" borderId="0" xfId="0" applyFont="1"/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wrapText="1"/>
    </xf>
    <xf numFmtId="49" fontId="16" fillId="0" borderId="1" xfId="0" applyNumberFormat="1" applyFont="1" applyBorder="1" applyAlignment="1">
      <alignment horizontal="center" wrapText="1"/>
    </xf>
    <xf numFmtId="2" fontId="16" fillId="0" borderId="1" xfId="0" applyNumberFormat="1" applyFont="1" applyBorder="1" applyAlignment="1">
      <alignment horizontal="center" wrapText="1"/>
    </xf>
    <xf numFmtId="2" fontId="16" fillId="0" borderId="1" xfId="0" applyNumberFormat="1" applyFont="1" applyBorder="1" applyAlignment="1">
      <alignment horizontal="center"/>
    </xf>
    <xf numFmtId="0" fontId="17" fillId="0" borderId="1" xfId="0" applyFont="1" applyBorder="1"/>
    <xf numFmtId="2" fontId="17" fillId="0" borderId="1" xfId="0" applyNumberFormat="1" applyFont="1" applyBorder="1"/>
    <xf numFmtId="0" fontId="14" fillId="0" borderId="1" xfId="0" applyFont="1" applyBorder="1" applyAlignment="1">
      <alignment wrapText="1"/>
    </xf>
    <xf numFmtId="49" fontId="14" fillId="0" borderId="1" xfId="0" applyNumberFormat="1" applyFont="1" applyBorder="1" applyAlignment="1">
      <alignment horizontal="center" wrapText="1"/>
    </xf>
    <xf numFmtId="2" fontId="14" fillId="0" borderId="1" xfId="0" applyNumberFormat="1" applyFont="1" applyBorder="1" applyAlignment="1">
      <alignment horizontal="center"/>
    </xf>
    <xf numFmtId="0" fontId="15" fillId="0" borderId="1" xfId="0" applyFont="1" applyBorder="1"/>
    <xf numFmtId="0" fontId="14" fillId="0" borderId="1" xfId="0" applyFont="1" applyBorder="1"/>
    <xf numFmtId="0" fontId="14" fillId="3" borderId="1" xfId="3" applyFont="1" applyFill="1" applyBorder="1" applyAlignment="1">
      <alignment horizontal="left" wrapText="1" shrinkToFit="1"/>
    </xf>
    <xf numFmtId="49" fontId="16" fillId="0" borderId="1" xfId="0" applyNumberFormat="1" applyFont="1" applyBorder="1" applyAlignment="1">
      <alignment wrapText="1"/>
    </xf>
    <xf numFmtId="49" fontId="14" fillId="0" borderId="1" xfId="0" applyNumberFormat="1" applyFont="1" applyBorder="1" applyAlignment="1">
      <alignment wrapText="1"/>
    </xf>
    <xf numFmtId="0" fontId="18" fillId="0" borderId="1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/>
    </xf>
    <xf numFmtId="0" fontId="20" fillId="0" borderId="1" xfId="0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vertical="center"/>
    </xf>
    <xf numFmtId="0" fontId="18" fillId="0" borderId="1" xfId="0" applyFont="1" applyFill="1" applyBorder="1" applyAlignment="1">
      <alignment horizontal="center" wrapText="1"/>
    </xf>
    <xf numFmtId="49" fontId="18" fillId="0" borderId="1" xfId="0" applyNumberFormat="1" applyFont="1" applyFill="1" applyBorder="1" applyAlignment="1">
      <alignment wrapText="1"/>
    </xf>
    <xf numFmtId="49" fontId="18" fillId="0" borderId="1" xfId="0" applyNumberFormat="1" applyFont="1" applyFill="1" applyBorder="1" applyAlignment="1">
      <alignment horizontal="center" wrapText="1"/>
    </xf>
    <xf numFmtId="2" fontId="18" fillId="0" borderId="1" xfId="0" applyNumberFormat="1" applyFont="1" applyFill="1" applyBorder="1" applyAlignment="1">
      <alignment horizontal="center"/>
    </xf>
    <xf numFmtId="2" fontId="20" fillId="0" borderId="1" xfId="0" applyNumberFormat="1" applyFont="1" applyBorder="1"/>
    <xf numFmtId="49" fontId="20" fillId="0" borderId="1" xfId="0" applyNumberFormat="1" applyFont="1" applyFill="1" applyBorder="1" applyAlignment="1">
      <alignment wrapText="1"/>
    </xf>
    <xf numFmtId="49" fontId="20" fillId="0" borderId="1" xfId="0" applyNumberFormat="1" applyFont="1" applyFill="1" applyBorder="1" applyAlignment="1">
      <alignment horizontal="center" wrapText="1"/>
    </xf>
    <xf numFmtId="2" fontId="20" fillId="0" borderId="1" xfId="0" applyNumberFormat="1" applyFont="1" applyFill="1" applyBorder="1" applyAlignment="1">
      <alignment horizontal="center"/>
    </xf>
    <xf numFmtId="0" fontId="20" fillId="0" borderId="0" xfId="0" applyFont="1" applyFill="1" applyAlignment="1">
      <alignment wrapText="1"/>
    </xf>
    <xf numFmtId="0" fontId="20" fillId="0" borderId="1" xfId="0" applyFont="1" applyFill="1" applyBorder="1" applyAlignment="1">
      <alignment wrapText="1"/>
    </xf>
    <xf numFmtId="0" fontId="20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wrapText="1"/>
    </xf>
    <xf numFmtId="0" fontId="21" fillId="0" borderId="1" xfId="2" applyFont="1" applyFill="1" applyBorder="1" applyAlignment="1">
      <alignment horizontal="left" wrapText="1"/>
    </xf>
    <xf numFmtId="0" fontId="21" fillId="0" borderId="3" xfId="2" applyFont="1" applyFill="1" applyBorder="1" applyAlignment="1">
      <alignment horizontal="left" wrapText="1"/>
    </xf>
    <xf numFmtId="49" fontId="20" fillId="0" borderId="4" xfId="0" applyNumberFormat="1" applyFont="1" applyFill="1" applyBorder="1" applyAlignment="1">
      <alignment horizontal="center"/>
    </xf>
    <xf numFmtId="0" fontId="20" fillId="0" borderId="1" xfId="1" applyFont="1" applyFill="1" applyBorder="1" applyAlignment="1">
      <alignment horizontal="justify"/>
    </xf>
    <xf numFmtId="0" fontId="20" fillId="0" borderId="5" xfId="0" applyNumberFormat="1" applyFont="1" applyFill="1" applyBorder="1" applyAlignment="1" applyProtection="1">
      <alignment wrapText="1"/>
    </xf>
    <xf numFmtId="0" fontId="18" fillId="0" borderId="1" xfId="1" applyFont="1" applyFill="1" applyBorder="1" applyAlignment="1">
      <alignment horizontal="justify"/>
    </xf>
    <xf numFmtId="49" fontId="18" fillId="0" borderId="4" xfId="0" applyNumberFormat="1" applyFont="1" applyFill="1" applyBorder="1" applyAlignment="1">
      <alignment horizontal="center"/>
    </xf>
    <xf numFmtId="2" fontId="18" fillId="0" borderId="1" xfId="0" applyNumberFormat="1" applyFont="1" applyBorder="1" applyAlignment="1">
      <alignment horizontal="center"/>
    </xf>
    <xf numFmtId="2" fontId="18" fillId="0" borderId="1" xfId="0" applyNumberFormat="1" applyFont="1" applyBorder="1"/>
    <xf numFmtId="2" fontId="20" fillId="0" borderId="1" xfId="0" applyNumberFormat="1" applyFont="1" applyBorder="1" applyAlignment="1">
      <alignment horizontal="center"/>
    </xf>
    <xf numFmtId="0" fontId="18" fillId="0" borderId="1" xfId="0" applyFont="1" applyFill="1" applyBorder="1" applyAlignment="1">
      <alignment horizontal="left" wrapText="1"/>
    </xf>
    <xf numFmtId="0" fontId="20" fillId="3" borderId="1" xfId="3" applyFont="1" applyFill="1" applyBorder="1" applyAlignment="1">
      <alignment horizontal="left" wrapText="1" shrinkToFit="1"/>
    </xf>
    <xf numFmtId="0" fontId="20" fillId="3" borderId="1" xfId="3" applyFont="1" applyFill="1" applyBorder="1" applyAlignment="1">
      <alignment horizontal="left" vertical="center" wrapText="1" shrinkToFit="1"/>
    </xf>
    <xf numFmtId="49" fontId="20" fillId="0" borderId="1" xfId="0" applyNumberFormat="1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20" fillId="0" borderId="1" xfId="1" applyFont="1" applyFill="1" applyBorder="1" applyAlignment="1">
      <alignment horizontal="justify" wrapText="1"/>
    </xf>
    <xf numFmtId="49" fontId="18" fillId="0" borderId="1" xfId="0" applyNumberFormat="1" applyFont="1" applyFill="1" applyBorder="1" applyAlignment="1">
      <alignment horizontal="center"/>
    </xf>
    <xf numFmtId="2" fontId="20" fillId="0" borderId="1" xfId="0" applyNumberFormat="1" applyFont="1" applyFill="1" applyBorder="1" applyAlignment="1">
      <alignment wrapText="1"/>
    </xf>
    <xf numFmtId="49" fontId="20" fillId="0" borderId="2" xfId="0" applyNumberFormat="1" applyFont="1" applyFill="1" applyBorder="1" applyAlignment="1">
      <alignment horizontal="center" wrapText="1"/>
    </xf>
    <xf numFmtId="49" fontId="18" fillId="0" borderId="2" xfId="0" applyNumberFormat="1" applyFont="1" applyFill="1" applyBorder="1" applyAlignment="1">
      <alignment horizontal="center" wrapText="1"/>
    </xf>
    <xf numFmtId="2" fontId="20" fillId="0" borderId="2" xfId="0" applyNumberFormat="1" applyFont="1" applyFill="1" applyBorder="1" applyAlignment="1">
      <alignment horizontal="center"/>
    </xf>
    <xf numFmtId="2" fontId="18" fillId="0" borderId="2" xfId="0" applyNumberFormat="1" applyFont="1" applyFill="1" applyBorder="1" applyAlignment="1">
      <alignment horizontal="center" wrapText="1"/>
    </xf>
    <xf numFmtId="2" fontId="18" fillId="0" borderId="2" xfId="0" applyNumberFormat="1" applyFont="1" applyFill="1" applyBorder="1" applyAlignment="1">
      <alignment horizontal="center"/>
    </xf>
    <xf numFmtId="0" fontId="20" fillId="0" borderId="1" xfId="0" applyFont="1" applyBorder="1"/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5" fillId="0" borderId="1" xfId="0" applyFont="1" applyBorder="1" applyAlignment="1">
      <alignment horizontal="center" wrapText="1"/>
    </xf>
    <xf numFmtId="0" fontId="26" fillId="0" borderId="1" xfId="0" applyFont="1" applyBorder="1"/>
    <xf numFmtId="49" fontId="23" fillId="0" borderId="1" xfId="0" applyNumberFormat="1" applyFont="1" applyBorder="1" applyAlignment="1">
      <alignment horizontal="center" wrapText="1"/>
    </xf>
    <xf numFmtId="0" fontId="23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horizontal="justify" wrapText="1"/>
    </xf>
    <xf numFmtId="2" fontId="23" fillId="0" borderId="1" xfId="0" applyNumberFormat="1" applyFont="1" applyBorder="1" applyAlignment="1">
      <alignment horizontal="center" wrapText="1"/>
    </xf>
    <xf numFmtId="2" fontId="24" fillId="0" borderId="1" xfId="0" applyNumberFormat="1" applyFont="1" applyBorder="1" applyAlignment="1">
      <alignment horizontal="center"/>
    </xf>
    <xf numFmtId="2" fontId="24" fillId="0" borderId="1" xfId="0" applyNumberFormat="1" applyFont="1" applyBorder="1"/>
    <xf numFmtId="0" fontId="25" fillId="0" borderId="1" xfId="0" applyFont="1" applyBorder="1" applyAlignment="1">
      <alignment horizontal="justify" wrapText="1"/>
    </xf>
    <xf numFmtId="2" fontId="25" fillId="0" borderId="1" xfId="0" applyNumberFormat="1" applyFont="1" applyBorder="1" applyAlignment="1">
      <alignment horizontal="center" wrapText="1"/>
    </xf>
    <xf numFmtId="2" fontId="26" fillId="0" borderId="1" xfId="0" applyNumberFormat="1" applyFont="1" applyBorder="1" applyAlignment="1">
      <alignment horizontal="center"/>
    </xf>
    <xf numFmtId="2" fontId="26" fillId="0" borderId="1" xfId="0" applyNumberFormat="1" applyFont="1" applyBorder="1"/>
    <xf numFmtId="0" fontId="23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49" fontId="25" fillId="0" borderId="1" xfId="0" applyNumberFormat="1" applyFont="1" applyBorder="1" applyAlignment="1">
      <alignment horizontal="center" wrapText="1"/>
    </xf>
    <xf numFmtId="0" fontId="25" fillId="0" borderId="1" xfId="0" applyFont="1" applyBorder="1" applyAlignment="1">
      <alignment horizontal="left" wrapText="1"/>
    </xf>
    <xf numFmtId="0" fontId="25" fillId="0" borderId="1" xfId="0" applyFont="1" applyBorder="1" applyAlignment="1">
      <alignment wrapText="1"/>
    </xf>
    <xf numFmtId="0" fontId="23" fillId="0" borderId="1" xfId="0" applyFont="1" applyBorder="1" applyAlignment="1">
      <alignment horizontal="left" wrapText="1"/>
    </xf>
    <xf numFmtId="49" fontId="30" fillId="0" borderId="1" xfId="3" applyNumberFormat="1" applyFont="1" applyFill="1" applyBorder="1" applyAlignment="1">
      <alignment horizontal="justify" wrapText="1"/>
    </xf>
    <xf numFmtId="49" fontId="23" fillId="0" borderId="2" xfId="0" applyNumberFormat="1" applyFont="1" applyBorder="1" applyAlignment="1">
      <alignment horizontal="center"/>
    </xf>
    <xf numFmtId="49" fontId="25" fillId="0" borderId="2" xfId="0" applyNumberFormat="1" applyFont="1" applyBorder="1" applyAlignment="1">
      <alignment horizontal="center"/>
    </xf>
    <xf numFmtId="0" fontId="23" fillId="0" borderId="1" xfId="0" applyFont="1" applyBorder="1" applyAlignment="1">
      <alignment wrapText="1"/>
    </xf>
    <xf numFmtId="49" fontId="25" fillId="0" borderId="1" xfId="0" applyNumberFormat="1" applyFont="1" applyBorder="1" applyAlignment="1">
      <alignment horizontal="center"/>
    </xf>
    <xf numFmtId="0" fontId="28" fillId="0" borderId="1" xfId="0" applyFont="1" applyBorder="1" applyAlignment="1">
      <alignment horizontal="left" wrapText="1"/>
    </xf>
    <xf numFmtId="2" fontId="25" fillId="0" borderId="1" xfId="0" applyNumberFormat="1" applyFont="1" applyBorder="1" applyAlignment="1">
      <alignment horizontal="center"/>
    </xf>
    <xf numFmtId="0" fontId="25" fillId="0" borderId="1" xfId="0" applyFont="1" applyBorder="1" applyAlignment="1">
      <alignment horizontal="right" vertical="justify"/>
    </xf>
    <xf numFmtId="0" fontId="25" fillId="0" borderId="1" xfId="0" applyFont="1" applyBorder="1" applyAlignment="1">
      <alignment horizontal="left" vertical="justify"/>
    </xf>
    <xf numFmtId="0" fontId="25" fillId="0" borderId="1" xfId="0" applyFont="1" applyBorder="1" applyAlignment="1">
      <alignment horizontal="left"/>
    </xf>
    <xf numFmtId="0" fontId="16" fillId="0" borderId="1" xfId="0" applyFont="1" applyBorder="1"/>
    <xf numFmtId="0" fontId="14" fillId="0" borderId="1" xfId="1" applyFont="1" applyBorder="1" applyAlignment="1">
      <alignment horizontal="justify"/>
    </xf>
    <xf numFmtId="0" fontId="11" fillId="0" borderId="0" xfId="0" applyFont="1" applyAlignment="1">
      <alignment horizontal="right"/>
    </xf>
    <xf numFmtId="0" fontId="18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8" fillId="0" borderId="0" xfId="0" applyFont="1" applyFill="1" applyBorder="1" applyAlignment="1">
      <alignment horizontal="center" wrapText="1"/>
    </xf>
    <xf numFmtId="49" fontId="18" fillId="0" borderId="0" xfId="0" applyNumberFormat="1" applyFont="1" applyFill="1" applyBorder="1" applyAlignment="1">
      <alignment wrapText="1"/>
    </xf>
    <xf numFmtId="49" fontId="18" fillId="0" borderId="0" xfId="0" applyNumberFormat="1" applyFont="1" applyFill="1" applyBorder="1" applyAlignment="1">
      <alignment horizontal="center" wrapText="1"/>
    </xf>
    <xf numFmtId="2" fontId="18" fillId="0" borderId="0" xfId="0" applyNumberFormat="1" applyFont="1" applyFill="1" applyBorder="1" applyAlignment="1">
      <alignment horizontal="center"/>
    </xf>
    <xf numFmtId="2" fontId="20" fillId="0" borderId="0" xfId="0" applyNumberFormat="1" applyFont="1" applyBorder="1"/>
    <xf numFmtId="49" fontId="20" fillId="0" borderId="0" xfId="0" applyNumberFormat="1" applyFont="1" applyFill="1" applyBorder="1" applyAlignment="1">
      <alignment wrapText="1"/>
    </xf>
    <xf numFmtId="49" fontId="20" fillId="0" borderId="0" xfId="0" applyNumberFormat="1" applyFont="1" applyFill="1" applyBorder="1" applyAlignment="1">
      <alignment horizontal="center" wrapText="1"/>
    </xf>
    <xf numFmtId="2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wrapText="1"/>
    </xf>
    <xf numFmtId="0" fontId="20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wrapText="1"/>
    </xf>
    <xf numFmtId="0" fontId="21" fillId="0" borderId="0" xfId="2" applyFont="1" applyFill="1" applyBorder="1" applyAlignment="1">
      <alignment horizontal="left" wrapText="1"/>
    </xf>
    <xf numFmtId="49" fontId="20" fillId="0" borderId="0" xfId="0" applyNumberFormat="1" applyFont="1" applyFill="1" applyBorder="1" applyAlignment="1">
      <alignment horizontal="center"/>
    </xf>
    <xf numFmtId="0" fontId="20" fillId="0" borderId="0" xfId="1" applyFont="1" applyFill="1" applyBorder="1" applyAlignment="1">
      <alignment horizontal="justify"/>
    </xf>
    <xf numFmtId="0" fontId="20" fillId="0" borderId="0" xfId="0" applyNumberFormat="1" applyFont="1" applyFill="1" applyBorder="1" applyAlignment="1" applyProtection="1">
      <alignment wrapText="1"/>
    </xf>
    <xf numFmtId="0" fontId="18" fillId="0" borderId="0" xfId="1" applyFont="1" applyFill="1" applyBorder="1" applyAlignment="1">
      <alignment horizontal="justify"/>
    </xf>
    <xf numFmtId="49" fontId="18" fillId="0" borderId="0" xfId="0" applyNumberFormat="1" applyFont="1" applyFill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8" fillId="0" borderId="0" xfId="0" applyNumberFormat="1" applyFont="1" applyBorder="1"/>
    <xf numFmtId="2" fontId="20" fillId="0" borderId="0" xfId="0" applyNumberFormat="1" applyFont="1" applyBorder="1" applyAlignment="1">
      <alignment horizontal="center"/>
    </xf>
    <xf numFmtId="0" fontId="18" fillId="0" borderId="0" xfId="0" applyFont="1" applyFill="1" applyBorder="1" applyAlignment="1">
      <alignment horizontal="left" wrapText="1"/>
    </xf>
    <xf numFmtId="0" fontId="20" fillId="3" borderId="0" xfId="3" applyFont="1" applyFill="1" applyBorder="1" applyAlignment="1">
      <alignment horizontal="left" wrapText="1" shrinkToFit="1"/>
    </xf>
    <xf numFmtId="0" fontId="20" fillId="3" borderId="0" xfId="3" applyFont="1" applyFill="1" applyBorder="1" applyAlignment="1">
      <alignment horizontal="left" vertical="center" wrapText="1" shrinkToFit="1"/>
    </xf>
    <xf numFmtId="0" fontId="18" fillId="0" borderId="0" xfId="0" applyFont="1" applyBorder="1" applyAlignment="1">
      <alignment horizontal="center"/>
    </xf>
    <xf numFmtId="0" fontId="20" fillId="0" borderId="0" xfId="1" applyFont="1" applyFill="1" applyBorder="1" applyAlignment="1">
      <alignment horizontal="justify" wrapText="1"/>
    </xf>
    <xf numFmtId="2" fontId="20" fillId="0" borderId="0" xfId="0" applyNumberFormat="1" applyFont="1" applyFill="1" applyBorder="1" applyAlignment="1">
      <alignment wrapText="1"/>
    </xf>
    <xf numFmtId="2" fontId="18" fillId="0" borderId="0" xfId="0" applyNumberFormat="1" applyFont="1" applyFill="1" applyBorder="1" applyAlignment="1">
      <alignment horizontal="center" wrapText="1"/>
    </xf>
    <xf numFmtId="0" fontId="20" fillId="0" borderId="0" xfId="0" applyFont="1" applyBorder="1"/>
    <xf numFmtId="49" fontId="13" fillId="0" borderId="0" xfId="0" applyNumberFormat="1" applyFont="1" applyFill="1" applyBorder="1" applyAlignment="1">
      <alignment horizontal="center" wrapText="1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1" applyFont="1" applyFill="1" applyBorder="1" applyAlignment="1">
      <alignment horizontal="justify"/>
    </xf>
    <xf numFmtId="0" fontId="10" fillId="0" borderId="1" xfId="0" applyFont="1" applyBorder="1" applyAlignment="1">
      <alignment horizontal="left" wrapText="1"/>
    </xf>
    <xf numFmtId="2" fontId="15" fillId="0" borderId="1" xfId="0" applyNumberFormat="1" applyFont="1" applyBorder="1"/>
    <xf numFmtId="0" fontId="33" fillId="0" borderId="0" xfId="0" applyFont="1"/>
    <xf numFmtId="49" fontId="33" fillId="0" borderId="0" xfId="0" applyNumberFormat="1" applyFont="1" applyAlignment="1">
      <alignment horizontal="left"/>
    </xf>
    <xf numFmtId="49" fontId="33" fillId="0" borderId="0" xfId="0" applyNumberFormat="1" applyFont="1" applyAlignment="1"/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right"/>
    </xf>
    <xf numFmtId="0" fontId="34" fillId="0" borderId="0" xfId="0" applyFont="1" applyFill="1" applyBorder="1" applyAlignment="1">
      <alignment horizontal="center" vertical="center" wrapText="1"/>
    </xf>
    <xf numFmtId="49" fontId="34" fillId="0" borderId="0" xfId="0" applyNumberFormat="1" applyFont="1" applyFill="1" applyBorder="1" applyAlignment="1">
      <alignment horizontal="center" vertical="center" wrapText="1"/>
    </xf>
    <xf numFmtId="49" fontId="38" fillId="2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vertical="center"/>
    </xf>
    <xf numFmtId="0" fontId="33" fillId="0" borderId="0" xfId="0" applyFont="1" applyFill="1" applyBorder="1" applyAlignment="1">
      <alignment horizontal="center" vertical="center" wrapText="1"/>
    </xf>
    <xf numFmtId="49" fontId="33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Border="1" applyAlignment="1">
      <alignment vertical="center"/>
    </xf>
    <xf numFmtId="0" fontId="34" fillId="0" borderId="0" xfId="0" applyFont="1" applyFill="1" applyBorder="1" applyAlignment="1">
      <alignment horizontal="center" wrapText="1"/>
    </xf>
    <xf numFmtId="2" fontId="34" fillId="0" borderId="1" xfId="0" applyNumberFormat="1" applyFont="1" applyBorder="1" applyAlignment="1">
      <alignment wrapText="1"/>
    </xf>
    <xf numFmtId="2" fontId="34" fillId="0" borderId="1" xfId="0" applyNumberFormat="1" applyFont="1" applyBorder="1" applyAlignment="1">
      <alignment horizontal="center" vertical="center" wrapText="1"/>
    </xf>
    <xf numFmtId="4" fontId="34" fillId="0" borderId="1" xfId="0" applyNumberFormat="1" applyFont="1" applyBorder="1" applyAlignment="1">
      <alignment horizontal="center" vertical="center" wrapText="1"/>
    </xf>
    <xf numFmtId="2" fontId="34" fillId="0" borderId="1" xfId="0" applyNumberFormat="1" applyFont="1" applyBorder="1"/>
    <xf numFmtId="49" fontId="34" fillId="0" borderId="0" xfId="0" applyNumberFormat="1" applyFont="1" applyFill="1" applyBorder="1" applyAlignment="1">
      <alignment horizontal="center" wrapText="1"/>
    </xf>
    <xf numFmtId="2" fontId="34" fillId="0" borderId="0" xfId="0" applyNumberFormat="1" applyFont="1" applyFill="1" applyBorder="1" applyAlignment="1">
      <alignment horizontal="center"/>
    </xf>
    <xf numFmtId="2" fontId="33" fillId="0" borderId="1" xfId="0" applyNumberFormat="1" applyFont="1" applyBorder="1" applyAlignment="1">
      <alignment wrapText="1"/>
    </xf>
    <xf numFmtId="2" fontId="33" fillId="0" borderId="1" xfId="0" applyNumberFormat="1" applyFont="1" applyBorder="1" applyAlignment="1">
      <alignment horizontal="center" vertical="center" wrapText="1"/>
    </xf>
    <xf numFmtId="4" fontId="33" fillId="0" borderId="1" xfId="0" applyNumberFormat="1" applyFont="1" applyBorder="1" applyAlignment="1">
      <alignment horizontal="center" vertical="center" wrapText="1"/>
    </xf>
    <xf numFmtId="2" fontId="33" fillId="0" borderId="1" xfId="0" applyNumberFormat="1" applyFont="1" applyBorder="1"/>
    <xf numFmtId="4" fontId="33" fillId="0" borderId="1" xfId="0" applyNumberFormat="1" applyFont="1" applyBorder="1" applyAlignment="1">
      <alignment horizontal="right" vertical="center" wrapText="1"/>
    </xf>
    <xf numFmtId="49" fontId="33" fillId="0" borderId="0" xfId="0" applyNumberFormat="1" applyFont="1" applyFill="1" applyBorder="1" applyAlignment="1">
      <alignment horizontal="center" wrapText="1"/>
    </xf>
    <xf numFmtId="2" fontId="33" fillId="0" borderId="0" xfId="0" applyNumberFormat="1" applyFont="1" applyFill="1" applyBorder="1" applyAlignment="1">
      <alignment horizontal="center"/>
    </xf>
    <xf numFmtId="49" fontId="33" fillId="0" borderId="7" xfId="0" applyNumberFormat="1" applyFont="1" applyBorder="1" applyAlignment="1">
      <alignment horizontal="left" wrapText="1"/>
    </xf>
    <xf numFmtId="49" fontId="33" fillId="0" borderId="7" xfId="0" applyNumberFormat="1" applyFont="1" applyBorder="1" applyAlignment="1">
      <alignment horizontal="center" wrapText="1"/>
    </xf>
    <xf numFmtId="0" fontId="33" fillId="0" borderId="0" xfId="0" applyFont="1" applyBorder="1" applyAlignment="1">
      <alignment horizontal="center"/>
    </xf>
    <xf numFmtId="0" fontId="37" fillId="0" borderId="8" xfId="0" applyFont="1" applyBorder="1" applyAlignment="1">
      <alignment wrapText="1"/>
    </xf>
    <xf numFmtId="0" fontId="37" fillId="0" borderId="6" xfId="0" applyFont="1" applyBorder="1" applyAlignment="1">
      <alignment horizontal="center" wrapText="1"/>
    </xf>
    <xf numFmtId="2" fontId="33" fillId="0" borderId="1" xfId="0" applyNumberFormat="1" applyFont="1" applyBorder="1" applyAlignment="1">
      <alignment horizontal="center"/>
    </xf>
    <xf numFmtId="2" fontId="33" fillId="0" borderId="1" xfId="0" applyNumberFormat="1" applyFont="1" applyBorder="1" applyAlignment="1">
      <alignment horizontal="right"/>
    </xf>
    <xf numFmtId="49" fontId="33" fillId="0" borderId="9" xfId="0" applyNumberFormat="1" applyFont="1" applyBorder="1" applyAlignment="1">
      <alignment horizontal="left" wrapText="1"/>
    </xf>
    <xf numFmtId="49" fontId="33" fillId="0" borderId="9" xfId="0" applyNumberFormat="1" applyFont="1" applyBorder="1" applyAlignment="1">
      <alignment horizontal="center" wrapText="1"/>
    </xf>
    <xf numFmtId="49" fontId="33" fillId="0" borderId="0" xfId="0" applyNumberFormat="1" applyFont="1" applyFill="1" applyBorder="1" applyAlignment="1">
      <alignment horizontal="center"/>
    </xf>
    <xf numFmtId="0" fontId="37" fillId="0" borderId="1" xfId="0" applyFont="1" applyBorder="1" applyAlignment="1">
      <alignment wrapText="1"/>
    </xf>
    <xf numFmtId="0" fontId="37" fillId="0" borderId="1" xfId="0" applyFont="1" applyBorder="1" applyAlignment="1">
      <alignment horizontal="center" wrapText="1"/>
    </xf>
    <xf numFmtId="0" fontId="33" fillId="0" borderId="0" xfId="0" applyFont="1" applyFill="1" applyBorder="1" applyAlignment="1">
      <alignment wrapText="1"/>
    </xf>
    <xf numFmtId="49" fontId="31" fillId="0" borderId="0" xfId="0" applyNumberFormat="1" applyFont="1" applyAlignment="1">
      <alignment horizontal="right" wrapText="1"/>
    </xf>
    <xf numFmtId="49" fontId="24" fillId="0" borderId="0" xfId="0" applyNumberFormat="1" applyFont="1" applyAlignment="1">
      <alignment horizontal="center" wrapText="1"/>
    </xf>
    <xf numFmtId="49" fontId="32" fillId="0" borderId="0" xfId="0" applyNumberFormat="1" applyFont="1" applyAlignment="1">
      <alignment horizontal="center" wrapText="1"/>
    </xf>
    <xf numFmtId="49" fontId="12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right"/>
    </xf>
    <xf numFmtId="0" fontId="18" fillId="0" borderId="2" xfId="0" applyFont="1" applyFill="1" applyBorder="1" applyAlignment="1">
      <alignment wrapText="1"/>
    </xf>
    <xf numFmtId="49" fontId="10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wrapText="1"/>
    </xf>
    <xf numFmtId="0" fontId="18" fillId="0" borderId="0" xfId="0" applyFont="1" applyFill="1" applyBorder="1" applyAlignment="1">
      <alignment wrapText="1"/>
    </xf>
    <xf numFmtId="2" fontId="34" fillId="0" borderId="6" xfId="0" applyNumberFormat="1" applyFont="1" applyBorder="1" applyAlignment="1">
      <alignment horizontal="center" vertical="center" wrapText="1"/>
    </xf>
    <xf numFmtId="2" fontId="34" fillId="0" borderId="2" xfId="0" applyNumberFormat="1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43" fontId="34" fillId="0" borderId="6" xfId="4" applyFont="1" applyBorder="1" applyAlignment="1">
      <alignment horizontal="center" vertical="center"/>
    </xf>
    <xf numFmtId="43" fontId="34" fillId="0" borderId="2" xfId="4" applyFont="1" applyBorder="1" applyAlignment="1">
      <alignment horizontal="center" vertical="center"/>
    </xf>
    <xf numFmtId="0" fontId="34" fillId="0" borderId="6" xfId="0" applyFont="1" applyBorder="1" applyAlignment="1">
      <alignment vertical="center" wrapText="1"/>
    </xf>
    <xf numFmtId="0" fontId="34" fillId="0" borderId="2" xfId="0" applyFont="1" applyBorder="1" applyAlignment="1">
      <alignment vertical="center" wrapText="1"/>
    </xf>
    <xf numFmtId="49" fontId="11" fillId="0" borderId="0" xfId="0" applyNumberFormat="1" applyFont="1" applyAlignment="1">
      <alignment horizontal="center" wrapText="1"/>
    </xf>
    <xf numFmtId="49" fontId="33" fillId="0" borderId="0" xfId="0" applyNumberFormat="1" applyFont="1" applyAlignment="1">
      <alignment horizontal="right" wrapText="1"/>
    </xf>
    <xf numFmtId="0" fontId="33" fillId="0" borderId="0" xfId="0" applyFont="1" applyAlignment="1">
      <alignment horizontal="right"/>
    </xf>
    <xf numFmtId="49" fontId="34" fillId="0" borderId="0" xfId="0" applyNumberFormat="1" applyFont="1" applyAlignment="1">
      <alignment horizontal="center" wrapText="1"/>
    </xf>
    <xf numFmtId="49" fontId="36" fillId="0" borderId="0" xfId="0" applyNumberFormat="1" applyFont="1" applyAlignment="1">
      <alignment horizontal="center" wrapText="1"/>
    </xf>
    <xf numFmtId="49" fontId="36" fillId="0" borderId="0" xfId="0" applyNumberFormat="1" applyFont="1" applyAlignment="1">
      <alignment wrapText="1"/>
    </xf>
    <xf numFmtId="0" fontId="34" fillId="0" borderId="0" xfId="0" applyFont="1" applyAlignment="1">
      <alignment horizontal="center" wrapText="1"/>
    </xf>
    <xf numFmtId="0" fontId="37" fillId="0" borderId="0" xfId="0" applyFont="1" applyFill="1" applyBorder="1" applyAlignment="1">
      <alignment horizontal="right"/>
    </xf>
    <xf numFmtId="49" fontId="35" fillId="0" borderId="0" xfId="0" applyNumberFormat="1" applyFont="1" applyAlignment="1">
      <alignment horizontal="center" wrapText="1"/>
    </xf>
  </cellXfs>
  <cellStyles count="5">
    <cellStyle name="Excel Built-in Normal" xfId="3" xr:uid="{00000000-0005-0000-0000-000000000000}"/>
    <cellStyle name="Обычный" xfId="0" builtinId="0"/>
    <cellStyle name="Обычный 16" xfId="1" xr:uid="{00000000-0005-0000-0000-000002000000}"/>
    <cellStyle name="Обычный 18" xfId="2" xr:uid="{00000000-0005-0000-0000-000003000000}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43"/>
  <sheetViews>
    <sheetView view="pageBreakPreview" zoomScale="29" zoomScaleNormal="35" zoomScaleSheetLayoutView="29" workbookViewId="0">
      <selection activeCell="D3" sqref="D3:E3"/>
    </sheetView>
  </sheetViews>
  <sheetFormatPr defaultRowHeight="14.4" x14ac:dyDescent="0.3"/>
  <cols>
    <col min="1" max="1" width="27.5546875" customWidth="1"/>
    <col min="2" max="2" width="42.33203125" customWidth="1"/>
    <col min="3" max="3" width="96" customWidth="1"/>
    <col min="4" max="4" width="224.5546875" customWidth="1"/>
    <col min="5" max="5" width="59.109375" customWidth="1"/>
    <col min="6" max="6" width="64.21875" customWidth="1"/>
    <col min="7" max="7" width="66.88671875" customWidth="1"/>
  </cols>
  <sheetData>
    <row r="2" spans="2:8" ht="56.25" customHeight="1" x14ac:dyDescent="0.9">
      <c r="B2" s="8"/>
      <c r="C2" s="8"/>
      <c r="D2" s="8"/>
      <c r="E2" s="8"/>
      <c r="F2" s="183" t="s">
        <v>172</v>
      </c>
      <c r="G2" s="183"/>
      <c r="H2" s="8"/>
    </row>
    <row r="3" spans="2:8" ht="203.4" customHeight="1" x14ac:dyDescent="1.05">
      <c r="B3" s="8"/>
      <c r="C3" s="8"/>
      <c r="D3" s="184" t="s">
        <v>217</v>
      </c>
      <c r="E3" s="185"/>
      <c r="F3" s="8"/>
      <c r="G3" s="8"/>
      <c r="H3" s="8"/>
    </row>
    <row r="4" spans="2:8" ht="46.2" x14ac:dyDescent="0.8">
      <c r="B4" s="8"/>
      <c r="C4" s="8"/>
      <c r="D4" s="8"/>
      <c r="E4" s="8"/>
      <c r="F4" s="8"/>
      <c r="G4" s="103" t="s">
        <v>216</v>
      </c>
      <c r="H4" s="8"/>
    </row>
    <row r="5" spans="2:8" ht="18.75" customHeight="1" x14ac:dyDescent="0.8">
      <c r="B5" s="8"/>
      <c r="C5" s="8"/>
      <c r="D5" s="8"/>
      <c r="E5" s="8"/>
      <c r="F5" s="8"/>
      <c r="G5" s="8"/>
      <c r="H5" s="8"/>
    </row>
    <row r="6" spans="2:8" ht="46.2" hidden="1" x14ac:dyDescent="0.8">
      <c r="B6" s="8"/>
      <c r="C6" s="8"/>
      <c r="D6" s="8"/>
      <c r="E6" s="8"/>
      <c r="F6" s="8"/>
      <c r="G6" s="8"/>
      <c r="H6" s="8"/>
    </row>
    <row r="7" spans="2:8" ht="249.6" customHeight="1" x14ac:dyDescent="0.8">
      <c r="B7" s="71" t="s">
        <v>152</v>
      </c>
      <c r="C7" s="71" t="s">
        <v>1</v>
      </c>
      <c r="D7" s="71" t="s">
        <v>2</v>
      </c>
      <c r="E7" s="71" t="s">
        <v>215</v>
      </c>
      <c r="F7" s="72" t="s">
        <v>3</v>
      </c>
      <c r="G7" s="72" t="s">
        <v>144</v>
      </c>
      <c r="H7" s="8"/>
    </row>
    <row r="8" spans="2:8" ht="69" customHeight="1" x14ac:dyDescent="1">
      <c r="B8" s="73">
        <v>1</v>
      </c>
      <c r="C8" s="73">
        <v>2</v>
      </c>
      <c r="D8" s="73">
        <v>3</v>
      </c>
      <c r="E8" s="73">
        <v>4</v>
      </c>
      <c r="F8" s="74"/>
      <c r="G8" s="74"/>
      <c r="H8" s="8"/>
    </row>
    <row r="9" spans="2:8" ht="102.75" customHeight="1" x14ac:dyDescent="0.9">
      <c r="B9" s="75" t="s">
        <v>4</v>
      </c>
      <c r="C9" s="76" t="s">
        <v>5</v>
      </c>
      <c r="D9" s="77" t="s">
        <v>6</v>
      </c>
      <c r="E9" s="78">
        <f>E10+E23</f>
        <v>661000</v>
      </c>
      <c r="F9" s="79">
        <f>F10+F23</f>
        <v>672886.7</v>
      </c>
      <c r="G9" s="80">
        <f>F9/E9*100</f>
        <v>101.79829046898638</v>
      </c>
      <c r="H9" s="8"/>
    </row>
    <row r="10" spans="2:8" ht="153" customHeight="1" x14ac:dyDescent="1">
      <c r="B10" s="75" t="s">
        <v>4</v>
      </c>
      <c r="C10" s="76" t="s">
        <v>153</v>
      </c>
      <c r="D10" s="81" t="s">
        <v>7</v>
      </c>
      <c r="E10" s="82">
        <f>E11+E13+E16</f>
        <v>371000</v>
      </c>
      <c r="F10" s="83">
        <f>F11+F13+F16+F22</f>
        <v>382673.34</v>
      </c>
      <c r="G10" s="84">
        <f t="shared" ref="G10:G34" si="0">F10/E10*100</f>
        <v>103.14645283018868</v>
      </c>
      <c r="H10" s="8"/>
    </row>
    <row r="11" spans="2:8" ht="116.25" customHeight="1" x14ac:dyDescent="1">
      <c r="B11" s="75" t="s">
        <v>4</v>
      </c>
      <c r="C11" s="85" t="s">
        <v>8</v>
      </c>
      <c r="D11" s="77" t="s">
        <v>9</v>
      </c>
      <c r="E11" s="82">
        <f>E12</f>
        <v>8000</v>
      </c>
      <c r="F11" s="83">
        <f>F12</f>
        <v>7351.54</v>
      </c>
      <c r="G11" s="84">
        <f t="shared" si="0"/>
        <v>91.89425</v>
      </c>
      <c r="H11" s="8"/>
    </row>
    <row r="12" spans="2:8" ht="309.60000000000002" customHeight="1" x14ac:dyDescent="1">
      <c r="B12" s="73">
        <v>182</v>
      </c>
      <c r="C12" s="86" t="s">
        <v>10</v>
      </c>
      <c r="D12" s="81" t="s">
        <v>212</v>
      </c>
      <c r="E12" s="82">
        <v>8000</v>
      </c>
      <c r="F12" s="83">
        <v>7351.54</v>
      </c>
      <c r="G12" s="84">
        <f t="shared" si="0"/>
        <v>91.89425</v>
      </c>
      <c r="H12" s="8"/>
    </row>
    <row r="13" spans="2:8" ht="84.75" customHeight="1" x14ac:dyDescent="0.9">
      <c r="B13" s="75" t="s">
        <v>4</v>
      </c>
      <c r="C13" s="76" t="s">
        <v>11</v>
      </c>
      <c r="D13" s="77" t="s">
        <v>12</v>
      </c>
      <c r="E13" s="78">
        <f>E14</f>
        <v>7000</v>
      </c>
      <c r="F13" s="79">
        <f>F14</f>
        <v>6569.48</v>
      </c>
      <c r="G13" s="80">
        <f t="shared" si="0"/>
        <v>93.849714285714285</v>
      </c>
      <c r="H13" s="8"/>
    </row>
    <row r="14" spans="2:8" ht="83.25" customHeight="1" x14ac:dyDescent="1">
      <c r="B14" s="87" t="s">
        <v>13</v>
      </c>
      <c r="C14" s="73" t="s">
        <v>14</v>
      </c>
      <c r="D14" s="81" t="s">
        <v>15</v>
      </c>
      <c r="E14" s="82">
        <f>E15</f>
        <v>7000</v>
      </c>
      <c r="F14" s="83">
        <f>F15</f>
        <v>6569.48</v>
      </c>
      <c r="G14" s="84">
        <f t="shared" si="0"/>
        <v>93.849714285714285</v>
      </c>
      <c r="H14" s="8"/>
    </row>
    <row r="15" spans="2:8" ht="89.25" customHeight="1" x14ac:dyDescent="1">
      <c r="B15" s="73">
        <v>182</v>
      </c>
      <c r="C15" s="73" t="s">
        <v>16</v>
      </c>
      <c r="D15" s="81" t="s">
        <v>15</v>
      </c>
      <c r="E15" s="82">
        <v>7000</v>
      </c>
      <c r="F15" s="83">
        <v>6569.48</v>
      </c>
      <c r="G15" s="84">
        <f t="shared" si="0"/>
        <v>93.849714285714285</v>
      </c>
      <c r="H15" s="8"/>
    </row>
    <row r="16" spans="2:8" ht="81.75" customHeight="1" x14ac:dyDescent="0.9">
      <c r="B16" s="75" t="s">
        <v>4</v>
      </c>
      <c r="C16" s="76" t="s">
        <v>17</v>
      </c>
      <c r="D16" s="77" t="s">
        <v>18</v>
      </c>
      <c r="E16" s="78">
        <f>E17+E19</f>
        <v>356000</v>
      </c>
      <c r="F16" s="79">
        <f>F17+F19</f>
        <v>366441.58</v>
      </c>
      <c r="G16" s="80">
        <f t="shared" si="0"/>
        <v>102.93302808988764</v>
      </c>
      <c r="H16" s="8"/>
    </row>
    <row r="17" spans="2:8" ht="85.5" customHeight="1" x14ac:dyDescent="1">
      <c r="B17" s="87" t="s">
        <v>13</v>
      </c>
      <c r="C17" s="73" t="s">
        <v>19</v>
      </c>
      <c r="D17" s="81" t="s">
        <v>213</v>
      </c>
      <c r="E17" s="82">
        <f>E18</f>
        <v>100000</v>
      </c>
      <c r="F17" s="83">
        <f>F18</f>
        <v>107348.5</v>
      </c>
      <c r="G17" s="84">
        <f t="shared" si="0"/>
        <v>107.3485</v>
      </c>
      <c r="H17" s="8"/>
    </row>
    <row r="18" spans="2:8" ht="199.5" customHeight="1" x14ac:dyDescent="1">
      <c r="B18" s="73">
        <v>182</v>
      </c>
      <c r="C18" s="73" t="s">
        <v>20</v>
      </c>
      <c r="D18" s="88" t="s">
        <v>21</v>
      </c>
      <c r="E18" s="82">
        <v>100000</v>
      </c>
      <c r="F18" s="83">
        <v>107348.5</v>
      </c>
      <c r="G18" s="84">
        <f t="shared" si="0"/>
        <v>107.3485</v>
      </c>
      <c r="H18" s="8"/>
    </row>
    <row r="19" spans="2:8" ht="117.75" customHeight="1" x14ac:dyDescent="1">
      <c r="B19" s="87" t="s">
        <v>13</v>
      </c>
      <c r="C19" s="73" t="s">
        <v>22</v>
      </c>
      <c r="D19" s="81" t="s">
        <v>214</v>
      </c>
      <c r="E19" s="82">
        <f>E20+E21</f>
        <v>256000</v>
      </c>
      <c r="F19" s="83">
        <f>F20+F21</f>
        <v>259093.08000000002</v>
      </c>
      <c r="G19" s="84">
        <f t="shared" si="0"/>
        <v>101.20823437500002</v>
      </c>
      <c r="H19" s="8"/>
    </row>
    <row r="20" spans="2:8" ht="141.75" customHeight="1" x14ac:dyDescent="1">
      <c r="B20" s="87" t="s">
        <v>13</v>
      </c>
      <c r="C20" s="73" t="s">
        <v>154</v>
      </c>
      <c r="D20" s="89" t="s">
        <v>23</v>
      </c>
      <c r="E20" s="82">
        <v>89000</v>
      </c>
      <c r="F20" s="83">
        <v>91156.88</v>
      </c>
      <c r="G20" s="84">
        <f t="shared" si="0"/>
        <v>102.42346067415731</v>
      </c>
      <c r="H20" s="8"/>
    </row>
    <row r="21" spans="2:8" ht="168" customHeight="1" x14ac:dyDescent="1">
      <c r="B21" s="87" t="s">
        <v>13</v>
      </c>
      <c r="C21" s="73" t="s">
        <v>24</v>
      </c>
      <c r="D21" s="88" t="s">
        <v>25</v>
      </c>
      <c r="E21" s="82">
        <v>167000</v>
      </c>
      <c r="F21" s="83">
        <v>167936.2</v>
      </c>
      <c r="G21" s="84">
        <f t="shared" si="0"/>
        <v>100.56059880239521</v>
      </c>
      <c r="H21" s="8"/>
    </row>
    <row r="22" spans="2:8" ht="245.25" customHeight="1" x14ac:dyDescent="1">
      <c r="B22" s="87" t="s">
        <v>13</v>
      </c>
      <c r="C22" s="73" t="s">
        <v>175</v>
      </c>
      <c r="D22" s="88" t="s">
        <v>176</v>
      </c>
      <c r="E22" s="82"/>
      <c r="F22" s="83">
        <v>2310.7399999999998</v>
      </c>
      <c r="G22" s="84"/>
      <c r="H22" s="8"/>
    </row>
    <row r="23" spans="2:8" ht="69" customHeight="1" x14ac:dyDescent="1">
      <c r="B23" s="75" t="s">
        <v>4</v>
      </c>
      <c r="C23" s="76" t="s">
        <v>155</v>
      </c>
      <c r="D23" s="90" t="s">
        <v>156</v>
      </c>
      <c r="E23" s="78">
        <f>E24</f>
        <v>290000</v>
      </c>
      <c r="F23" s="79">
        <f>F24</f>
        <v>290213.36</v>
      </c>
      <c r="G23" s="84">
        <f t="shared" si="0"/>
        <v>100.07357241379309</v>
      </c>
      <c r="H23" s="8"/>
    </row>
    <row r="24" spans="2:8" ht="293.39999999999998" customHeight="1" x14ac:dyDescent="1">
      <c r="B24" s="87" t="s">
        <v>26</v>
      </c>
      <c r="C24" s="73" t="s">
        <v>150</v>
      </c>
      <c r="D24" s="91" t="s">
        <v>151</v>
      </c>
      <c r="E24" s="82">
        <v>290000</v>
      </c>
      <c r="F24" s="83">
        <v>290213.36</v>
      </c>
      <c r="G24" s="84">
        <f t="shared" si="0"/>
        <v>100.07357241379309</v>
      </c>
      <c r="H24" s="8"/>
    </row>
    <row r="25" spans="2:8" ht="75.75" customHeight="1" x14ac:dyDescent="1">
      <c r="B25" s="75" t="s">
        <v>4</v>
      </c>
      <c r="C25" s="76" t="s">
        <v>27</v>
      </c>
      <c r="D25" s="77" t="s">
        <v>28</v>
      </c>
      <c r="E25" s="78">
        <f>E26</f>
        <v>3470560</v>
      </c>
      <c r="F25" s="79">
        <f>F26</f>
        <v>3470560</v>
      </c>
      <c r="G25" s="74">
        <f t="shared" si="0"/>
        <v>100</v>
      </c>
      <c r="H25" s="8"/>
    </row>
    <row r="26" spans="2:8" ht="123.75" customHeight="1" x14ac:dyDescent="1">
      <c r="B26" s="87" t="s">
        <v>4</v>
      </c>
      <c r="C26" s="73" t="s">
        <v>29</v>
      </c>
      <c r="D26" s="81" t="s">
        <v>30</v>
      </c>
      <c r="E26" s="82">
        <f>E27+E30+E32</f>
        <v>3470560</v>
      </c>
      <c r="F26" s="83">
        <f>F27+F30+F32</f>
        <v>3470560</v>
      </c>
      <c r="G26" s="74">
        <f t="shared" si="0"/>
        <v>100</v>
      </c>
      <c r="H26" s="8"/>
    </row>
    <row r="27" spans="2:8" ht="92.25" customHeight="1" x14ac:dyDescent="1">
      <c r="B27" s="87" t="s">
        <v>4</v>
      </c>
      <c r="C27" s="73" t="s">
        <v>157</v>
      </c>
      <c r="D27" s="81" t="s">
        <v>158</v>
      </c>
      <c r="E27" s="82">
        <f>E28</f>
        <v>2367450</v>
      </c>
      <c r="F27" s="83">
        <f>F28</f>
        <v>2367450</v>
      </c>
      <c r="G27" s="74">
        <f t="shared" si="0"/>
        <v>100</v>
      </c>
      <c r="H27" s="8"/>
    </row>
    <row r="28" spans="2:8" ht="99" customHeight="1" x14ac:dyDescent="1">
      <c r="B28" s="87" t="s">
        <v>4</v>
      </c>
      <c r="C28" s="73" t="s">
        <v>159</v>
      </c>
      <c r="D28" s="89" t="s">
        <v>31</v>
      </c>
      <c r="E28" s="82">
        <f>E29</f>
        <v>2367450</v>
      </c>
      <c r="F28" s="83">
        <f>F29</f>
        <v>2367450</v>
      </c>
      <c r="G28" s="74">
        <f t="shared" si="0"/>
        <v>100</v>
      </c>
      <c r="H28" s="8"/>
    </row>
    <row r="29" spans="2:8" ht="133.5" customHeight="1" x14ac:dyDescent="1">
      <c r="B29" s="73">
        <v>801</v>
      </c>
      <c r="C29" s="73" t="s">
        <v>160</v>
      </c>
      <c r="D29" s="89" t="s">
        <v>161</v>
      </c>
      <c r="E29" s="82">
        <v>2367450</v>
      </c>
      <c r="F29" s="83">
        <v>2367450</v>
      </c>
      <c r="G29" s="74">
        <f t="shared" si="0"/>
        <v>100</v>
      </c>
      <c r="H29" s="8"/>
    </row>
    <row r="30" spans="2:8" ht="184.5" customHeight="1" x14ac:dyDescent="1">
      <c r="B30" s="92" t="s">
        <v>4</v>
      </c>
      <c r="C30" s="76" t="s">
        <v>162</v>
      </c>
      <c r="D30" s="77" t="s">
        <v>163</v>
      </c>
      <c r="E30" s="78">
        <f>E31</f>
        <v>104300</v>
      </c>
      <c r="F30" s="79">
        <f>F31</f>
        <v>104300</v>
      </c>
      <c r="G30" s="74">
        <f t="shared" si="0"/>
        <v>100</v>
      </c>
      <c r="H30" s="8"/>
    </row>
    <row r="31" spans="2:8" ht="150" customHeight="1" x14ac:dyDescent="1">
      <c r="B31" s="93" t="s">
        <v>26</v>
      </c>
      <c r="C31" s="73" t="s">
        <v>164</v>
      </c>
      <c r="D31" s="88" t="s">
        <v>165</v>
      </c>
      <c r="E31" s="82">
        <v>104300</v>
      </c>
      <c r="F31" s="83">
        <v>104300</v>
      </c>
      <c r="G31" s="74">
        <f t="shared" si="0"/>
        <v>100</v>
      </c>
      <c r="H31" s="8"/>
    </row>
    <row r="32" spans="2:8" ht="102" customHeight="1" x14ac:dyDescent="1">
      <c r="B32" s="92" t="s">
        <v>4</v>
      </c>
      <c r="C32" s="76" t="s">
        <v>166</v>
      </c>
      <c r="D32" s="94" t="s">
        <v>32</v>
      </c>
      <c r="E32" s="78">
        <f>E33+E34</f>
        <v>998810</v>
      </c>
      <c r="F32" s="79">
        <f>F33+F34</f>
        <v>998810</v>
      </c>
      <c r="G32" s="74">
        <f t="shared" si="0"/>
        <v>100</v>
      </c>
      <c r="H32" s="8"/>
    </row>
    <row r="33" spans="2:8" ht="211.5" hidden="1" customHeight="1" x14ac:dyDescent="1">
      <c r="B33" s="93" t="s">
        <v>26</v>
      </c>
      <c r="C33" s="87" t="s">
        <v>167</v>
      </c>
      <c r="D33" s="89" t="s">
        <v>168</v>
      </c>
      <c r="E33" s="82">
        <v>0</v>
      </c>
      <c r="F33" s="83">
        <v>0</v>
      </c>
      <c r="G33" s="74" t="e">
        <f t="shared" si="0"/>
        <v>#DIV/0!</v>
      </c>
      <c r="H33" s="8"/>
    </row>
    <row r="34" spans="2:8" ht="277.2" customHeight="1" x14ac:dyDescent="1">
      <c r="B34" s="93" t="s">
        <v>26</v>
      </c>
      <c r="C34" s="95" t="s">
        <v>169</v>
      </c>
      <c r="D34" s="88" t="s">
        <v>170</v>
      </c>
      <c r="E34" s="82">
        <v>998810</v>
      </c>
      <c r="F34" s="83">
        <v>998810</v>
      </c>
      <c r="G34" s="74">
        <f t="shared" si="0"/>
        <v>100</v>
      </c>
      <c r="H34" s="8"/>
    </row>
    <row r="35" spans="2:8" ht="104.4" customHeight="1" x14ac:dyDescent="1">
      <c r="B35" s="76"/>
      <c r="C35" s="73"/>
      <c r="D35" s="81" t="s">
        <v>171</v>
      </c>
      <c r="E35" s="82">
        <f>E9+E25</f>
        <v>4131560</v>
      </c>
      <c r="F35" s="82">
        <f>F9+F25</f>
        <v>4143446.7</v>
      </c>
      <c r="G35" s="74"/>
      <c r="H35" s="8"/>
    </row>
    <row r="36" spans="2:8" ht="69" customHeight="1" x14ac:dyDescent="1">
      <c r="B36" s="96"/>
      <c r="C36" s="88"/>
      <c r="D36" s="88" t="s">
        <v>34</v>
      </c>
      <c r="E36" s="97">
        <v>186383.83</v>
      </c>
      <c r="F36" s="83">
        <v>186383.83</v>
      </c>
      <c r="G36" s="74"/>
      <c r="H36" s="8"/>
    </row>
    <row r="37" spans="2:8" ht="244.8" customHeight="1" x14ac:dyDescent="1">
      <c r="B37" s="96"/>
      <c r="C37" s="88"/>
      <c r="D37" s="88" t="s">
        <v>174</v>
      </c>
      <c r="E37" s="97">
        <v>-1546.5</v>
      </c>
      <c r="F37" s="83">
        <v>-1546.5</v>
      </c>
      <c r="G37" s="74"/>
      <c r="H37" s="8"/>
    </row>
    <row r="38" spans="2:8" ht="71.25" customHeight="1" x14ac:dyDescent="1">
      <c r="B38" s="98"/>
      <c r="C38" s="99"/>
      <c r="D38" s="100" t="s">
        <v>33</v>
      </c>
      <c r="E38" s="97">
        <f>E35+E36+E37</f>
        <v>4316397.33</v>
      </c>
      <c r="F38" s="97">
        <f>F35+F36+F37</f>
        <v>4328284.03</v>
      </c>
      <c r="G38" s="74"/>
      <c r="H38" s="8"/>
    </row>
    <row r="39" spans="2:8" ht="46.2" x14ac:dyDescent="0.8">
      <c r="B39" s="8"/>
      <c r="C39" s="8"/>
      <c r="D39" s="8"/>
      <c r="E39" s="8"/>
      <c r="F39" s="8"/>
      <c r="G39" s="8"/>
      <c r="H39" s="8"/>
    </row>
    <row r="40" spans="2:8" ht="46.2" x14ac:dyDescent="0.8">
      <c r="B40" s="8"/>
      <c r="C40" s="8"/>
      <c r="D40" s="8"/>
      <c r="E40" s="8"/>
      <c r="F40" s="8"/>
      <c r="G40" s="8"/>
      <c r="H40" s="8"/>
    </row>
    <row r="41" spans="2:8" ht="46.2" x14ac:dyDescent="0.8">
      <c r="B41" s="8"/>
      <c r="C41" s="8"/>
      <c r="D41" s="8"/>
      <c r="E41" s="8"/>
      <c r="F41" s="8"/>
      <c r="G41" s="8"/>
      <c r="H41" s="8"/>
    </row>
    <row r="42" spans="2:8" ht="46.2" x14ac:dyDescent="0.8">
      <c r="B42" s="8"/>
      <c r="C42" s="8"/>
      <c r="D42" s="8"/>
      <c r="E42" s="8"/>
      <c r="F42" s="8"/>
      <c r="G42" s="8"/>
      <c r="H42" s="8"/>
    </row>
    <row r="43" spans="2:8" ht="46.2" x14ac:dyDescent="0.8">
      <c r="B43" s="8"/>
      <c r="C43" s="8"/>
      <c r="D43" s="8"/>
      <c r="E43" s="8"/>
      <c r="F43" s="8"/>
      <c r="G43" s="8"/>
      <c r="H43" s="8"/>
    </row>
  </sheetData>
  <mergeCells count="2">
    <mergeCell ref="F2:G2"/>
    <mergeCell ref="D3:E3"/>
  </mergeCells>
  <pageMargins left="0.7" right="0.7" top="0.75" bottom="0.75" header="0.3" footer="0.3"/>
  <pageSetup paperSize="9" scale="1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D8C07-8C65-4159-A4E8-153B49105ED1}">
  <dimension ref="B1:F25"/>
  <sheetViews>
    <sheetView view="pageBreakPreview" topLeftCell="C1" zoomScale="60" zoomScaleNormal="34" workbookViewId="0">
      <selection activeCell="H25" sqref="H25"/>
    </sheetView>
  </sheetViews>
  <sheetFormatPr defaultRowHeight="14.4" x14ac:dyDescent="0.3"/>
  <cols>
    <col min="2" max="2" width="212.21875" customWidth="1"/>
    <col min="3" max="3" width="46.109375" customWidth="1"/>
    <col min="4" max="4" width="52.33203125" customWidth="1"/>
    <col min="5" max="5" width="53.33203125" customWidth="1"/>
    <col min="6" max="6" width="52.109375" customWidth="1"/>
  </cols>
  <sheetData>
    <row r="1" spans="2:6" ht="65.400000000000006" customHeight="1" x14ac:dyDescent="0.8">
      <c r="F1" s="8" t="s">
        <v>149</v>
      </c>
    </row>
    <row r="3" spans="2:6" ht="79.8" customHeight="1" x14ac:dyDescent="0.75">
      <c r="B3" s="186" t="s">
        <v>211</v>
      </c>
      <c r="C3" s="186"/>
      <c r="D3" s="186"/>
      <c r="E3" s="186"/>
    </row>
    <row r="4" spans="2:6" ht="49.8" customHeight="1" x14ac:dyDescent="0.3"/>
    <row r="5" spans="2:6" ht="238.2" customHeight="1" x14ac:dyDescent="0.3">
      <c r="B5" s="10" t="s">
        <v>178</v>
      </c>
      <c r="C5" s="10" t="s">
        <v>179</v>
      </c>
      <c r="D5" s="10" t="s">
        <v>209</v>
      </c>
      <c r="E5" s="11" t="s">
        <v>210</v>
      </c>
      <c r="F5" s="11" t="s">
        <v>144</v>
      </c>
    </row>
    <row r="6" spans="2:6" ht="51.6" x14ac:dyDescent="0.9">
      <c r="B6" s="10">
        <v>1</v>
      </c>
      <c r="C6" s="12">
        <v>2</v>
      </c>
      <c r="D6" s="10">
        <v>4</v>
      </c>
      <c r="E6" s="11"/>
      <c r="F6" s="11"/>
    </row>
    <row r="7" spans="2:6" ht="99" customHeight="1" x14ac:dyDescent="0.85">
      <c r="B7" s="13" t="s">
        <v>180</v>
      </c>
      <c r="C7" s="14" t="s">
        <v>181</v>
      </c>
      <c r="D7" s="16">
        <f>D8+D9+D10</f>
        <v>1759378.47</v>
      </c>
      <c r="E7" s="16">
        <f>E8+E9+E10</f>
        <v>1759378.47</v>
      </c>
      <c r="F7" s="18">
        <f>E7/D7*100</f>
        <v>100</v>
      </c>
    </row>
    <row r="8" spans="2:6" ht="167.4" customHeight="1" x14ac:dyDescent="0.9">
      <c r="B8" s="19" t="s">
        <v>182</v>
      </c>
      <c r="C8" s="20" t="s">
        <v>183</v>
      </c>
      <c r="D8" s="21">
        <v>508089.78</v>
      </c>
      <c r="E8" s="22">
        <v>508089.78</v>
      </c>
      <c r="F8" s="142">
        <f t="shared" ref="F8:F25" si="0">E8/D8*100</f>
        <v>100</v>
      </c>
    </row>
    <row r="9" spans="2:6" ht="215.4" customHeight="1" x14ac:dyDescent="0.9">
      <c r="B9" s="19" t="s">
        <v>62</v>
      </c>
      <c r="C9" s="20" t="s">
        <v>184</v>
      </c>
      <c r="D9" s="21">
        <v>1248678.69</v>
      </c>
      <c r="E9" s="22">
        <v>1248678.69</v>
      </c>
      <c r="F9" s="142">
        <f t="shared" si="0"/>
        <v>100</v>
      </c>
    </row>
    <row r="10" spans="2:6" ht="93.6" customHeight="1" x14ac:dyDescent="0.85">
      <c r="B10" s="101" t="s">
        <v>177</v>
      </c>
      <c r="C10" s="14" t="s">
        <v>185</v>
      </c>
      <c r="D10" s="16">
        <f>D11</f>
        <v>2610</v>
      </c>
      <c r="E10" s="17">
        <f>E11</f>
        <v>2610</v>
      </c>
      <c r="F10" s="18">
        <f t="shared" si="0"/>
        <v>100</v>
      </c>
    </row>
    <row r="11" spans="2:6" ht="70.2" customHeight="1" x14ac:dyDescent="0.9">
      <c r="B11" s="102" t="s">
        <v>177</v>
      </c>
      <c r="C11" s="20" t="s">
        <v>185</v>
      </c>
      <c r="D11" s="21">
        <v>2610</v>
      </c>
      <c r="E11" s="22">
        <v>2610</v>
      </c>
      <c r="F11" s="142">
        <f t="shared" si="0"/>
        <v>100</v>
      </c>
    </row>
    <row r="12" spans="2:6" ht="73.2" hidden="1" customHeight="1" x14ac:dyDescent="0.9">
      <c r="B12" s="19" t="s">
        <v>186</v>
      </c>
      <c r="C12" s="20" t="s">
        <v>187</v>
      </c>
      <c r="D12" s="21"/>
      <c r="E12" s="22"/>
      <c r="F12" s="18" t="e">
        <f t="shared" si="0"/>
        <v>#DIV/0!</v>
      </c>
    </row>
    <row r="13" spans="2:6" ht="70.8" customHeight="1" x14ac:dyDescent="0.85">
      <c r="B13" s="13" t="s">
        <v>85</v>
      </c>
      <c r="C13" s="14" t="s">
        <v>188</v>
      </c>
      <c r="D13" s="16">
        <f>D14</f>
        <v>104300</v>
      </c>
      <c r="E13" s="17">
        <f>E14</f>
        <v>104300</v>
      </c>
      <c r="F13" s="18">
        <f t="shared" si="0"/>
        <v>100</v>
      </c>
    </row>
    <row r="14" spans="2:6" ht="90" customHeight="1" x14ac:dyDescent="0.9">
      <c r="B14" s="23" t="s">
        <v>86</v>
      </c>
      <c r="C14" s="20" t="s">
        <v>189</v>
      </c>
      <c r="D14" s="21">
        <v>104300</v>
      </c>
      <c r="E14" s="22">
        <v>104300</v>
      </c>
      <c r="F14" s="142">
        <f>E14/D14*100</f>
        <v>100</v>
      </c>
    </row>
    <row r="15" spans="2:6" ht="70.2" customHeight="1" x14ac:dyDescent="0.85">
      <c r="B15" s="141" t="s">
        <v>99</v>
      </c>
      <c r="C15" s="14" t="s">
        <v>190</v>
      </c>
      <c r="D15" s="16">
        <f>D16</f>
        <v>1000</v>
      </c>
      <c r="E15" s="17">
        <v>1000</v>
      </c>
      <c r="F15" s="18">
        <f t="shared" si="0"/>
        <v>100</v>
      </c>
    </row>
    <row r="16" spans="2:6" ht="72" customHeight="1" x14ac:dyDescent="0.9">
      <c r="B16" s="24" t="s">
        <v>100</v>
      </c>
      <c r="C16" s="20" t="s">
        <v>191</v>
      </c>
      <c r="D16" s="21">
        <v>1000</v>
      </c>
      <c r="E16" s="22">
        <v>1000</v>
      </c>
      <c r="F16" s="142">
        <f t="shared" si="0"/>
        <v>100</v>
      </c>
    </row>
    <row r="17" spans="2:6" ht="79.2" customHeight="1" x14ac:dyDescent="0.85">
      <c r="B17" s="25" t="s">
        <v>192</v>
      </c>
      <c r="C17" s="14" t="s">
        <v>193</v>
      </c>
      <c r="D17" s="16">
        <f>D18</f>
        <v>21361.15</v>
      </c>
      <c r="E17" s="17">
        <v>21361.15</v>
      </c>
      <c r="F17" s="18">
        <f t="shared" si="0"/>
        <v>100</v>
      </c>
    </row>
    <row r="18" spans="2:6" ht="54.6" customHeight="1" x14ac:dyDescent="0.9">
      <c r="B18" s="26" t="s">
        <v>108</v>
      </c>
      <c r="C18" s="20" t="s">
        <v>194</v>
      </c>
      <c r="D18" s="21">
        <v>21361.15</v>
      </c>
      <c r="E18" s="22">
        <v>21361.15</v>
      </c>
      <c r="F18" s="142">
        <f t="shared" si="0"/>
        <v>100</v>
      </c>
    </row>
    <row r="19" spans="2:6" ht="63" hidden="1" customHeight="1" x14ac:dyDescent="0.85">
      <c r="B19" s="13" t="s">
        <v>195</v>
      </c>
      <c r="C19" s="14" t="s">
        <v>196</v>
      </c>
      <c r="D19" s="16">
        <f>D20</f>
        <v>0</v>
      </c>
      <c r="E19" s="22"/>
      <c r="F19" s="18" t="e">
        <f t="shared" si="0"/>
        <v>#DIV/0!</v>
      </c>
    </row>
    <row r="20" spans="2:6" ht="79.2" hidden="1" customHeight="1" x14ac:dyDescent="0.9">
      <c r="B20" s="19" t="s">
        <v>197</v>
      </c>
      <c r="C20" s="20" t="s">
        <v>198</v>
      </c>
      <c r="D20" s="21"/>
      <c r="E20" s="22"/>
      <c r="F20" s="18" t="e">
        <f t="shared" si="0"/>
        <v>#DIV/0!</v>
      </c>
    </row>
    <row r="21" spans="2:6" ht="97.2" customHeight="1" x14ac:dyDescent="0.85">
      <c r="B21" s="13" t="s">
        <v>199</v>
      </c>
      <c r="C21" s="14" t="s">
        <v>200</v>
      </c>
      <c r="D21" s="16">
        <f>D22</f>
        <v>1237746.27</v>
      </c>
      <c r="E21" s="17">
        <f>E22</f>
        <v>809029.04</v>
      </c>
      <c r="F21" s="18">
        <f t="shared" si="0"/>
        <v>65.363076392062169</v>
      </c>
    </row>
    <row r="22" spans="2:6" ht="59.4" customHeight="1" x14ac:dyDescent="0.9">
      <c r="B22" s="19" t="s">
        <v>201</v>
      </c>
      <c r="C22" s="20" t="s">
        <v>202</v>
      </c>
      <c r="D22" s="21">
        <v>1237746.27</v>
      </c>
      <c r="E22" s="22">
        <v>809029.04</v>
      </c>
      <c r="F22" s="142">
        <f t="shared" si="0"/>
        <v>65.363076392062169</v>
      </c>
    </row>
    <row r="23" spans="2:6" ht="66.599999999999994" customHeight="1" x14ac:dyDescent="0.85">
      <c r="B23" s="13" t="s">
        <v>203</v>
      </c>
      <c r="C23" s="14" t="s">
        <v>204</v>
      </c>
      <c r="D23" s="16">
        <f>D24</f>
        <v>1192611.44</v>
      </c>
      <c r="E23" s="17">
        <f>E24</f>
        <v>1192611.44</v>
      </c>
      <c r="F23" s="18">
        <f t="shared" si="0"/>
        <v>100</v>
      </c>
    </row>
    <row r="24" spans="2:6" ht="81" customHeight="1" x14ac:dyDescent="0.9">
      <c r="B24" s="23" t="s">
        <v>128</v>
      </c>
      <c r="C24" s="20" t="s">
        <v>205</v>
      </c>
      <c r="D24" s="21">
        <v>1192611.44</v>
      </c>
      <c r="E24" s="22">
        <v>1192611.44</v>
      </c>
      <c r="F24" s="142">
        <f t="shared" si="0"/>
        <v>100</v>
      </c>
    </row>
    <row r="25" spans="2:6" ht="123.6" customHeight="1" x14ac:dyDescent="0.85">
      <c r="B25" s="13" t="s">
        <v>206</v>
      </c>
      <c r="C25" s="14"/>
      <c r="D25" s="15">
        <f>D7+D13+D15+D17+D19+D21+D23</f>
        <v>4316397.33</v>
      </c>
      <c r="E25" s="15">
        <f>E7+E13+E15+E17+E19+E21+E23</f>
        <v>3887680.1</v>
      </c>
      <c r="F25" s="18">
        <f t="shared" si="0"/>
        <v>90.067706996751383</v>
      </c>
    </row>
  </sheetData>
  <mergeCells count="1">
    <mergeCell ref="B3:E3"/>
  </mergeCells>
  <pageMargins left="0.7" right="0.7" top="0.75" bottom="0.75" header="0.3" footer="0.3"/>
  <pageSetup paperSize="9" scale="1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N89"/>
  <sheetViews>
    <sheetView tabSelected="1" view="pageBreakPreview" zoomScale="30" zoomScaleNormal="51" zoomScaleSheetLayoutView="30" workbookViewId="0">
      <selection activeCell="D4" sqref="D4"/>
    </sheetView>
  </sheetViews>
  <sheetFormatPr defaultRowHeight="14.4" x14ac:dyDescent="0.3"/>
  <cols>
    <col min="2" max="2" width="36.88671875" customWidth="1"/>
    <col min="3" max="3" width="185.6640625" customWidth="1"/>
    <col min="4" max="4" width="35.5546875" customWidth="1"/>
    <col min="5" max="5" width="32" customWidth="1"/>
    <col min="6" max="6" width="26.33203125" customWidth="1"/>
    <col min="7" max="7" width="47.33203125" customWidth="1"/>
    <col min="8" max="8" width="29.109375" customWidth="1"/>
    <col min="9" max="10" width="31.109375" hidden="1" customWidth="1"/>
    <col min="11" max="11" width="52.33203125" customWidth="1"/>
    <col min="12" max="12" width="42.6640625" customWidth="1"/>
    <col min="13" max="13" width="45.6640625" customWidth="1"/>
  </cols>
  <sheetData>
    <row r="3" spans="2:14" ht="30" customHeight="1" x14ac:dyDescent="0.3"/>
    <row r="4" spans="2:14" ht="42" customHeight="1" x14ac:dyDescent="0.75">
      <c r="B4" s="1"/>
      <c r="C4" s="1"/>
      <c r="D4" s="1"/>
      <c r="E4" s="1"/>
      <c r="F4" s="1"/>
      <c r="G4" s="1"/>
      <c r="H4" s="1"/>
      <c r="I4" s="1"/>
      <c r="J4" s="187"/>
      <c r="K4" s="188"/>
      <c r="L4" s="1"/>
      <c r="M4" s="9" t="s">
        <v>207</v>
      </c>
      <c r="N4" s="3"/>
    </row>
    <row r="5" spans="2:14" ht="18.75" hidden="1" customHeight="1" x14ac:dyDescent="0.6">
      <c r="B5" s="1"/>
      <c r="C5" s="1"/>
      <c r="D5" s="1"/>
      <c r="E5" s="1"/>
      <c r="F5" s="1"/>
      <c r="G5" s="4"/>
      <c r="H5" s="5"/>
      <c r="I5" s="5"/>
      <c r="J5" s="5"/>
      <c r="K5" s="5"/>
      <c r="L5" s="5"/>
      <c r="M5" s="5"/>
      <c r="N5" s="3"/>
    </row>
    <row r="6" spans="2:14" ht="19.5" hidden="1" customHeight="1" x14ac:dyDescent="0.6">
      <c r="B6" s="1"/>
      <c r="C6" s="1"/>
      <c r="D6" s="1"/>
      <c r="E6" s="1"/>
      <c r="F6" s="1"/>
      <c r="G6" s="5"/>
      <c r="H6" s="5"/>
      <c r="I6" s="5"/>
      <c r="J6" s="5"/>
      <c r="K6" s="5"/>
      <c r="L6" s="5"/>
      <c r="M6" s="5"/>
      <c r="N6" s="3"/>
    </row>
    <row r="7" spans="2:14" ht="31.2" hidden="1" x14ac:dyDescent="0.6">
      <c r="B7" s="1"/>
      <c r="C7" s="1"/>
      <c r="D7" s="1"/>
      <c r="E7" s="1"/>
      <c r="F7" s="1"/>
      <c r="G7" s="5"/>
      <c r="H7" s="5"/>
      <c r="I7" s="5"/>
      <c r="J7" s="5"/>
      <c r="K7" s="5"/>
      <c r="L7" s="5"/>
      <c r="M7" s="5"/>
      <c r="N7" s="3"/>
    </row>
    <row r="8" spans="2:14" ht="15" customHeight="1" x14ac:dyDescent="0.6">
      <c r="B8" s="1"/>
      <c r="C8" s="1"/>
      <c r="D8" s="1"/>
      <c r="E8" s="1"/>
      <c r="F8" s="1"/>
      <c r="G8" s="5"/>
      <c r="H8" s="5"/>
      <c r="I8" s="5"/>
      <c r="J8" s="5"/>
      <c r="K8" s="5"/>
      <c r="L8" s="5"/>
      <c r="M8" s="5"/>
      <c r="N8" s="3"/>
    </row>
    <row r="9" spans="2:14" ht="112.8" customHeight="1" x14ac:dyDescent="0.75">
      <c r="B9" s="1"/>
      <c r="C9" s="192" t="s">
        <v>208</v>
      </c>
      <c r="D9" s="193"/>
      <c r="E9" s="193"/>
      <c r="F9" s="193"/>
      <c r="G9" s="193"/>
      <c r="H9" s="193"/>
      <c r="I9" s="193"/>
      <c r="J9" s="193"/>
      <c r="K9" s="193"/>
      <c r="L9" s="194"/>
      <c r="M9" s="1"/>
      <c r="N9" s="3"/>
    </row>
    <row r="10" spans="2:14" ht="20.25" customHeight="1" x14ac:dyDescent="0.6"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"/>
      <c r="M10" s="1"/>
      <c r="N10" s="3"/>
    </row>
    <row r="11" spans="2:14" ht="54" customHeight="1" x14ac:dyDescent="0.6">
      <c r="B11" s="6"/>
      <c r="C11" s="6"/>
      <c r="D11" s="6"/>
      <c r="E11" s="6"/>
      <c r="F11" s="6"/>
      <c r="G11" s="7"/>
      <c r="H11" s="190"/>
      <c r="I11" s="190"/>
      <c r="J11" s="190"/>
      <c r="K11" s="190"/>
      <c r="L11" s="1"/>
      <c r="M11" s="1"/>
      <c r="N11" s="3"/>
    </row>
    <row r="12" spans="2:14" ht="206.25" customHeight="1" x14ac:dyDescent="0.6">
      <c r="B12" s="27" t="s">
        <v>35</v>
      </c>
      <c r="C12" s="27" t="s">
        <v>36</v>
      </c>
      <c r="D12" s="28" t="s">
        <v>37</v>
      </c>
      <c r="E12" s="28" t="s">
        <v>38</v>
      </c>
      <c r="F12" s="28" t="s">
        <v>39</v>
      </c>
      <c r="G12" s="28" t="s">
        <v>40</v>
      </c>
      <c r="H12" s="28" t="s">
        <v>41</v>
      </c>
      <c r="I12" s="28" t="s">
        <v>42</v>
      </c>
      <c r="J12" s="29" t="s">
        <v>43</v>
      </c>
      <c r="K12" s="30" t="s">
        <v>173</v>
      </c>
      <c r="L12" s="31" t="s">
        <v>3</v>
      </c>
      <c r="M12" s="31" t="s">
        <v>144</v>
      </c>
      <c r="N12" s="3"/>
    </row>
    <row r="13" spans="2:14" ht="63" customHeight="1" x14ac:dyDescent="0.6">
      <c r="B13" s="32">
        <v>1</v>
      </c>
      <c r="C13" s="32">
        <v>2</v>
      </c>
      <c r="D13" s="33" t="s">
        <v>44</v>
      </c>
      <c r="E13" s="33" t="s">
        <v>45</v>
      </c>
      <c r="F13" s="33" t="s">
        <v>46</v>
      </c>
      <c r="G13" s="33" t="s">
        <v>47</v>
      </c>
      <c r="H13" s="33" t="s">
        <v>48</v>
      </c>
      <c r="I13" s="33"/>
      <c r="J13" s="33" t="s">
        <v>49</v>
      </c>
      <c r="K13" s="32">
        <v>8</v>
      </c>
      <c r="L13" s="34">
        <v>9</v>
      </c>
      <c r="M13" s="34">
        <v>10</v>
      </c>
      <c r="N13" s="3"/>
    </row>
    <row r="14" spans="2:14" ht="53.25" customHeight="1" x14ac:dyDescent="0.7">
      <c r="B14" s="35">
        <v>1</v>
      </c>
      <c r="C14" s="36" t="s">
        <v>50</v>
      </c>
      <c r="D14" s="37" t="s">
        <v>26</v>
      </c>
      <c r="E14" s="37" t="s">
        <v>51</v>
      </c>
      <c r="F14" s="37"/>
      <c r="G14" s="37"/>
      <c r="H14" s="37" t="s">
        <v>0</v>
      </c>
      <c r="I14" s="38" t="e">
        <f>I15+I21+I32</f>
        <v>#REF!</v>
      </c>
      <c r="J14" s="38" t="e">
        <f>J15+J21+J32</f>
        <v>#REF!</v>
      </c>
      <c r="K14" s="38">
        <f>K15+K21+K36</f>
        <v>1759378.47</v>
      </c>
      <c r="L14" s="38">
        <f>L15+L21+L36</f>
        <v>1759378.47</v>
      </c>
      <c r="M14" s="39">
        <f>L14/K14*100</f>
        <v>100</v>
      </c>
      <c r="N14" s="3"/>
    </row>
    <row r="15" spans="2:14" ht="129" customHeight="1" x14ac:dyDescent="0.7">
      <c r="B15" s="35">
        <f>B14+1</f>
        <v>2</v>
      </c>
      <c r="C15" s="36" t="s">
        <v>52</v>
      </c>
      <c r="D15" s="37" t="s">
        <v>26</v>
      </c>
      <c r="E15" s="37" t="s">
        <v>51</v>
      </c>
      <c r="F15" s="37" t="s">
        <v>53</v>
      </c>
      <c r="G15" s="37"/>
      <c r="H15" s="37"/>
      <c r="I15" s="38" t="e">
        <f>I16</f>
        <v>#REF!</v>
      </c>
      <c r="J15" s="38" t="e">
        <f>J16</f>
        <v>#REF!</v>
      </c>
      <c r="K15" s="38">
        <f>K16</f>
        <v>508089.77999999997</v>
      </c>
      <c r="L15" s="38">
        <f>L16</f>
        <v>508089.77999999997</v>
      </c>
      <c r="M15" s="39">
        <f t="shared" ref="M15:M58" si="0">L15/K15*100</f>
        <v>100</v>
      </c>
      <c r="N15" s="3"/>
    </row>
    <row r="16" spans="2:14" ht="112.8" customHeight="1" x14ac:dyDescent="0.7">
      <c r="B16" s="35">
        <f t="shared" ref="B16:B79" si="1">B15+1</f>
        <v>3</v>
      </c>
      <c r="C16" s="40" t="s">
        <v>54</v>
      </c>
      <c r="D16" s="41" t="s">
        <v>26</v>
      </c>
      <c r="E16" s="41" t="s">
        <v>51</v>
      </c>
      <c r="F16" s="41" t="s">
        <v>53</v>
      </c>
      <c r="G16" s="41" t="s">
        <v>55</v>
      </c>
      <c r="H16" s="37"/>
      <c r="I16" s="42" t="e">
        <f>I17+#REF!</f>
        <v>#REF!</v>
      </c>
      <c r="J16" s="42" t="e">
        <f>J17+#REF!</f>
        <v>#REF!</v>
      </c>
      <c r="K16" s="42">
        <f>K17</f>
        <v>508089.77999999997</v>
      </c>
      <c r="L16" s="42">
        <f>L17</f>
        <v>508089.77999999997</v>
      </c>
      <c r="M16" s="39">
        <f t="shared" si="0"/>
        <v>100</v>
      </c>
      <c r="N16" s="3"/>
    </row>
    <row r="17" spans="2:14" ht="102.6" customHeight="1" x14ac:dyDescent="0.7">
      <c r="B17" s="35">
        <f t="shared" si="1"/>
        <v>4</v>
      </c>
      <c r="C17" s="43" t="s">
        <v>56</v>
      </c>
      <c r="D17" s="41" t="s">
        <v>26</v>
      </c>
      <c r="E17" s="41" t="s">
        <v>51</v>
      </c>
      <c r="F17" s="41" t="s">
        <v>53</v>
      </c>
      <c r="G17" s="41" t="s">
        <v>148</v>
      </c>
      <c r="H17" s="41" t="s">
        <v>4</v>
      </c>
      <c r="I17" s="42">
        <f>I19+I20</f>
        <v>424240</v>
      </c>
      <c r="J17" s="42">
        <f>J19+J20</f>
        <v>9700</v>
      </c>
      <c r="K17" s="42">
        <f>K18</f>
        <v>508089.77999999997</v>
      </c>
      <c r="L17" s="42">
        <f>L18</f>
        <v>508089.77999999997</v>
      </c>
      <c r="M17" s="39">
        <f t="shared" si="0"/>
        <v>100</v>
      </c>
      <c r="N17" s="3"/>
    </row>
    <row r="18" spans="2:14" ht="98.25" customHeight="1" x14ac:dyDescent="0.7">
      <c r="B18" s="35">
        <f t="shared" si="1"/>
        <v>5</v>
      </c>
      <c r="C18" s="44" t="s">
        <v>145</v>
      </c>
      <c r="D18" s="41" t="s">
        <v>26</v>
      </c>
      <c r="E18" s="41" t="s">
        <v>51</v>
      </c>
      <c r="F18" s="41" t="s">
        <v>53</v>
      </c>
      <c r="G18" s="41" t="s">
        <v>57</v>
      </c>
      <c r="H18" s="41" t="s">
        <v>146</v>
      </c>
      <c r="I18" s="42"/>
      <c r="J18" s="42"/>
      <c r="K18" s="42">
        <f>K19++K20</f>
        <v>508089.77999999997</v>
      </c>
      <c r="L18" s="42">
        <f>L19++L20</f>
        <v>508089.77999999997</v>
      </c>
      <c r="M18" s="39">
        <f t="shared" si="0"/>
        <v>100</v>
      </c>
      <c r="N18" s="3"/>
    </row>
    <row r="19" spans="2:14" ht="102.75" customHeight="1" x14ac:dyDescent="0.7">
      <c r="B19" s="35">
        <f t="shared" si="1"/>
        <v>6</v>
      </c>
      <c r="C19" s="44" t="s">
        <v>58</v>
      </c>
      <c r="D19" s="41" t="s">
        <v>26</v>
      </c>
      <c r="E19" s="41" t="s">
        <v>51</v>
      </c>
      <c r="F19" s="41" t="s">
        <v>53</v>
      </c>
      <c r="G19" s="41" t="s">
        <v>57</v>
      </c>
      <c r="H19" s="41" t="s">
        <v>59</v>
      </c>
      <c r="I19" s="42">
        <v>325860</v>
      </c>
      <c r="J19" s="42">
        <v>9700</v>
      </c>
      <c r="K19" s="42">
        <v>404249.24</v>
      </c>
      <c r="L19" s="45">
        <v>404249.24</v>
      </c>
      <c r="M19" s="39">
        <f t="shared" si="0"/>
        <v>100</v>
      </c>
      <c r="N19" s="3"/>
    </row>
    <row r="20" spans="2:14" ht="153.6" customHeight="1" x14ac:dyDescent="0.7">
      <c r="B20" s="35">
        <f t="shared" si="1"/>
        <v>7</v>
      </c>
      <c r="C20" s="44" t="s">
        <v>60</v>
      </c>
      <c r="D20" s="41" t="s">
        <v>26</v>
      </c>
      <c r="E20" s="41" t="s">
        <v>51</v>
      </c>
      <c r="F20" s="41" t="s">
        <v>53</v>
      </c>
      <c r="G20" s="41" t="s">
        <v>57</v>
      </c>
      <c r="H20" s="41" t="s">
        <v>61</v>
      </c>
      <c r="I20" s="42">
        <v>98380</v>
      </c>
      <c r="J20" s="42"/>
      <c r="K20" s="42">
        <v>103840.54</v>
      </c>
      <c r="L20" s="45">
        <v>103840.54</v>
      </c>
      <c r="M20" s="39">
        <f t="shared" si="0"/>
        <v>100</v>
      </c>
      <c r="N20" s="3"/>
    </row>
    <row r="21" spans="2:14" ht="150.75" customHeight="1" x14ac:dyDescent="0.7">
      <c r="B21" s="35">
        <f t="shared" si="1"/>
        <v>8</v>
      </c>
      <c r="C21" s="46" t="s">
        <v>62</v>
      </c>
      <c r="D21" s="37" t="s">
        <v>26</v>
      </c>
      <c r="E21" s="37" t="s">
        <v>51</v>
      </c>
      <c r="F21" s="37" t="s">
        <v>63</v>
      </c>
      <c r="G21" s="37"/>
      <c r="H21" s="37"/>
      <c r="I21" s="38">
        <f>I22</f>
        <v>1035790</v>
      </c>
      <c r="J21" s="38">
        <f>J22</f>
        <v>92450</v>
      </c>
      <c r="K21" s="38">
        <f>K22</f>
        <v>1248678.69</v>
      </c>
      <c r="L21" s="38">
        <f>L22</f>
        <v>1248678.69</v>
      </c>
      <c r="M21" s="39">
        <f t="shared" si="0"/>
        <v>100</v>
      </c>
      <c r="N21" s="3"/>
    </row>
    <row r="22" spans="2:14" ht="105.75" customHeight="1" x14ac:dyDescent="0.7">
      <c r="B22" s="35">
        <f t="shared" si="1"/>
        <v>9</v>
      </c>
      <c r="C22" s="47" t="s">
        <v>64</v>
      </c>
      <c r="D22" s="41" t="s">
        <v>26</v>
      </c>
      <c r="E22" s="41" t="s">
        <v>51</v>
      </c>
      <c r="F22" s="41" t="s">
        <v>63</v>
      </c>
      <c r="G22" s="41" t="s">
        <v>65</v>
      </c>
      <c r="H22" s="41"/>
      <c r="I22" s="42">
        <f>I23+I29</f>
        <v>1035790</v>
      </c>
      <c r="J22" s="42">
        <f>J23+J29</f>
        <v>92450</v>
      </c>
      <c r="K22" s="42">
        <f>K23+K29</f>
        <v>1248678.69</v>
      </c>
      <c r="L22" s="42">
        <f>L23+L29</f>
        <v>1248678.69</v>
      </c>
      <c r="M22" s="39">
        <f t="shared" si="0"/>
        <v>100</v>
      </c>
      <c r="N22" s="3"/>
    </row>
    <row r="23" spans="2:14" ht="103.5" customHeight="1" x14ac:dyDescent="0.7">
      <c r="B23" s="35">
        <f t="shared" si="1"/>
        <v>10</v>
      </c>
      <c r="C23" s="48" t="s">
        <v>66</v>
      </c>
      <c r="D23" s="41" t="s">
        <v>26</v>
      </c>
      <c r="E23" s="41" t="s">
        <v>51</v>
      </c>
      <c r="F23" s="41" t="s">
        <v>63</v>
      </c>
      <c r="G23" s="49" t="s">
        <v>147</v>
      </c>
      <c r="H23" s="41" t="s">
        <v>4</v>
      </c>
      <c r="I23" s="42">
        <f>I25+I26+I27+I28</f>
        <v>772570</v>
      </c>
      <c r="J23" s="42">
        <f>J25+J26+J27+J28</f>
        <v>94883.22</v>
      </c>
      <c r="K23" s="42">
        <f>K24+K28</f>
        <v>960223.69</v>
      </c>
      <c r="L23" s="42">
        <f>L24+L28</f>
        <v>960223.69</v>
      </c>
      <c r="M23" s="39">
        <f t="shared" si="0"/>
        <v>100</v>
      </c>
      <c r="N23" s="3"/>
    </row>
    <row r="24" spans="2:14" ht="103.5" customHeight="1" x14ac:dyDescent="0.7">
      <c r="B24" s="35">
        <f t="shared" si="1"/>
        <v>11</v>
      </c>
      <c r="C24" s="44" t="s">
        <v>145</v>
      </c>
      <c r="D24" s="41" t="s">
        <v>26</v>
      </c>
      <c r="E24" s="41" t="s">
        <v>51</v>
      </c>
      <c r="F24" s="41" t="s">
        <v>63</v>
      </c>
      <c r="G24" s="49" t="s">
        <v>67</v>
      </c>
      <c r="H24" s="41" t="s">
        <v>146</v>
      </c>
      <c r="I24" s="42"/>
      <c r="J24" s="42"/>
      <c r="K24" s="42">
        <f>K25+K26</f>
        <v>872223.69</v>
      </c>
      <c r="L24" s="42">
        <f>L25+L26</f>
        <v>872223.69</v>
      </c>
      <c r="M24" s="39">
        <f t="shared" si="0"/>
        <v>100</v>
      </c>
      <c r="N24" s="3"/>
    </row>
    <row r="25" spans="2:14" ht="113.25" customHeight="1" x14ac:dyDescent="0.7">
      <c r="B25" s="35">
        <f t="shared" si="1"/>
        <v>12</v>
      </c>
      <c r="C25" s="44" t="s">
        <v>58</v>
      </c>
      <c r="D25" s="41" t="s">
        <v>26</v>
      </c>
      <c r="E25" s="41" t="s">
        <v>51</v>
      </c>
      <c r="F25" s="41" t="s">
        <v>63</v>
      </c>
      <c r="G25" s="49" t="s">
        <v>67</v>
      </c>
      <c r="H25" s="41" t="s">
        <v>59</v>
      </c>
      <c r="I25" s="42" t="s">
        <v>68</v>
      </c>
      <c r="J25" s="42">
        <v>51000</v>
      </c>
      <c r="K25" s="42">
        <v>688854.07</v>
      </c>
      <c r="L25" s="45">
        <v>688854.07</v>
      </c>
      <c r="M25" s="39">
        <f t="shared" si="0"/>
        <v>100</v>
      </c>
      <c r="N25" s="3"/>
    </row>
    <row r="26" spans="2:14" ht="155.25" customHeight="1" x14ac:dyDescent="0.7">
      <c r="B26" s="35">
        <f t="shared" si="1"/>
        <v>13</v>
      </c>
      <c r="C26" s="44" t="s">
        <v>60</v>
      </c>
      <c r="D26" s="41" t="s">
        <v>26</v>
      </c>
      <c r="E26" s="41" t="s">
        <v>51</v>
      </c>
      <c r="F26" s="41" t="s">
        <v>63</v>
      </c>
      <c r="G26" s="49" t="s">
        <v>67</v>
      </c>
      <c r="H26" s="41" t="s">
        <v>61</v>
      </c>
      <c r="I26" s="42" t="s">
        <v>69</v>
      </c>
      <c r="J26" s="42">
        <v>43927.17</v>
      </c>
      <c r="K26" s="42">
        <v>183369.62</v>
      </c>
      <c r="L26" s="45">
        <v>183369.62</v>
      </c>
      <c r="M26" s="39">
        <f t="shared" si="0"/>
        <v>100</v>
      </c>
      <c r="N26" s="3"/>
    </row>
    <row r="27" spans="2:14" ht="90.75" hidden="1" customHeight="1" x14ac:dyDescent="0.7">
      <c r="B27" s="35">
        <f t="shared" si="1"/>
        <v>14</v>
      </c>
      <c r="C27" s="44" t="s">
        <v>70</v>
      </c>
      <c r="D27" s="41" t="s">
        <v>26</v>
      </c>
      <c r="E27" s="41" t="s">
        <v>51</v>
      </c>
      <c r="F27" s="41" t="s">
        <v>63</v>
      </c>
      <c r="G27" s="49" t="s">
        <v>71</v>
      </c>
      <c r="H27" s="41" t="s">
        <v>72</v>
      </c>
      <c r="I27" s="42">
        <v>0</v>
      </c>
      <c r="J27" s="42"/>
      <c r="K27" s="42"/>
      <c r="L27" s="45"/>
      <c r="M27" s="39"/>
      <c r="N27" s="3"/>
    </row>
    <row r="28" spans="2:14" ht="105" customHeight="1" x14ac:dyDescent="0.7">
      <c r="B28" s="35">
        <f t="shared" si="1"/>
        <v>15</v>
      </c>
      <c r="C28" s="44" t="s">
        <v>70</v>
      </c>
      <c r="D28" s="41" t="s">
        <v>26</v>
      </c>
      <c r="E28" s="41" t="s">
        <v>51</v>
      </c>
      <c r="F28" s="41" t="s">
        <v>63</v>
      </c>
      <c r="G28" s="49" t="s">
        <v>71</v>
      </c>
      <c r="H28" s="41" t="s">
        <v>72</v>
      </c>
      <c r="I28" s="42" t="s">
        <v>75</v>
      </c>
      <c r="J28" s="42">
        <v>-43.95</v>
      </c>
      <c r="K28" s="42">
        <v>88000</v>
      </c>
      <c r="L28" s="45">
        <v>88000</v>
      </c>
      <c r="M28" s="39">
        <f t="shared" si="0"/>
        <v>100</v>
      </c>
      <c r="N28" s="3"/>
    </row>
    <row r="29" spans="2:14" ht="84" customHeight="1" x14ac:dyDescent="0.7">
      <c r="B29" s="35">
        <f t="shared" si="1"/>
        <v>16</v>
      </c>
      <c r="C29" s="44" t="s">
        <v>145</v>
      </c>
      <c r="D29" s="41" t="s">
        <v>26</v>
      </c>
      <c r="E29" s="41" t="s">
        <v>51</v>
      </c>
      <c r="F29" s="41" t="s">
        <v>63</v>
      </c>
      <c r="G29" s="49" t="s">
        <v>76</v>
      </c>
      <c r="H29" s="41" t="s">
        <v>146</v>
      </c>
      <c r="I29" s="42">
        <f>I30+I31</f>
        <v>263220</v>
      </c>
      <c r="J29" s="42">
        <f>J30+J31</f>
        <v>-2433.2199999999998</v>
      </c>
      <c r="K29" s="42">
        <f>K30+K31</f>
        <v>288455</v>
      </c>
      <c r="L29" s="42">
        <f>L30+L31</f>
        <v>288455</v>
      </c>
      <c r="M29" s="39">
        <f t="shared" si="0"/>
        <v>100</v>
      </c>
      <c r="N29" s="3"/>
    </row>
    <row r="30" spans="2:14" ht="109.2" customHeight="1" x14ac:dyDescent="0.7">
      <c r="B30" s="35">
        <f t="shared" si="1"/>
        <v>17</v>
      </c>
      <c r="C30" s="44" t="s">
        <v>58</v>
      </c>
      <c r="D30" s="41" t="s">
        <v>26</v>
      </c>
      <c r="E30" s="41" t="s">
        <v>51</v>
      </c>
      <c r="F30" s="41" t="s">
        <v>63</v>
      </c>
      <c r="G30" s="49" t="s">
        <v>76</v>
      </c>
      <c r="H30" s="41" t="s">
        <v>59</v>
      </c>
      <c r="I30" s="42" t="s">
        <v>77</v>
      </c>
      <c r="J30" s="42"/>
      <c r="K30" s="42">
        <v>221545</v>
      </c>
      <c r="L30" s="45">
        <v>221545</v>
      </c>
      <c r="M30" s="39">
        <f t="shared" si="0"/>
        <v>100</v>
      </c>
      <c r="N30" s="3"/>
    </row>
    <row r="31" spans="2:14" ht="132.75" customHeight="1" x14ac:dyDescent="0.7">
      <c r="B31" s="35">
        <f t="shared" si="1"/>
        <v>18</v>
      </c>
      <c r="C31" s="50" t="s">
        <v>60</v>
      </c>
      <c r="D31" s="41" t="s">
        <v>26</v>
      </c>
      <c r="E31" s="41" t="s">
        <v>51</v>
      </c>
      <c r="F31" s="41" t="s">
        <v>63</v>
      </c>
      <c r="G31" s="49" t="s">
        <v>76</v>
      </c>
      <c r="H31" s="41" t="s">
        <v>61</v>
      </c>
      <c r="I31" s="42" t="s">
        <v>78</v>
      </c>
      <c r="J31" s="42">
        <v>-2433.2199999999998</v>
      </c>
      <c r="K31" s="42">
        <v>66910</v>
      </c>
      <c r="L31" s="45">
        <v>66910</v>
      </c>
      <c r="M31" s="39">
        <f t="shared" si="0"/>
        <v>100</v>
      </c>
      <c r="N31" s="3"/>
    </row>
    <row r="32" spans="2:14" ht="82.5" hidden="1" customHeight="1" x14ac:dyDescent="0.7">
      <c r="B32" s="35">
        <f t="shared" si="1"/>
        <v>19</v>
      </c>
      <c r="C32" s="46" t="s">
        <v>79</v>
      </c>
      <c r="D32" s="37" t="s">
        <v>26</v>
      </c>
      <c r="E32" s="37" t="s">
        <v>51</v>
      </c>
      <c r="F32" s="37" t="s">
        <v>80</v>
      </c>
      <c r="G32" s="37"/>
      <c r="H32" s="37"/>
      <c r="I32" s="38">
        <f t="shared" ref="I32:J34" si="2">I33</f>
        <v>3000</v>
      </c>
      <c r="J32" s="38">
        <f t="shared" si="2"/>
        <v>-3000</v>
      </c>
      <c r="K32" s="38"/>
      <c r="L32" s="45"/>
      <c r="M32" s="39" t="e">
        <f t="shared" si="0"/>
        <v>#DIV/0!</v>
      </c>
      <c r="N32" s="3"/>
    </row>
    <row r="33" spans="2:14" ht="78" hidden="1" customHeight="1" x14ac:dyDescent="0.7">
      <c r="B33" s="35">
        <f t="shared" si="1"/>
        <v>20</v>
      </c>
      <c r="C33" s="40" t="s">
        <v>54</v>
      </c>
      <c r="D33" s="41" t="s">
        <v>26</v>
      </c>
      <c r="E33" s="41" t="s">
        <v>51</v>
      </c>
      <c r="F33" s="41" t="s">
        <v>80</v>
      </c>
      <c r="G33" s="41" t="s">
        <v>55</v>
      </c>
      <c r="H33" s="41"/>
      <c r="I33" s="42">
        <f t="shared" si="2"/>
        <v>3000</v>
      </c>
      <c r="J33" s="42">
        <f t="shared" si="2"/>
        <v>-3000</v>
      </c>
      <c r="K33" s="42"/>
      <c r="L33" s="45"/>
      <c r="M33" s="39" t="e">
        <f t="shared" si="0"/>
        <v>#DIV/0!</v>
      </c>
      <c r="N33" s="3"/>
    </row>
    <row r="34" spans="2:14" ht="80.25" hidden="1" customHeight="1" x14ac:dyDescent="0.7">
      <c r="B34" s="35">
        <f t="shared" si="1"/>
        <v>21</v>
      </c>
      <c r="C34" s="51" t="s">
        <v>81</v>
      </c>
      <c r="D34" s="41" t="s">
        <v>26</v>
      </c>
      <c r="E34" s="41" t="s">
        <v>51</v>
      </c>
      <c r="F34" s="41" t="s">
        <v>80</v>
      </c>
      <c r="G34" s="41" t="s">
        <v>82</v>
      </c>
      <c r="H34" s="41"/>
      <c r="I34" s="42">
        <f t="shared" si="2"/>
        <v>3000</v>
      </c>
      <c r="J34" s="42">
        <f t="shared" si="2"/>
        <v>-3000</v>
      </c>
      <c r="K34" s="42"/>
      <c r="L34" s="45"/>
      <c r="M34" s="39" t="e">
        <f t="shared" si="0"/>
        <v>#DIV/0!</v>
      </c>
      <c r="N34" s="3"/>
    </row>
    <row r="35" spans="2:14" ht="59.25" hidden="1" customHeight="1" x14ac:dyDescent="0.7">
      <c r="B35" s="35">
        <f t="shared" si="1"/>
        <v>22</v>
      </c>
      <c r="C35" s="44" t="s">
        <v>83</v>
      </c>
      <c r="D35" s="41" t="s">
        <v>26</v>
      </c>
      <c r="E35" s="41" t="s">
        <v>51</v>
      </c>
      <c r="F35" s="41" t="s">
        <v>80</v>
      </c>
      <c r="G35" s="41" t="s">
        <v>82</v>
      </c>
      <c r="H35" s="41" t="s">
        <v>84</v>
      </c>
      <c r="I35" s="42">
        <v>3000</v>
      </c>
      <c r="J35" s="42">
        <v>-3000</v>
      </c>
      <c r="K35" s="42"/>
      <c r="L35" s="45"/>
      <c r="M35" s="39" t="e">
        <f t="shared" si="0"/>
        <v>#DIV/0!</v>
      </c>
      <c r="N35" s="3"/>
    </row>
    <row r="36" spans="2:14" ht="87" customHeight="1" x14ac:dyDescent="0.65">
      <c r="B36" s="35">
        <f t="shared" si="1"/>
        <v>23</v>
      </c>
      <c r="C36" s="52" t="s">
        <v>177</v>
      </c>
      <c r="D36" s="37" t="s">
        <v>26</v>
      </c>
      <c r="E36" s="37" t="s">
        <v>51</v>
      </c>
      <c r="F36" s="37" t="s">
        <v>113</v>
      </c>
      <c r="G36" s="53" t="s">
        <v>98</v>
      </c>
      <c r="H36" s="37" t="s">
        <v>4</v>
      </c>
      <c r="I36" s="38"/>
      <c r="J36" s="38"/>
      <c r="K36" s="38">
        <f>K37</f>
        <v>2610</v>
      </c>
      <c r="L36" s="54">
        <f>L37</f>
        <v>2610</v>
      </c>
      <c r="M36" s="55">
        <f t="shared" si="0"/>
        <v>100</v>
      </c>
      <c r="N36" s="3"/>
    </row>
    <row r="37" spans="2:14" ht="135" customHeight="1" x14ac:dyDescent="0.7">
      <c r="B37" s="35">
        <f t="shared" si="1"/>
        <v>24</v>
      </c>
      <c r="C37" s="44" t="s">
        <v>70</v>
      </c>
      <c r="D37" s="41" t="s">
        <v>26</v>
      </c>
      <c r="E37" s="41" t="s">
        <v>51</v>
      </c>
      <c r="F37" s="41" t="s">
        <v>113</v>
      </c>
      <c r="G37" s="49" t="s">
        <v>98</v>
      </c>
      <c r="H37" s="41" t="s">
        <v>72</v>
      </c>
      <c r="I37" s="42"/>
      <c r="J37" s="42"/>
      <c r="K37" s="42">
        <v>2610</v>
      </c>
      <c r="L37" s="56">
        <v>2610</v>
      </c>
      <c r="M37" s="39">
        <f t="shared" si="0"/>
        <v>100</v>
      </c>
      <c r="N37" s="3"/>
    </row>
    <row r="38" spans="2:14" ht="81" customHeight="1" x14ac:dyDescent="0.65">
      <c r="B38" s="35">
        <f t="shared" si="1"/>
        <v>25</v>
      </c>
      <c r="C38" s="46" t="s">
        <v>85</v>
      </c>
      <c r="D38" s="37" t="s">
        <v>26</v>
      </c>
      <c r="E38" s="37" t="s">
        <v>53</v>
      </c>
      <c r="F38" s="37" t="s">
        <v>96</v>
      </c>
      <c r="G38" s="37"/>
      <c r="H38" s="37"/>
      <c r="I38" s="38">
        <f t="shared" ref="I38:L41" si="3">I39</f>
        <v>92000</v>
      </c>
      <c r="J38" s="38">
        <f t="shared" si="3"/>
        <v>0</v>
      </c>
      <c r="K38" s="38">
        <f t="shared" si="3"/>
        <v>104300</v>
      </c>
      <c r="L38" s="38">
        <f t="shared" si="3"/>
        <v>104300</v>
      </c>
      <c r="M38" s="55">
        <f t="shared" si="0"/>
        <v>100</v>
      </c>
      <c r="N38" s="3"/>
    </row>
    <row r="39" spans="2:14" ht="112.2" customHeight="1" x14ac:dyDescent="0.7">
      <c r="B39" s="35">
        <f t="shared" si="1"/>
        <v>26</v>
      </c>
      <c r="C39" s="40" t="s">
        <v>86</v>
      </c>
      <c r="D39" s="41" t="s">
        <v>26</v>
      </c>
      <c r="E39" s="41" t="s">
        <v>53</v>
      </c>
      <c r="F39" s="41" t="s">
        <v>87</v>
      </c>
      <c r="G39" s="41"/>
      <c r="H39" s="41"/>
      <c r="I39" s="42">
        <f t="shared" si="3"/>
        <v>92000</v>
      </c>
      <c r="J39" s="42">
        <f t="shared" si="3"/>
        <v>0</v>
      </c>
      <c r="K39" s="42">
        <f t="shared" si="3"/>
        <v>104300</v>
      </c>
      <c r="L39" s="42">
        <f t="shared" si="3"/>
        <v>104300</v>
      </c>
      <c r="M39" s="39">
        <f t="shared" si="0"/>
        <v>100</v>
      </c>
      <c r="N39" s="3"/>
    </row>
    <row r="40" spans="2:14" ht="129" customHeight="1" x14ac:dyDescent="0.7">
      <c r="B40" s="35">
        <f t="shared" si="1"/>
        <v>27</v>
      </c>
      <c r="C40" s="47" t="s">
        <v>88</v>
      </c>
      <c r="D40" s="41" t="s">
        <v>26</v>
      </c>
      <c r="E40" s="41" t="s">
        <v>53</v>
      </c>
      <c r="F40" s="41" t="s">
        <v>87</v>
      </c>
      <c r="G40" s="41" t="s">
        <v>65</v>
      </c>
      <c r="H40" s="41"/>
      <c r="I40" s="42">
        <f t="shared" si="3"/>
        <v>92000</v>
      </c>
      <c r="J40" s="42">
        <f t="shared" si="3"/>
        <v>0</v>
      </c>
      <c r="K40" s="42">
        <f t="shared" si="3"/>
        <v>104300</v>
      </c>
      <c r="L40" s="42">
        <f t="shared" si="3"/>
        <v>104300</v>
      </c>
      <c r="M40" s="39">
        <f t="shared" si="0"/>
        <v>100</v>
      </c>
      <c r="N40" s="3"/>
    </row>
    <row r="41" spans="2:14" ht="146.4" customHeight="1" x14ac:dyDescent="0.7">
      <c r="B41" s="35">
        <f t="shared" si="1"/>
        <v>28</v>
      </c>
      <c r="C41" s="44" t="s">
        <v>89</v>
      </c>
      <c r="D41" s="41" t="s">
        <v>26</v>
      </c>
      <c r="E41" s="41" t="s">
        <v>53</v>
      </c>
      <c r="F41" s="41" t="s">
        <v>87</v>
      </c>
      <c r="G41" s="41" t="s">
        <v>90</v>
      </c>
      <c r="H41" s="41" t="s">
        <v>4</v>
      </c>
      <c r="I41" s="42">
        <f t="shared" si="3"/>
        <v>92000</v>
      </c>
      <c r="J41" s="42">
        <f t="shared" si="3"/>
        <v>0</v>
      </c>
      <c r="K41" s="42">
        <f t="shared" si="3"/>
        <v>104300</v>
      </c>
      <c r="L41" s="42">
        <f t="shared" si="3"/>
        <v>104300</v>
      </c>
      <c r="M41" s="39">
        <f t="shared" si="0"/>
        <v>100</v>
      </c>
      <c r="N41" s="3"/>
    </row>
    <row r="42" spans="2:14" ht="143.4" customHeight="1" x14ac:dyDescent="0.7">
      <c r="B42" s="35">
        <f t="shared" si="1"/>
        <v>29</v>
      </c>
      <c r="C42" s="44" t="s">
        <v>91</v>
      </c>
      <c r="D42" s="41" t="s">
        <v>26</v>
      </c>
      <c r="E42" s="41" t="s">
        <v>53</v>
      </c>
      <c r="F42" s="41" t="s">
        <v>87</v>
      </c>
      <c r="G42" s="41" t="s">
        <v>92</v>
      </c>
      <c r="H42" s="41" t="s">
        <v>4</v>
      </c>
      <c r="I42" s="42">
        <f>I44+I45+I46</f>
        <v>92000</v>
      </c>
      <c r="J42" s="42">
        <f>J44+J45+J46</f>
        <v>0</v>
      </c>
      <c r="K42" s="42">
        <f>K43+K46</f>
        <v>104300</v>
      </c>
      <c r="L42" s="42">
        <f>L43+L46</f>
        <v>104300</v>
      </c>
      <c r="M42" s="39">
        <f t="shared" si="0"/>
        <v>100</v>
      </c>
      <c r="N42" s="3"/>
    </row>
    <row r="43" spans="2:14" ht="103.8" customHeight="1" x14ac:dyDescent="0.7">
      <c r="B43" s="35">
        <f t="shared" si="1"/>
        <v>30</v>
      </c>
      <c r="C43" s="44" t="s">
        <v>145</v>
      </c>
      <c r="D43" s="41" t="s">
        <v>26</v>
      </c>
      <c r="E43" s="41" t="s">
        <v>53</v>
      </c>
      <c r="F43" s="41" t="s">
        <v>87</v>
      </c>
      <c r="G43" s="41" t="s">
        <v>92</v>
      </c>
      <c r="H43" s="41" t="s">
        <v>146</v>
      </c>
      <c r="I43" s="42"/>
      <c r="J43" s="42"/>
      <c r="K43" s="42">
        <f>K44+K45</f>
        <v>101850</v>
      </c>
      <c r="L43" s="42">
        <f>L44+L45</f>
        <v>101850</v>
      </c>
      <c r="M43" s="39">
        <f t="shared" si="0"/>
        <v>100</v>
      </c>
      <c r="N43" s="3"/>
    </row>
    <row r="44" spans="2:14" ht="82.2" customHeight="1" x14ac:dyDescent="0.7">
      <c r="B44" s="35">
        <f t="shared" si="1"/>
        <v>31</v>
      </c>
      <c r="C44" s="44" t="s">
        <v>58</v>
      </c>
      <c r="D44" s="41" t="s">
        <v>26</v>
      </c>
      <c r="E44" s="41" t="s">
        <v>53</v>
      </c>
      <c r="F44" s="41" t="s">
        <v>87</v>
      </c>
      <c r="G44" s="41" t="s">
        <v>92</v>
      </c>
      <c r="H44" s="41" t="s">
        <v>59</v>
      </c>
      <c r="I44" s="42" t="s">
        <v>93</v>
      </c>
      <c r="J44" s="42"/>
      <c r="K44" s="42">
        <v>78226</v>
      </c>
      <c r="L44" s="45">
        <v>78226</v>
      </c>
      <c r="M44" s="39">
        <f t="shared" si="0"/>
        <v>100</v>
      </c>
      <c r="N44" s="3"/>
    </row>
    <row r="45" spans="2:14" ht="144" customHeight="1" x14ac:dyDescent="0.7">
      <c r="B45" s="35">
        <f t="shared" si="1"/>
        <v>32</v>
      </c>
      <c r="C45" s="44" t="s">
        <v>60</v>
      </c>
      <c r="D45" s="41" t="s">
        <v>26</v>
      </c>
      <c r="E45" s="41" t="s">
        <v>53</v>
      </c>
      <c r="F45" s="41" t="s">
        <v>87</v>
      </c>
      <c r="G45" s="41" t="s">
        <v>92</v>
      </c>
      <c r="H45" s="41" t="s">
        <v>61</v>
      </c>
      <c r="I45" s="42" t="s">
        <v>94</v>
      </c>
      <c r="J45" s="42"/>
      <c r="K45" s="42">
        <v>23624</v>
      </c>
      <c r="L45" s="45">
        <v>23624</v>
      </c>
      <c r="M45" s="39">
        <f t="shared" si="0"/>
        <v>100</v>
      </c>
      <c r="N45" s="3"/>
    </row>
    <row r="46" spans="2:14" ht="126.6" customHeight="1" x14ac:dyDescent="0.7">
      <c r="B46" s="35">
        <f t="shared" si="1"/>
        <v>33</v>
      </c>
      <c r="C46" s="44" t="s">
        <v>70</v>
      </c>
      <c r="D46" s="41" t="s">
        <v>26</v>
      </c>
      <c r="E46" s="41" t="s">
        <v>53</v>
      </c>
      <c r="F46" s="41" t="s">
        <v>87</v>
      </c>
      <c r="G46" s="41" t="s">
        <v>92</v>
      </c>
      <c r="H46" s="41" t="s">
        <v>72</v>
      </c>
      <c r="I46" s="42" t="s">
        <v>95</v>
      </c>
      <c r="J46" s="42"/>
      <c r="K46" s="42">
        <v>2450</v>
      </c>
      <c r="L46" s="45">
        <v>2450</v>
      </c>
      <c r="M46" s="39">
        <f t="shared" si="0"/>
        <v>100</v>
      </c>
      <c r="N46" s="3"/>
    </row>
    <row r="47" spans="2:14" ht="84" customHeight="1" x14ac:dyDescent="0.65">
      <c r="B47" s="35">
        <f t="shared" si="1"/>
        <v>34</v>
      </c>
      <c r="C47" s="57" t="s">
        <v>99</v>
      </c>
      <c r="D47" s="37" t="s">
        <v>26</v>
      </c>
      <c r="E47" s="37" t="s">
        <v>63</v>
      </c>
      <c r="F47" s="37" t="s">
        <v>96</v>
      </c>
      <c r="G47" s="37"/>
      <c r="H47" s="37"/>
      <c r="I47" s="38" t="e">
        <f>#REF!+I48</f>
        <v>#REF!</v>
      </c>
      <c r="J47" s="38" t="e">
        <f>J48+#REF!</f>
        <v>#REF!</v>
      </c>
      <c r="K47" s="38">
        <f t="shared" ref="K47:L51" si="4">K48</f>
        <v>1000</v>
      </c>
      <c r="L47" s="38">
        <f t="shared" si="4"/>
        <v>1000</v>
      </c>
      <c r="M47" s="55">
        <f t="shared" si="0"/>
        <v>100</v>
      </c>
      <c r="N47" s="3"/>
    </row>
    <row r="48" spans="2:14" ht="96.6" customHeight="1" x14ac:dyDescent="0.7">
      <c r="B48" s="35">
        <f t="shared" si="1"/>
        <v>35</v>
      </c>
      <c r="C48" s="58" t="s">
        <v>100</v>
      </c>
      <c r="D48" s="41" t="s">
        <v>26</v>
      </c>
      <c r="E48" s="41" t="s">
        <v>63</v>
      </c>
      <c r="F48" s="41" t="s">
        <v>101</v>
      </c>
      <c r="G48" s="37"/>
      <c r="H48" s="37"/>
      <c r="I48" s="42" t="e">
        <f>I49</f>
        <v>#REF!</v>
      </c>
      <c r="J48" s="42" t="e">
        <f>J49</f>
        <v>#REF!</v>
      </c>
      <c r="K48" s="42">
        <f t="shared" si="4"/>
        <v>1000</v>
      </c>
      <c r="L48" s="42">
        <f t="shared" si="4"/>
        <v>1000</v>
      </c>
      <c r="M48" s="39">
        <f t="shared" si="0"/>
        <v>100</v>
      </c>
      <c r="N48" s="3"/>
    </row>
    <row r="49" spans="2:14" ht="108.6" customHeight="1" x14ac:dyDescent="0.7">
      <c r="B49" s="35">
        <f t="shared" si="1"/>
        <v>36</v>
      </c>
      <c r="C49" s="47" t="s">
        <v>64</v>
      </c>
      <c r="D49" s="41" t="s">
        <v>26</v>
      </c>
      <c r="E49" s="41" t="s">
        <v>63</v>
      </c>
      <c r="F49" s="41" t="s">
        <v>101</v>
      </c>
      <c r="G49" s="41" t="s">
        <v>97</v>
      </c>
      <c r="H49" s="41"/>
      <c r="I49" s="42" t="e">
        <f>I50+#REF!</f>
        <v>#REF!</v>
      </c>
      <c r="J49" s="42" t="e">
        <f>J50+#REF!</f>
        <v>#REF!</v>
      </c>
      <c r="K49" s="42">
        <f t="shared" si="4"/>
        <v>1000</v>
      </c>
      <c r="L49" s="42">
        <f t="shared" si="4"/>
        <v>1000</v>
      </c>
      <c r="M49" s="39">
        <f t="shared" si="0"/>
        <v>100</v>
      </c>
      <c r="N49" s="3"/>
    </row>
    <row r="50" spans="2:14" ht="124.5" customHeight="1" x14ac:dyDescent="0.7">
      <c r="B50" s="35">
        <f t="shared" si="1"/>
        <v>37</v>
      </c>
      <c r="C50" s="44" t="s">
        <v>89</v>
      </c>
      <c r="D50" s="41" t="s">
        <v>26</v>
      </c>
      <c r="E50" s="41" t="s">
        <v>63</v>
      </c>
      <c r="F50" s="41" t="s">
        <v>101</v>
      </c>
      <c r="G50" s="41" t="s">
        <v>102</v>
      </c>
      <c r="H50" s="41"/>
      <c r="I50" s="42" t="e">
        <f>I51</f>
        <v>#REF!</v>
      </c>
      <c r="J50" s="42" t="e">
        <f>J51</f>
        <v>#REF!</v>
      </c>
      <c r="K50" s="42">
        <f t="shared" si="4"/>
        <v>1000</v>
      </c>
      <c r="L50" s="42">
        <f t="shared" si="4"/>
        <v>1000</v>
      </c>
      <c r="M50" s="39">
        <f t="shared" si="0"/>
        <v>100</v>
      </c>
      <c r="N50" s="3"/>
    </row>
    <row r="51" spans="2:14" ht="189.75" customHeight="1" x14ac:dyDescent="0.7">
      <c r="B51" s="35">
        <f t="shared" si="1"/>
        <v>38</v>
      </c>
      <c r="C51" s="59" t="s">
        <v>103</v>
      </c>
      <c r="D51" s="41" t="s">
        <v>26</v>
      </c>
      <c r="E51" s="41" t="s">
        <v>63</v>
      </c>
      <c r="F51" s="41" t="s">
        <v>101</v>
      </c>
      <c r="G51" s="41" t="s">
        <v>102</v>
      </c>
      <c r="H51" s="41" t="s">
        <v>4</v>
      </c>
      <c r="I51" s="42" t="e">
        <f>#REF!+I52</f>
        <v>#REF!</v>
      </c>
      <c r="J51" s="42" t="e">
        <f>#REF!</f>
        <v>#REF!</v>
      </c>
      <c r="K51" s="42">
        <f t="shared" si="4"/>
        <v>1000</v>
      </c>
      <c r="L51" s="42">
        <f t="shared" si="4"/>
        <v>1000</v>
      </c>
      <c r="M51" s="39">
        <f t="shared" si="0"/>
        <v>100</v>
      </c>
      <c r="N51" s="3"/>
    </row>
    <row r="52" spans="2:14" ht="93.75" customHeight="1" x14ac:dyDescent="0.7">
      <c r="B52" s="35">
        <f t="shared" si="1"/>
        <v>39</v>
      </c>
      <c r="C52" s="44" t="s">
        <v>104</v>
      </c>
      <c r="D52" s="41" t="s">
        <v>26</v>
      </c>
      <c r="E52" s="41" t="s">
        <v>63</v>
      </c>
      <c r="F52" s="41" t="s">
        <v>101</v>
      </c>
      <c r="G52" s="41" t="s">
        <v>102</v>
      </c>
      <c r="H52" s="41" t="s">
        <v>105</v>
      </c>
      <c r="I52" s="42">
        <v>1000</v>
      </c>
      <c r="J52" s="42"/>
      <c r="K52" s="42">
        <f>I52+J52</f>
        <v>1000</v>
      </c>
      <c r="L52" s="45">
        <v>1000</v>
      </c>
      <c r="M52" s="39">
        <f t="shared" si="0"/>
        <v>100</v>
      </c>
      <c r="N52" s="3"/>
    </row>
    <row r="53" spans="2:14" ht="94.8" customHeight="1" x14ac:dyDescent="0.7">
      <c r="B53" s="35">
        <f t="shared" si="1"/>
        <v>40</v>
      </c>
      <c r="C53" s="36" t="s">
        <v>106</v>
      </c>
      <c r="D53" s="37" t="s">
        <v>26</v>
      </c>
      <c r="E53" s="37" t="s">
        <v>107</v>
      </c>
      <c r="F53" s="37" t="s">
        <v>96</v>
      </c>
      <c r="G53" s="60"/>
      <c r="H53" s="41"/>
      <c r="I53" s="38">
        <f t="shared" ref="I53:J57" si="5">I54</f>
        <v>114830.51</v>
      </c>
      <c r="J53" s="38">
        <f t="shared" si="5"/>
        <v>-66905.19</v>
      </c>
      <c r="K53" s="38">
        <f t="shared" ref="K53:L57" si="6">K54</f>
        <v>21361.15</v>
      </c>
      <c r="L53" s="61">
        <f t="shared" si="6"/>
        <v>21361.15</v>
      </c>
      <c r="M53" s="55">
        <f t="shared" si="0"/>
        <v>100</v>
      </c>
      <c r="N53" s="3"/>
    </row>
    <row r="54" spans="2:14" ht="100.8" customHeight="1" x14ac:dyDescent="0.7">
      <c r="B54" s="35">
        <f t="shared" si="1"/>
        <v>41</v>
      </c>
      <c r="C54" s="40" t="s">
        <v>108</v>
      </c>
      <c r="D54" s="41" t="s">
        <v>26</v>
      </c>
      <c r="E54" s="41" t="s">
        <v>107</v>
      </c>
      <c r="F54" s="41" t="s">
        <v>87</v>
      </c>
      <c r="G54" s="41"/>
      <c r="H54" s="41"/>
      <c r="I54" s="42">
        <f t="shared" si="5"/>
        <v>114830.51</v>
      </c>
      <c r="J54" s="42">
        <f t="shared" si="5"/>
        <v>-66905.19</v>
      </c>
      <c r="K54" s="42">
        <f t="shared" si="6"/>
        <v>21361.15</v>
      </c>
      <c r="L54" s="45">
        <f t="shared" si="6"/>
        <v>21361.15</v>
      </c>
      <c r="M54" s="39">
        <f t="shared" si="0"/>
        <v>100</v>
      </c>
      <c r="N54" s="3"/>
    </row>
    <row r="55" spans="2:14" ht="82.8" customHeight="1" x14ac:dyDescent="0.7">
      <c r="B55" s="35">
        <f t="shared" si="1"/>
        <v>42</v>
      </c>
      <c r="C55" s="47" t="s">
        <v>64</v>
      </c>
      <c r="D55" s="41" t="s">
        <v>26</v>
      </c>
      <c r="E55" s="41" t="s">
        <v>107</v>
      </c>
      <c r="F55" s="41" t="s">
        <v>87</v>
      </c>
      <c r="G55" s="41" t="s">
        <v>65</v>
      </c>
      <c r="H55" s="41"/>
      <c r="I55" s="42">
        <f t="shared" si="5"/>
        <v>114830.51</v>
      </c>
      <c r="J55" s="42">
        <f t="shared" si="5"/>
        <v>-66905.19</v>
      </c>
      <c r="K55" s="42">
        <f t="shared" si="6"/>
        <v>21361.15</v>
      </c>
      <c r="L55" s="45">
        <f t="shared" si="6"/>
        <v>21361.15</v>
      </c>
      <c r="M55" s="39">
        <f t="shared" si="0"/>
        <v>100</v>
      </c>
      <c r="N55" s="3"/>
    </row>
    <row r="56" spans="2:14" ht="112.8" customHeight="1" x14ac:dyDescent="0.7">
      <c r="B56" s="35">
        <f t="shared" si="1"/>
        <v>43</v>
      </c>
      <c r="C56" s="47" t="s">
        <v>109</v>
      </c>
      <c r="D56" s="41" t="s">
        <v>26</v>
      </c>
      <c r="E56" s="41" t="s">
        <v>107</v>
      </c>
      <c r="F56" s="41" t="s">
        <v>87</v>
      </c>
      <c r="G56" s="41" t="s">
        <v>110</v>
      </c>
      <c r="H56" s="41" t="s">
        <v>4</v>
      </c>
      <c r="I56" s="42">
        <f t="shared" si="5"/>
        <v>114830.51</v>
      </c>
      <c r="J56" s="42">
        <f>J57</f>
        <v>-66905.19</v>
      </c>
      <c r="K56" s="42">
        <f t="shared" si="6"/>
        <v>21361.15</v>
      </c>
      <c r="L56" s="45">
        <f t="shared" si="6"/>
        <v>21361.15</v>
      </c>
      <c r="M56" s="39">
        <f t="shared" si="0"/>
        <v>100</v>
      </c>
      <c r="N56" s="3"/>
    </row>
    <row r="57" spans="2:14" ht="171.6" customHeight="1" x14ac:dyDescent="0.7">
      <c r="B57" s="35">
        <f t="shared" si="1"/>
        <v>44</v>
      </c>
      <c r="C57" s="40" t="s">
        <v>111</v>
      </c>
      <c r="D57" s="41" t="s">
        <v>26</v>
      </c>
      <c r="E57" s="41" t="s">
        <v>107</v>
      </c>
      <c r="F57" s="41" t="s">
        <v>87</v>
      </c>
      <c r="G57" s="41" t="s">
        <v>112</v>
      </c>
      <c r="H57" s="41" t="s">
        <v>4</v>
      </c>
      <c r="I57" s="42">
        <f t="shared" si="5"/>
        <v>114830.51</v>
      </c>
      <c r="J57" s="42">
        <f t="shared" si="5"/>
        <v>-66905.19</v>
      </c>
      <c r="K57" s="42">
        <f t="shared" si="6"/>
        <v>21361.15</v>
      </c>
      <c r="L57" s="45">
        <f t="shared" si="6"/>
        <v>21361.15</v>
      </c>
      <c r="M57" s="39">
        <f t="shared" si="0"/>
        <v>100</v>
      </c>
      <c r="N57" s="3"/>
    </row>
    <row r="58" spans="2:14" ht="127.8" customHeight="1" x14ac:dyDescent="0.7">
      <c r="B58" s="35">
        <f t="shared" si="1"/>
        <v>45</v>
      </c>
      <c r="C58" s="62" t="s">
        <v>70</v>
      </c>
      <c r="D58" s="41" t="s">
        <v>26</v>
      </c>
      <c r="E58" s="41" t="s">
        <v>107</v>
      </c>
      <c r="F58" s="41" t="s">
        <v>87</v>
      </c>
      <c r="G58" s="41" t="s">
        <v>112</v>
      </c>
      <c r="H58" s="41" t="s">
        <v>72</v>
      </c>
      <c r="I58" s="42">
        <v>114830.51</v>
      </c>
      <c r="J58" s="42">
        <v>-66905.19</v>
      </c>
      <c r="K58" s="42">
        <v>21361.15</v>
      </c>
      <c r="L58" s="45">
        <v>21361.15</v>
      </c>
      <c r="M58" s="39">
        <f t="shared" si="0"/>
        <v>100</v>
      </c>
      <c r="N58" s="3"/>
    </row>
    <row r="59" spans="2:14" ht="111.75" customHeight="1" x14ac:dyDescent="0.7">
      <c r="B59" s="35">
        <f t="shared" si="1"/>
        <v>46</v>
      </c>
      <c r="C59" s="36" t="s">
        <v>115</v>
      </c>
      <c r="D59" s="37" t="s">
        <v>26</v>
      </c>
      <c r="E59" s="37" t="s">
        <v>116</v>
      </c>
      <c r="F59" s="37" t="s">
        <v>96</v>
      </c>
      <c r="G59" s="37"/>
      <c r="H59" s="37"/>
      <c r="I59" s="38" t="e">
        <f t="shared" ref="I59:L62" si="7">I60</f>
        <v>#REF!</v>
      </c>
      <c r="J59" s="38" t="e">
        <f t="shared" si="7"/>
        <v>#REF!</v>
      </c>
      <c r="K59" s="38">
        <f t="shared" si="7"/>
        <v>1237746.27</v>
      </c>
      <c r="L59" s="38">
        <f t="shared" si="7"/>
        <v>809029.04</v>
      </c>
      <c r="M59" s="39">
        <f t="shared" ref="M59:M87" si="8">L59/K59*100</f>
        <v>65.363076392062169</v>
      </c>
      <c r="N59" s="3"/>
    </row>
    <row r="60" spans="2:14" ht="95.25" customHeight="1" x14ac:dyDescent="0.7">
      <c r="B60" s="35">
        <f t="shared" si="1"/>
        <v>47</v>
      </c>
      <c r="C60" s="40" t="s">
        <v>117</v>
      </c>
      <c r="D60" s="41" t="s">
        <v>26</v>
      </c>
      <c r="E60" s="41" t="s">
        <v>116</v>
      </c>
      <c r="F60" s="41" t="s">
        <v>51</v>
      </c>
      <c r="G60" s="41"/>
      <c r="H60" s="41"/>
      <c r="I60" s="42" t="e">
        <f t="shared" si="7"/>
        <v>#REF!</v>
      </c>
      <c r="J60" s="42" t="e">
        <f>J61</f>
        <v>#REF!</v>
      </c>
      <c r="K60" s="42">
        <f t="shared" si="7"/>
        <v>1237746.27</v>
      </c>
      <c r="L60" s="42">
        <f t="shared" si="7"/>
        <v>809029.04</v>
      </c>
      <c r="M60" s="39">
        <f t="shared" si="8"/>
        <v>65.363076392062169</v>
      </c>
      <c r="N60" s="3"/>
    </row>
    <row r="61" spans="2:14" ht="136.80000000000001" customHeight="1" x14ac:dyDescent="0.7">
      <c r="B61" s="35">
        <f t="shared" si="1"/>
        <v>48</v>
      </c>
      <c r="C61" s="47" t="s">
        <v>64</v>
      </c>
      <c r="D61" s="41" t="s">
        <v>26</v>
      </c>
      <c r="E61" s="41" t="s">
        <v>116</v>
      </c>
      <c r="F61" s="41" t="s">
        <v>51</v>
      </c>
      <c r="G61" s="41" t="s">
        <v>65</v>
      </c>
      <c r="H61" s="41"/>
      <c r="I61" s="42" t="e">
        <f t="shared" si="7"/>
        <v>#REF!</v>
      </c>
      <c r="J61" s="42" t="e">
        <f>J62</f>
        <v>#REF!</v>
      </c>
      <c r="K61" s="42">
        <f t="shared" si="7"/>
        <v>1237746.27</v>
      </c>
      <c r="L61" s="42">
        <f t="shared" si="7"/>
        <v>809029.04</v>
      </c>
      <c r="M61" s="39">
        <f t="shared" si="8"/>
        <v>65.363076392062169</v>
      </c>
      <c r="N61" s="3"/>
    </row>
    <row r="62" spans="2:14" ht="103.8" customHeight="1" x14ac:dyDescent="0.7">
      <c r="B62" s="35">
        <f t="shared" si="1"/>
        <v>49</v>
      </c>
      <c r="C62" s="47" t="s">
        <v>118</v>
      </c>
      <c r="D62" s="41" t="s">
        <v>26</v>
      </c>
      <c r="E62" s="41" t="s">
        <v>116</v>
      </c>
      <c r="F62" s="41" t="s">
        <v>51</v>
      </c>
      <c r="G62" s="41" t="s">
        <v>114</v>
      </c>
      <c r="H62" s="41"/>
      <c r="I62" s="42" t="e">
        <f t="shared" si="7"/>
        <v>#REF!</v>
      </c>
      <c r="J62" s="42" t="e">
        <f>J63</f>
        <v>#REF!</v>
      </c>
      <c r="K62" s="42">
        <f t="shared" si="7"/>
        <v>1237746.27</v>
      </c>
      <c r="L62" s="56">
        <f>L63</f>
        <v>809029.04</v>
      </c>
      <c r="M62" s="39">
        <f t="shared" si="8"/>
        <v>65.363076392062169</v>
      </c>
      <c r="N62" s="3"/>
    </row>
    <row r="63" spans="2:14" ht="168.75" customHeight="1" x14ac:dyDescent="0.7">
      <c r="B63" s="35">
        <f t="shared" si="1"/>
        <v>50</v>
      </c>
      <c r="C63" s="40" t="s">
        <v>119</v>
      </c>
      <c r="D63" s="41" t="s">
        <v>26</v>
      </c>
      <c r="E63" s="41" t="s">
        <v>116</v>
      </c>
      <c r="F63" s="41" t="s">
        <v>51</v>
      </c>
      <c r="G63" s="41" t="s">
        <v>120</v>
      </c>
      <c r="H63" s="41" t="s">
        <v>4</v>
      </c>
      <c r="I63" s="42" t="e">
        <f>#REF!+I64+I65+I66+I67+I68</f>
        <v>#REF!</v>
      </c>
      <c r="J63" s="42" t="e">
        <f>#REF!+J64+J65+J66+J67+J68+J69</f>
        <v>#REF!</v>
      </c>
      <c r="K63" s="42">
        <f>K64+K65+K66+K67+K68+K69</f>
        <v>1237746.27</v>
      </c>
      <c r="L63" s="42">
        <f>L64+L65+L66+L67+L68+L69</f>
        <v>809029.04</v>
      </c>
      <c r="M63" s="39">
        <f t="shared" si="8"/>
        <v>65.363076392062169</v>
      </c>
      <c r="N63" s="3"/>
    </row>
    <row r="64" spans="2:14" ht="122.25" customHeight="1" x14ac:dyDescent="0.7">
      <c r="B64" s="35">
        <f t="shared" si="1"/>
        <v>51</v>
      </c>
      <c r="C64" s="44" t="s">
        <v>121</v>
      </c>
      <c r="D64" s="41" t="s">
        <v>26</v>
      </c>
      <c r="E64" s="41" t="s">
        <v>116</v>
      </c>
      <c r="F64" s="41" t="s">
        <v>51</v>
      </c>
      <c r="G64" s="41" t="s">
        <v>120</v>
      </c>
      <c r="H64" s="41" t="s">
        <v>72</v>
      </c>
      <c r="I64" s="42">
        <v>645180</v>
      </c>
      <c r="J64" s="42">
        <v>12895</v>
      </c>
      <c r="K64" s="42">
        <v>1035150.73</v>
      </c>
      <c r="L64" s="45">
        <v>606433.5</v>
      </c>
      <c r="M64" s="39">
        <f t="shared" si="8"/>
        <v>58.584076929550157</v>
      </c>
      <c r="N64" s="3"/>
    </row>
    <row r="65" spans="2:14" ht="67.2" customHeight="1" x14ac:dyDescent="0.7">
      <c r="B65" s="35">
        <f t="shared" si="1"/>
        <v>52</v>
      </c>
      <c r="C65" s="44" t="s">
        <v>104</v>
      </c>
      <c r="D65" s="41" t="s">
        <v>26</v>
      </c>
      <c r="E65" s="41" t="s">
        <v>116</v>
      </c>
      <c r="F65" s="41" t="s">
        <v>51</v>
      </c>
      <c r="G65" s="41" t="s">
        <v>120</v>
      </c>
      <c r="H65" s="41" t="s">
        <v>105</v>
      </c>
      <c r="I65" s="42">
        <v>10000</v>
      </c>
      <c r="J65" s="42"/>
      <c r="K65" s="42">
        <f>I65+J65</f>
        <v>10000</v>
      </c>
      <c r="L65" s="45">
        <v>10000</v>
      </c>
      <c r="M65" s="39">
        <f t="shared" si="8"/>
        <v>100</v>
      </c>
      <c r="N65" s="3"/>
    </row>
    <row r="66" spans="2:14" ht="69" customHeight="1" x14ac:dyDescent="0.7">
      <c r="B66" s="35">
        <f t="shared" si="1"/>
        <v>53</v>
      </c>
      <c r="C66" s="44" t="s">
        <v>122</v>
      </c>
      <c r="D66" s="41" t="s">
        <v>26</v>
      </c>
      <c r="E66" s="41" t="s">
        <v>116</v>
      </c>
      <c r="F66" s="41" t="s">
        <v>51</v>
      </c>
      <c r="G66" s="41" t="s">
        <v>120</v>
      </c>
      <c r="H66" s="41" t="s">
        <v>123</v>
      </c>
      <c r="I66" s="42">
        <v>23000</v>
      </c>
      <c r="J66" s="42"/>
      <c r="K66" s="42">
        <f>I66+J66</f>
        <v>23000</v>
      </c>
      <c r="L66" s="45">
        <v>23000</v>
      </c>
      <c r="M66" s="39">
        <f t="shared" si="8"/>
        <v>100</v>
      </c>
      <c r="N66" s="3"/>
    </row>
    <row r="67" spans="2:14" ht="117" customHeight="1" x14ac:dyDescent="0.7">
      <c r="B67" s="35">
        <f t="shared" si="1"/>
        <v>54</v>
      </c>
      <c r="C67" s="44" t="s">
        <v>124</v>
      </c>
      <c r="D67" s="41" t="s">
        <v>26</v>
      </c>
      <c r="E67" s="41" t="s">
        <v>116</v>
      </c>
      <c r="F67" s="41" t="s">
        <v>51</v>
      </c>
      <c r="G67" s="41" t="s">
        <v>120</v>
      </c>
      <c r="H67" s="41" t="s">
        <v>125</v>
      </c>
      <c r="I67" s="42">
        <v>10000</v>
      </c>
      <c r="J67" s="42">
        <v>-5600</v>
      </c>
      <c r="K67" s="42">
        <v>12000</v>
      </c>
      <c r="L67" s="45">
        <v>12000</v>
      </c>
      <c r="M67" s="39">
        <f t="shared" si="8"/>
        <v>100</v>
      </c>
      <c r="N67" s="3"/>
    </row>
    <row r="68" spans="2:14" ht="118.8" customHeight="1" x14ac:dyDescent="0.7">
      <c r="B68" s="35">
        <f t="shared" si="1"/>
        <v>55</v>
      </c>
      <c r="C68" s="44" t="s">
        <v>73</v>
      </c>
      <c r="D68" s="41" t="s">
        <v>26</v>
      </c>
      <c r="E68" s="41" t="s">
        <v>116</v>
      </c>
      <c r="F68" s="41" t="s">
        <v>51</v>
      </c>
      <c r="G68" s="41" t="s">
        <v>120</v>
      </c>
      <c r="H68" s="41" t="s">
        <v>74</v>
      </c>
      <c r="I68" s="42">
        <v>25000</v>
      </c>
      <c r="J68" s="42">
        <v>-1324.51</v>
      </c>
      <c r="K68" s="42">
        <v>7595.54</v>
      </c>
      <c r="L68" s="45">
        <v>7595.54</v>
      </c>
      <c r="M68" s="39">
        <f t="shared" si="8"/>
        <v>100</v>
      </c>
      <c r="N68" s="3"/>
    </row>
    <row r="69" spans="2:14" ht="115.2" customHeight="1" x14ac:dyDescent="0.7">
      <c r="B69" s="35">
        <f t="shared" si="1"/>
        <v>56</v>
      </c>
      <c r="C69" s="44" t="s">
        <v>121</v>
      </c>
      <c r="D69" s="41" t="s">
        <v>26</v>
      </c>
      <c r="E69" s="41" t="s">
        <v>116</v>
      </c>
      <c r="F69" s="41" t="s">
        <v>51</v>
      </c>
      <c r="G69" s="41" t="s">
        <v>126</v>
      </c>
      <c r="H69" s="41" t="s">
        <v>72</v>
      </c>
      <c r="I69" s="42"/>
      <c r="J69" s="42">
        <v>150000</v>
      </c>
      <c r="K69" s="42">
        <f>I69++J69</f>
        <v>150000</v>
      </c>
      <c r="L69" s="45">
        <v>150000</v>
      </c>
      <c r="M69" s="39">
        <f t="shared" si="8"/>
        <v>100</v>
      </c>
      <c r="N69" s="3"/>
    </row>
    <row r="70" spans="2:14" ht="102" customHeight="1" x14ac:dyDescent="0.7">
      <c r="B70" s="35">
        <f t="shared" si="1"/>
        <v>57</v>
      </c>
      <c r="C70" s="46" t="s">
        <v>127</v>
      </c>
      <c r="D70" s="37" t="s">
        <v>26</v>
      </c>
      <c r="E70" s="63" t="s">
        <v>80</v>
      </c>
      <c r="F70" s="63" t="s">
        <v>96</v>
      </c>
      <c r="G70" s="63"/>
      <c r="H70" s="63"/>
      <c r="I70" s="38">
        <f t="shared" ref="I70:L71" si="9">I71</f>
        <v>1147270</v>
      </c>
      <c r="J70" s="38">
        <f t="shared" si="9"/>
        <v>-26149.600000000002</v>
      </c>
      <c r="K70" s="38">
        <f t="shared" si="9"/>
        <v>1192611.44</v>
      </c>
      <c r="L70" s="38">
        <f t="shared" si="9"/>
        <v>1192611.44</v>
      </c>
      <c r="M70" s="39">
        <f t="shared" si="8"/>
        <v>100</v>
      </c>
      <c r="N70" s="3"/>
    </row>
    <row r="71" spans="2:14" ht="109.2" customHeight="1" x14ac:dyDescent="0.7">
      <c r="B71" s="35">
        <f t="shared" si="1"/>
        <v>58</v>
      </c>
      <c r="C71" s="64" t="s">
        <v>128</v>
      </c>
      <c r="D71" s="41" t="s">
        <v>26</v>
      </c>
      <c r="E71" s="41" t="s">
        <v>80</v>
      </c>
      <c r="F71" s="41" t="s">
        <v>107</v>
      </c>
      <c r="G71" s="41"/>
      <c r="H71" s="41"/>
      <c r="I71" s="42">
        <f t="shared" si="9"/>
        <v>1147270</v>
      </c>
      <c r="J71" s="42">
        <f t="shared" si="9"/>
        <v>-26149.600000000002</v>
      </c>
      <c r="K71" s="42">
        <f t="shared" si="9"/>
        <v>1192611.44</v>
      </c>
      <c r="L71" s="42">
        <f t="shared" si="9"/>
        <v>1192611.44</v>
      </c>
      <c r="M71" s="39">
        <f t="shared" si="8"/>
        <v>100</v>
      </c>
      <c r="N71" s="3"/>
    </row>
    <row r="72" spans="2:14" ht="168" customHeight="1" x14ac:dyDescent="0.7">
      <c r="B72" s="35">
        <f t="shared" si="1"/>
        <v>59</v>
      </c>
      <c r="C72" s="47" t="s">
        <v>64</v>
      </c>
      <c r="D72" s="41" t="s">
        <v>26</v>
      </c>
      <c r="E72" s="41" t="s">
        <v>80</v>
      </c>
      <c r="F72" s="41" t="s">
        <v>107</v>
      </c>
      <c r="G72" s="41" t="s">
        <v>65</v>
      </c>
      <c r="H72" s="41"/>
      <c r="I72" s="42">
        <f>I73</f>
        <v>1147270</v>
      </c>
      <c r="J72" s="42">
        <f>J73</f>
        <v>-26149.600000000002</v>
      </c>
      <c r="K72" s="42">
        <f>K73</f>
        <v>1192611.44</v>
      </c>
      <c r="L72" s="42">
        <f>L73</f>
        <v>1192611.44</v>
      </c>
      <c r="M72" s="39">
        <f t="shared" si="8"/>
        <v>100</v>
      </c>
      <c r="N72" s="3"/>
    </row>
    <row r="73" spans="2:14" ht="148.80000000000001" customHeight="1" x14ac:dyDescent="0.7">
      <c r="B73" s="35">
        <f t="shared" si="1"/>
        <v>60</v>
      </c>
      <c r="C73" s="47" t="s">
        <v>118</v>
      </c>
      <c r="D73" s="41" t="s">
        <v>26</v>
      </c>
      <c r="E73" s="41" t="s">
        <v>80</v>
      </c>
      <c r="F73" s="41" t="s">
        <v>107</v>
      </c>
      <c r="G73" s="41" t="s">
        <v>114</v>
      </c>
      <c r="H73" s="41"/>
      <c r="I73" s="42">
        <f>I74+I82</f>
        <v>1147270</v>
      </c>
      <c r="J73" s="42">
        <f>J74+J82</f>
        <v>-26149.600000000002</v>
      </c>
      <c r="K73" s="42">
        <f>K74</f>
        <v>1192611.44</v>
      </c>
      <c r="L73" s="42">
        <f>L74</f>
        <v>1192611.44</v>
      </c>
      <c r="M73" s="39">
        <f t="shared" si="8"/>
        <v>100</v>
      </c>
      <c r="N73" s="3"/>
    </row>
    <row r="74" spans="2:14" ht="154.80000000000001" customHeight="1" x14ac:dyDescent="0.7">
      <c r="B74" s="35">
        <f t="shared" si="1"/>
        <v>61</v>
      </c>
      <c r="C74" s="40" t="s">
        <v>129</v>
      </c>
      <c r="D74" s="41" t="s">
        <v>26</v>
      </c>
      <c r="E74" s="41" t="s">
        <v>80</v>
      </c>
      <c r="F74" s="41" t="s">
        <v>107</v>
      </c>
      <c r="G74" s="41" t="s">
        <v>130</v>
      </c>
      <c r="H74" s="41" t="s">
        <v>4</v>
      </c>
      <c r="I74" s="42">
        <f>I76+I77+I78</f>
        <v>900550</v>
      </c>
      <c r="J74" s="42">
        <f>J76+J77+J78</f>
        <v>-26823.24</v>
      </c>
      <c r="K74" s="42">
        <f>K75+++K78+K81</f>
        <v>1192611.44</v>
      </c>
      <c r="L74" s="42">
        <f>L75+++L78+L81</f>
        <v>1192611.44</v>
      </c>
      <c r="M74" s="39">
        <f t="shared" si="8"/>
        <v>100</v>
      </c>
      <c r="N74" s="3"/>
    </row>
    <row r="75" spans="2:14" ht="97.8" customHeight="1" x14ac:dyDescent="0.7">
      <c r="B75" s="35">
        <f t="shared" si="1"/>
        <v>62</v>
      </c>
      <c r="C75" s="44" t="s">
        <v>145</v>
      </c>
      <c r="D75" s="41" t="s">
        <v>26</v>
      </c>
      <c r="E75" s="41" t="s">
        <v>80</v>
      </c>
      <c r="F75" s="41" t="s">
        <v>107</v>
      </c>
      <c r="G75" s="41" t="s">
        <v>130</v>
      </c>
      <c r="H75" s="41" t="s">
        <v>146</v>
      </c>
      <c r="I75" s="42"/>
      <c r="J75" s="42"/>
      <c r="K75" s="42">
        <f>K76+K77</f>
        <v>428510.05</v>
      </c>
      <c r="L75" s="42">
        <f>L76+L77</f>
        <v>428510.05</v>
      </c>
      <c r="M75" s="39">
        <f t="shared" si="8"/>
        <v>100</v>
      </c>
      <c r="N75" s="3"/>
    </row>
    <row r="76" spans="2:14" ht="144" customHeight="1" x14ac:dyDescent="0.7">
      <c r="B76" s="35">
        <f t="shared" si="1"/>
        <v>63</v>
      </c>
      <c r="C76" s="44" t="s">
        <v>58</v>
      </c>
      <c r="D76" s="41" t="s">
        <v>26</v>
      </c>
      <c r="E76" s="41" t="s">
        <v>80</v>
      </c>
      <c r="F76" s="41" t="s">
        <v>107</v>
      </c>
      <c r="G76" s="41" t="s">
        <v>130</v>
      </c>
      <c r="H76" s="41" t="s">
        <v>59</v>
      </c>
      <c r="I76" s="42" t="s">
        <v>131</v>
      </c>
      <c r="J76" s="42">
        <v>-18576.7</v>
      </c>
      <c r="K76" s="42">
        <v>325634.34999999998</v>
      </c>
      <c r="L76" s="45">
        <v>325634.34999999998</v>
      </c>
      <c r="M76" s="39">
        <f t="shared" si="8"/>
        <v>100</v>
      </c>
      <c r="N76" s="3"/>
    </row>
    <row r="77" spans="2:14" ht="183" customHeight="1" x14ac:dyDescent="0.7">
      <c r="B77" s="35">
        <f t="shared" si="1"/>
        <v>64</v>
      </c>
      <c r="C77" s="50" t="s">
        <v>60</v>
      </c>
      <c r="D77" s="41" t="s">
        <v>26</v>
      </c>
      <c r="E77" s="41" t="s">
        <v>80</v>
      </c>
      <c r="F77" s="41" t="s">
        <v>107</v>
      </c>
      <c r="G77" s="41" t="s">
        <v>130</v>
      </c>
      <c r="H77" s="41" t="s">
        <v>61</v>
      </c>
      <c r="I77" s="42" t="s">
        <v>132</v>
      </c>
      <c r="J77" s="42">
        <v>-8246.5400000000009</v>
      </c>
      <c r="K77" s="42">
        <v>102875.7</v>
      </c>
      <c r="L77" s="45">
        <v>102875.7</v>
      </c>
      <c r="M77" s="39">
        <f t="shared" si="8"/>
        <v>100</v>
      </c>
      <c r="N77" s="3"/>
    </row>
    <row r="78" spans="2:14" ht="108" customHeight="1" x14ac:dyDescent="0.7">
      <c r="B78" s="35">
        <f t="shared" si="1"/>
        <v>65</v>
      </c>
      <c r="C78" s="44" t="s">
        <v>145</v>
      </c>
      <c r="D78" s="41" t="s">
        <v>26</v>
      </c>
      <c r="E78" s="41" t="s">
        <v>80</v>
      </c>
      <c r="F78" s="41" t="s">
        <v>107</v>
      </c>
      <c r="G78" s="65" t="s">
        <v>133</v>
      </c>
      <c r="H78" s="41" t="s">
        <v>146</v>
      </c>
      <c r="I78" s="42">
        <f>I79+I80</f>
        <v>389470</v>
      </c>
      <c r="J78" s="42">
        <f>J79+J80</f>
        <v>0</v>
      </c>
      <c r="K78" s="42">
        <f>K79+K80</f>
        <v>518975</v>
      </c>
      <c r="L78" s="42">
        <f>L79+L80</f>
        <v>518975</v>
      </c>
      <c r="M78" s="39">
        <f t="shared" si="8"/>
        <v>100</v>
      </c>
      <c r="N78" s="3"/>
    </row>
    <row r="79" spans="2:14" ht="126" customHeight="1" x14ac:dyDescent="0.7">
      <c r="B79" s="35">
        <f t="shared" si="1"/>
        <v>66</v>
      </c>
      <c r="C79" s="44" t="s">
        <v>134</v>
      </c>
      <c r="D79" s="41" t="s">
        <v>26</v>
      </c>
      <c r="E79" s="41" t="s">
        <v>80</v>
      </c>
      <c r="F79" s="41" t="s">
        <v>107</v>
      </c>
      <c r="G79" s="65" t="s">
        <v>133</v>
      </c>
      <c r="H79" s="41" t="s">
        <v>59</v>
      </c>
      <c r="I79" s="42">
        <v>299140</v>
      </c>
      <c r="J79" s="42"/>
      <c r="K79" s="42">
        <v>398350</v>
      </c>
      <c r="L79" s="45">
        <v>398350</v>
      </c>
      <c r="M79" s="39">
        <f t="shared" si="8"/>
        <v>100</v>
      </c>
      <c r="N79" s="3"/>
    </row>
    <row r="80" spans="2:14" ht="172.2" customHeight="1" x14ac:dyDescent="0.7">
      <c r="B80" s="35">
        <f t="shared" ref="B80:B87" si="10">B79+1</f>
        <v>67</v>
      </c>
      <c r="C80" s="50" t="s">
        <v>60</v>
      </c>
      <c r="D80" s="41" t="s">
        <v>26</v>
      </c>
      <c r="E80" s="41" t="s">
        <v>80</v>
      </c>
      <c r="F80" s="41" t="s">
        <v>107</v>
      </c>
      <c r="G80" s="65" t="s">
        <v>133</v>
      </c>
      <c r="H80" s="41" t="s">
        <v>61</v>
      </c>
      <c r="I80" s="42">
        <v>90330</v>
      </c>
      <c r="J80" s="42"/>
      <c r="K80" s="42">
        <v>120625</v>
      </c>
      <c r="L80" s="45">
        <v>120625</v>
      </c>
      <c r="M80" s="39">
        <f t="shared" si="8"/>
        <v>100</v>
      </c>
      <c r="N80" s="3"/>
    </row>
    <row r="81" spans="2:14" ht="97.2" customHeight="1" x14ac:dyDescent="0.7">
      <c r="B81" s="35">
        <f t="shared" si="10"/>
        <v>68</v>
      </c>
      <c r="C81" s="46" t="s">
        <v>135</v>
      </c>
      <c r="D81" s="37" t="s">
        <v>26</v>
      </c>
      <c r="E81" s="37" t="s">
        <v>80</v>
      </c>
      <c r="F81" s="37" t="s">
        <v>107</v>
      </c>
      <c r="G81" s="66" t="s">
        <v>130</v>
      </c>
      <c r="H81" s="37" t="s">
        <v>4</v>
      </c>
      <c r="I81" s="38"/>
      <c r="J81" s="38"/>
      <c r="K81" s="38">
        <f>K82+K85</f>
        <v>245126.39</v>
      </c>
      <c r="L81" s="38">
        <f>L82+L85</f>
        <v>245126.39</v>
      </c>
      <c r="M81" s="39">
        <f t="shared" si="8"/>
        <v>100</v>
      </c>
      <c r="N81" s="3"/>
    </row>
    <row r="82" spans="2:14" ht="99" customHeight="1" x14ac:dyDescent="0.7">
      <c r="B82" s="35">
        <f t="shared" si="10"/>
        <v>69</v>
      </c>
      <c r="C82" s="44" t="s">
        <v>145</v>
      </c>
      <c r="D82" s="41" t="s">
        <v>26</v>
      </c>
      <c r="E82" s="41" t="s">
        <v>80</v>
      </c>
      <c r="F82" s="41" t="s">
        <v>107</v>
      </c>
      <c r="G82" s="65" t="s">
        <v>136</v>
      </c>
      <c r="H82" s="41" t="s">
        <v>146</v>
      </c>
      <c r="I82" s="42">
        <f>I83+I84+I85</f>
        <v>246720</v>
      </c>
      <c r="J82" s="42">
        <f>J83+J84+J85</f>
        <v>673.64000000000078</v>
      </c>
      <c r="K82" s="42">
        <f>K83+K84</f>
        <v>81356.39</v>
      </c>
      <c r="L82" s="45">
        <f>L83+L84</f>
        <v>81356.39</v>
      </c>
      <c r="M82" s="39">
        <f t="shared" si="8"/>
        <v>100</v>
      </c>
      <c r="N82" s="3"/>
    </row>
    <row r="83" spans="2:14" ht="117.6" customHeight="1" x14ac:dyDescent="0.7">
      <c r="B83" s="35">
        <f t="shared" si="10"/>
        <v>70</v>
      </c>
      <c r="C83" s="44" t="s">
        <v>58</v>
      </c>
      <c r="D83" s="41" t="s">
        <v>26</v>
      </c>
      <c r="E83" s="41" t="s">
        <v>80</v>
      </c>
      <c r="F83" s="41" t="s">
        <v>107</v>
      </c>
      <c r="G83" s="41" t="s">
        <v>136</v>
      </c>
      <c r="H83" s="41" t="s">
        <v>59</v>
      </c>
      <c r="I83" s="42" t="s">
        <v>137</v>
      </c>
      <c r="J83" s="42">
        <v>-65.290000000000006</v>
      </c>
      <c r="K83" s="42">
        <v>56980.73</v>
      </c>
      <c r="L83" s="45">
        <v>56980.73</v>
      </c>
      <c r="M83" s="39">
        <f t="shared" si="8"/>
        <v>100</v>
      </c>
      <c r="N83" s="3"/>
    </row>
    <row r="84" spans="2:14" ht="150.75" customHeight="1" x14ac:dyDescent="0.7">
      <c r="B84" s="35">
        <f t="shared" si="10"/>
        <v>71</v>
      </c>
      <c r="C84" s="50" t="s">
        <v>60</v>
      </c>
      <c r="D84" s="41" t="s">
        <v>26</v>
      </c>
      <c r="E84" s="41" t="s">
        <v>80</v>
      </c>
      <c r="F84" s="41" t="s">
        <v>107</v>
      </c>
      <c r="G84" s="41" t="s">
        <v>136</v>
      </c>
      <c r="H84" s="41" t="s">
        <v>61</v>
      </c>
      <c r="I84" s="42" t="s">
        <v>138</v>
      </c>
      <c r="J84" s="42">
        <v>-3950.43</v>
      </c>
      <c r="K84" s="42">
        <v>24375.66</v>
      </c>
      <c r="L84" s="45">
        <v>24375.66</v>
      </c>
      <c r="M84" s="39">
        <f t="shared" si="8"/>
        <v>100</v>
      </c>
      <c r="N84" s="3"/>
    </row>
    <row r="85" spans="2:14" ht="91.8" customHeight="1" x14ac:dyDescent="0.7">
      <c r="B85" s="35">
        <f t="shared" si="10"/>
        <v>72</v>
      </c>
      <c r="C85" s="44" t="s">
        <v>145</v>
      </c>
      <c r="D85" s="41" t="s">
        <v>26</v>
      </c>
      <c r="E85" s="41" t="s">
        <v>80</v>
      </c>
      <c r="F85" s="41" t="s">
        <v>107</v>
      </c>
      <c r="G85" s="65" t="s">
        <v>139</v>
      </c>
      <c r="H85" s="65" t="s">
        <v>146</v>
      </c>
      <c r="I85" s="67">
        <f>I86+I87</f>
        <v>108530</v>
      </c>
      <c r="J85" s="67">
        <f>J86+J87</f>
        <v>4689.3600000000006</v>
      </c>
      <c r="K85" s="67">
        <f>K86+K87</f>
        <v>163770</v>
      </c>
      <c r="L85" s="45">
        <f>L86+L87</f>
        <v>163770</v>
      </c>
      <c r="M85" s="39">
        <f t="shared" si="8"/>
        <v>100</v>
      </c>
      <c r="N85" s="3"/>
    </row>
    <row r="86" spans="2:14" ht="104.4" customHeight="1" x14ac:dyDescent="0.7">
      <c r="B86" s="35">
        <f t="shared" si="10"/>
        <v>73</v>
      </c>
      <c r="C86" s="44" t="s">
        <v>140</v>
      </c>
      <c r="D86" s="41" t="s">
        <v>26</v>
      </c>
      <c r="E86" s="41" t="s">
        <v>80</v>
      </c>
      <c r="F86" s="41" t="s">
        <v>107</v>
      </c>
      <c r="G86" s="65" t="s">
        <v>139</v>
      </c>
      <c r="H86" s="65" t="s">
        <v>59</v>
      </c>
      <c r="I86" s="67" t="s">
        <v>141</v>
      </c>
      <c r="J86" s="67">
        <v>2000</v>
      </c>
      <c r="K86" s="67">
        <v>125770</v>
      </c>
      <c r="L86" s="45">
        <v>125770</v>
      </c>
      <c r="M86" s="39">
        <f t="shared" si="8"/>
        <v>100</v>
      </c>
      <c r="N86" s="3"/>
    </row>
    <row r="87" spans="2:14" ht="168" customHeight="1" x14ac:dyDescent="0.7">
      <c r="B87" s="35">
        <f t="shared" si="10"/>
        <v>74</v>
      </c>
      <c r="C87" s="50" t="s">
        <v>60</v>
      </c>
      <c r="D87" s="41" t="s">
        <v>26</v>
      </c>
      <c r="E87" s="41" t="s">
        <v>80</v>
      </c>
      <c r="F87" s="41" t="s">
        <v>107</v>
      </c>
      <c r="G87" s="65" t="s">
        <v>139</v>
      </c>
      <c r="H87" s="65" t="s">
        <v>61</v>
      </c>
      <c r="I87" s="67" t="s">
        <v>142</v>
      </c>
      <c r="J87" s="67">
        <v>2689.36</v>
      </c>
      <c r="K87" s="67">
        <v>38000</v>
      </c>
      <c r="L87" s="45">
        <v>38000</v>
      </c>
      <c r="M87" s="39">
        <f t="shared" si="8"/>
        <v>100</v>
      </c>
      <c r="N87" s="3"/>
    </row>
    <row r="88" spans="2:14" ht="70.5" customHeight="1" x14ac:dyDescent="0.7">
      <c r="B88" s="191" t="s">
        <v>143</v>
      </c>
      <c r="C88" s="191"/>
      <c r="D88" s="191"/>
      <c r="E88" s="191"/>
      <c r="F88" s="191"/>
      <c r="G88" s="191"/>
      <c r="H88" s="68"/>
      <c r="I88" s="69" t="e">
        <f>I14+I38+#REF!+I47+I53+#REF!+I59+I70</f>
        <v>#REF!</v>
      </c>
      <c r="J88" s="69" t="e">
        <f>J14+J38+#REF!+J47+J53+#REF!+J59++J70</f>
        <v>#REF!</v>
      </c>
      <c r="K88" s="69">
        <f>K14+K38+K47+K53+K59+K70</f>
        <v>4316397.33</v>
      </c>
      <c r="L88" s="69">
        <f>L14+L38+L47+L53+L59+L70</f>
        <v>3887680.1</v>
      </c>
      <c r="M88" s="70"/>
      <c r="N88" s="3"/>
    </row>
    <row r="89" spans="2:14" ht="35.4" x14ac:dyDescent="0.6">
      <c r="B89" s="2"/>
      <c r="C89" s="2"/>
      <c r="D89" s="2"/>
      <c r="E89" s="2"/>
      <c r="F89" s="2"/>
      <c r="G89" s="2"/>
      <c r="H89" s="2"/>
      <c r="I89" s="2"/>
      <c r="J89" s="2"/>
      <c r="K89" s="2"/>
      <c r="L89" s="1"/>
      <c r="M89" s="1"/>
      <c r="N89" s="3"/>
    </row>
  </sheetData>
  <mergeCells count="5">
    <mergeCell ref="J4:K4"/>
    <mergeCell ref="B10:K10"/>
    <mergeCell ref="H11:K11"/>
    <mergeCell ref="B88:G88"/>
    <mergeCell ref="C9:L9"/>
  </mergeCells>
  <pageMargins left="0.7" right="0.7" top="0.75" bottom="0.75" header="0.3" footer="0.3"/>
  <pageSetup paperSize="9" scale="14" orientation="portrait" r:id="rId1"/>
  <rowBreaks count="1" manualBreakCount="1">
    <brk id="58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6ACD2-37C0-4DF2-B465-59002DD1C79F}">
  <dimension ref="B2:N89"/>
  <sheetViews>
    <sheetView view="pageBreakPreview" topLeftCell="A12" zoomScale="30" zoomScaleNormal="51" zoomScaleSheetLayoutView="30" workbookViewId="0">
      <selection activeCell="B15" sqref="B15"/>
    </sheetView>
  </sheetViews>
  <sheetFormatPr defaultRowHeight="14.4" x14ac:dyDescent="0.3"/>
  <cols>
    <col min="2" max="2" width="36.88671875" customWidth="1"/>
    <col min="3" max="3" width="249.77734375" customWidth="1"/>
    <col min="4" max="4" width="138.109375" customWidth="1"/>
    <col min="5" max="5" width="101.6640625" customWidth="1"/>
    <col min="6" max="6" width="60.88671875" customWidth="1"/>
    <col min="7" max="7" width="47.33203125" customWidth="1"/>
    <col min="8" max="8" width="29.109375" customWidth="1"/>
    <col min="9" max="10" width="31.109375" hidden="1" customWidth="1"/>
    <col min="11" max="11" width="52.33203125" customWidth="1"/>
    <col min="12" max="12" width="42.6640625" customWidth="1"/>
    <col min="13" max="13" width="45.6640625" customWidth="1"/>
  </cols>
  <sheetData>
    <row r="2" spans="2:14" ht="56.4" customHeight="1" x14ac:dyDescent="0.8">
      <c r="B2" s="8"/>
      <c r="C2" s="8"/>
      <c r="D2" s="8"/>
      <c r="E2" s="8"/>
      <c r="F2" s="204" t="s">
        <v>243</v>
      </c>
      <c r="G2" s="204"/>
      <c r="H2" s="8"/>
      <c r="I2" s="8"/>
      <c r="J2" s="8"/>
      <c r="K2" s="8"/>
      <c r="L2" s="8"/>
    </row>
    <row r="3" spans="2:14" ht="30" customHeight="1" x14ac:dyDescent="0.8"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2:14" ht="42" customHeight="1" x14ac:dyDescent="1.05">
      <c r="B4" s="143"/>
      <c r="C4" s="207" t="s">
        <v>242</v>
      </c>
      <c r="D4" s="212"/>
      <c r="E4" s="212"/>
      <c r="F4" s="143"/>
      <c r="G4" s="143"/>
      <c r="H4" s="143"/>
      <c r="I4" s="143"/>
      <c r="J4" s="205"/>
      <c r="K4" s="206"/>
      <c r="L4" s="143"/>
      <c r="M4" s="9"/>
      <c r="N4" s="3"/>
    </row>
    <row r="5" spans="2:14" ht="18.75" hidden="1" customHeight="1" x14ac:dyDescent="1.05">
      <c r="B5" s="143"/>
      <c r="C5" s="212"/>
      <c r="D5" s="212"/>
      <c r="E5" s="212"/>
      <c r="F5" s="143"/>
      <c r="G5" s="144"/>
      <c r="H5" s="145"/>
      <c r="I5" s="145"/>
      <c r="J5" s="145"/>
      <c r="K5" s="145"/>
      <c r="L5" s="145"/>
      <c r="M5" s="5"/>
      <c r="N5" s="3"/>
    </row>
    <row r="6" spans="2:14" ht="19.5" hidden="1" customHeight="1" x14ac:dyDescent="1.05">
      <c r="B6" s="143"/>
      <c r="C6" s="212"/>
      <c r="D6" s="212"/>
      <c r="E6" s="212"/>
      <c r="F6" s="143"/>
      <c r="G6" s="145"/>
      <c r="H6" s="145"/>
      <c r="I6" s="145"/>
      <c r="J6" s="145"/>
      <c r="K6" s="145"/>
      <c r="L6" s="145"/>
      <c r="M6" s="5"/>
      <c r="N6" s="3"/>
    </row>
    <row r="7" spans="2:14" ht="31.2" hidden="1" customHeight="1" x14ac:dyDescent="1.05">
      <c r="B7" s="143"/>
      <c r="C7" s="212"/>
      <c r="D7" s="212"/>
      <c r="E7" s="212"/>
      <c r="F7" s="143"/>
      <c r="G7" s="145"/>
      <c r="H7" s="145"/>
      <c r="I7" s="145"/>
      <c r="J7" s="145"/>
      <c r="K7" s="145"/>
      <c r="L7" s="145"/>
      <c r="M7" s="5"/>
      <c r="N7" s="3"/>
    </row>
    <row r="8" spans="2:14" ht="63" customHeight="1" x14ac:dyDescent="1.05">
      <c r="B8" s="143"/>
      <c r="C8" s="212"/>
      <c r="D8" s="212"/>
      <c r="E8" s="212"/>
      <c r="F8" s="143"/>
      <c r="G8" s="145"/>
      <c r="H8" s="145"/>
      <c r="I8" s="145"/>
      <c r="J8" s="145"/>
      <c r="K8" s="145"/>
      <c r="L8" s="145"/>
      <c r="M8" s="5"/>
      <c r="N8" s="3"/>
    </row>
    <row r="9" spans="2:14" ht="72.599999999999994" customHeight="1" x14ac:dyDescent="1.05">
      <c r="B9" s="143"/>
      <c r="C9" s="207"/>
      <c r="D9" s="208"/>
      <c r="E9" s="208"/>
      <c r="F9" s="208"/>
      <c r="G9" s="208"/>
      <c r="H9" s="208"/>
      <c r="I9" s="208"/>
      <c r="J9" s="208"/>
      <c r="K9" s="208"/>
      <c r="L9" s="209"/>
      <c r="M9" s="1"/>
      <c r="N9" s="3"/>
    </row>
    <row r="10" spans="2:14" ht="19.8" hidden="1" customHeight="1" x14ac:dyDescent="1.05"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143"/>
      <c r="M10" s="1"/>
      <c r="N10" s="3"/>
    </row>
    <row r="11" spans="2:14" ht="54" hidden="1" customHeight="1" x14ac:dyDescent="1.05">
      <c r="B11" s="146"/>
      <c r="C11" s="146"/>
      <c r="D11" s="146"/>
      <c r="E11" s="146"/>
      <c r="F11" s="146"/>
      <c r="G11" s="147"/>
      <c r="H11" s="211"/>
      <c r="I11" s="211"/>
      <c r="J11" s="211"/>
      <c r="K11" s="211"/>
      <c r="L11" s="143"/>
      <c r="M11" s="1"/>
      <c r="N11" s="3"/>
    </row>
    <row r="12" spans="2:14" ht="178.8" customHeight="1" x14ac:dyDescent="0.6">
      <c r="B12" s="148"/>
      <c r="C12" s="196" t="s">
        <v>218</v>
      </c>
      <c r="D12" s="198" t="s">
        <v>219</v>
      </c>
      <c r="E12" s="200" t="s">
        <v>209</v>
      </c>
      <c r="F12" s="202" t="s">
        <v>220</v>
      </c>
      <c r="G12" s="149"/>
      <c r="H12" s="149"/>
      <c r="I12" s="149"/>
      <c r="J12" s="150"/>
      <c r="K12" s="151"/>
      <c r="L12" s="152"/>
      <c r="M12" s="104"/>
      <c r="N12" s="3"/>
    </row>
    <row r="13" spans="2:14" ht="63" hidden="1" customHeight="1" x14ac:dyDescent="0.6">
      <c r="B13" s="153"/>
      <c r="C13" s="197"/>
      <c r="D13" s="199"/>
      <c r="E13" s="201"/>
      <c r="F13" s="203"/>
      <c r="G13" s="154"/>
      <c r="H13" s="154"/>
      <c r="I13" s="154"/>
      <c r="J13" s="154"/>
      <c r="K13" s="153"/>
      <c r="L13" s="155"/>
      <c r="M13" s="105"/>
      <c r="N13" s="3"/>
    </row>
    <row r="14" spans="2:14" ht="84.6" customHeight="1" x14ac:dyDescent="0.95">
      <c r="B14" s="156"/>
      <c r="C14" s="157" t="s">
        <v>221</v>
      </c>
      <c r="D14" s="158"/>
      <c r="E14" s="159">
        <f>-E15</f>
        <v>0</v>
      </c>
      <c r="F14" s="160">
        <f>F15</f>
        <v>-440603.85000000009</v>
      </c>
      <c r="G14" s="161"/>
      <c r="H14" s="161"/>
      <c r="I14" s="162"/>
      <c r="J14" s="162"/>
      <c r="K14" s="162"/>
      <c r="L14" s="162"/>
      <c r="M14" s="110"/>
      <c r="N14" s="3"/>
    </row>
    <row r="15" spans="2:14" ht="129" customHeight="1" x14ac:dyDescent="1.05">
      <c r="B15" s="156"/>
      <c r="C15" s="163" t="s">
        <v>222</v>
      </c>
      <c r="D15" s="164" t="s">
        <v>223</v>
      </c>
      <c r="E15" s="165">
        <f>E16</f>
        <v>0</v>
      </c>
      <c r="F15" s="166">
        <f>F16</f>
        <v>-440603.85000000009</v>
      </c>
      <c r="G15" s="161"/>
      <c r="H15" s="161"/>
      <c r="I15" s="162"/>
      <c r="J15" s="162"/>
      <c r="K15" s="162"/>
      <c r="L15" s="162"/>
      <c r="M15" s="110"/>
      <c r="N15" s="3"/>
    </row>
    <row r="16" spans="2:14" ht="112.8" customHeight="1" x14ac:dyDescent="1.05">
      <c r="B16" s="156"/>
      <c r="C16" s="163" t="s">
        <v>224</v>
      </c>
      <c r="D16" s="164" t="s">
        <v>225</v>
      </c>
      <c r="E16" s="165">
        <f>E17+E21</f>
        <v>0</v>
      </c>
      <c r="F16" s="167">
        <f>F17+F21</f>
        <v>-440603.85000000009</v>
      </c>
      <c r="G16" s="168"/>
      <c r="H16" s="161"/>
      <c r="I16" s="169"/>
      <c r="J16" s="169"/>
      <c r="K16" s="169"/>
      <c r="L16" s="169"/>
      <c r="M16" s="110"/>
      <c r="N16" s="3"/>
    </row>
    <row r="17" spans="2:14" ht="90.6" customHeight="1" x14ac:dyDescent="1.05">
      <c r="B17" s="156"/>
      <c r="C17" s="170" t="s">
        <v>226</v>
      </c>
      <c r="D17" s="171" t="s">
        <v>227</v>
      </c>
      <c r="E17" s="165">
        <f t="shared" ref="E17:F19" si="0">E18</f>
        <v>-4316397.33</v>
      </c>
      <c r="F17" s="166">
        <f t="shared" si="0"/>
        <v>-4328284.03</v>
      </c>
      <c r="G17" s="168"/>
      <c r="H17" s="168"/>
      <c r="I17" s="169"/>
      <c r="J17" s="169"/>
      <c r="K17" s="169"/>
      <c r="L17" s="169"/>
      <c r="M17" s="110"/>
      <c r="N17" s="3"/>
    </row>
    <row r="18" spans="2:14" ht="78" customHeight="1" x14ac:dyDescent="1.05">
      <c r="B18" s="156"/>
      <c r="C18" s="170" t="s">
        <v>228</v>
      </c>
      <c r="D18" s="171" t="s">
        <v>229</v>
      </c>
      <c r="E18" s="165">
        <f t="shared" si="0"/>
        <v>-4316397.33</v>
      </c>
      <c r="F18" s="166">
        <f t="shared" si="0"/>
        <v>-4328284.03</v>
      </c>
      <c r="G18" s="168"/>
      <c r="H18" s="168"/>
      <c r="I18" s="169"/>
      <c r="J18" s="169"/>
      <c r="K18" s="169"/>
      <c r="L18" s="169"/>
      <c r="M18" s="110"/>
      <c r="N18" s="3"/>
    </row>
    <row r="19" spans="2:14" ht="74.400000000000006" customHeight="1" x14ac:dyDescent="1.05">
      <c r="B19" s="156"/>
      <c r="C19" s="170" t="s">
        <v>230</v>
      </c>
      <c r="D19" s="171" t="s">
        <v>231</v>
      </c>
      <c r="E19" s="165">
        <f t="shared" si="0"/>
        <v>-4316397.33</v>
      </c>
      <c r="F19" s="166">
        <f t="shared" si="0"/>
        <v>-4328284.03</v>
      </c>
      <c r="G19" s="168"/>
      <c r="H19" s="168"/>
      <c r="I19" s="169"/>
      <c r="J19" s="169"/>
      <c r="K19" s="169"/>
      <c r="L19" s="172"/>
      <c r="M19" s="110"/>
      <c r="N19" s="3"/>
    </row>
    <row r="20" spans="2:14" ht="121.8" customHeight="1" x14ac:dyDescent="1.05">
      <c r="B20" s="156"/>
      <c r="C20" s="173" t="s">
        <v>232</v>
      </c>
      <c r="D20" s="174" t="s">
        <v>233</v>
      </c>
      <c r="E20" s="175">
        <v>-4316397.33</v>
      </c>
      <c r="F20" s="166">
        <v>-4328284.03</v>
      </c>
      <c r="G20" s="168"/>
      <c r="H20" s="168"/>
      <c r="I20" s="169"/>
      <c r="J20" s="169"/>
      <c r="K20" s="169"/>
      <c r="L20" s="172"/>
      <c r="M20" s="110"/>
      <c r="N20" s="3"/>
    </row>
    <row r="21" spans="2:14" ht="88.8" customHeight="1" x14ac:dyDescent="1.05">
      <c r="B21" s="156"/>
      <c r="C21" s="170" t="s">
        <v>234</v>
      </c>
      <c r="D21" s="171" t="s">
        <v>235</v>
      </c>
      <c r="E21" s="175">
        <f t="shared" ref="E21:F23" si="1">E22</f>
        <v>4316397.33</v>
      </c>
      <c r="F21" s="176">
        <f t="shared" si="1"/>
        <v>3887680.18</v>
      </c>
      <c r="G21" s="161"/>
      <c r="H21" s="161"/>
      <c r="I21" s="162"/>
      <c r="J21" s="162"/>
      <c r="K21" s="162"/>
      <c r="L21" s="162"/>
      <c r="M21" s="110"/>
      <c r="N21" s="3"/>
    </row>
    <row r="22" spans="2:14" ht="81.599999999999994" customHeight="1" x14ac:dyDescent="1.05">
      <c r="B22" s="156"/>
      <c r="C22" s="170" t="s">
        <v>236</v>
      </c>
      <c r="D22" s="171" t="s">
        <v>237</v>
      </c>
      <c r="E22" s="175">
        <f t="shared" si="1"/>
        <v>4316397.33</v>
      </c>
      <c r="F22" s="166">
        <f t="shared" si="1"/>
        <v>3887680.18</v>
      </c>
      <c r="G22" s="168"/>
      <c r="H22" s="168"/>
      <c r="I22" s="169"/>
      <c r="J22" s="169"/>
      <c r="K22" s="169"/>
      <c r="L22" s="169"/>
      <c r="M22" s="110"/>
      <c r="N22" s="3"/>
    </row>
    <row r="23" spans="2:14" ht="69" customHeight="1" x14ac:dyDescent="1.05">
      <c r="B23" s="156"/>
      <c r="C23" s="177" t="s">
        <v>238</v>
      </c>
      <c r="D23" s="178" t="s">
        <v>239</v>
      </c>
      <c r="E23" s="175">
        <f t="shared" si="1"/>
        <v>4316397.33</v>
      </c>
      <c r="F23" s="166">
        <f t="shared" si="1"/>
        <v>3887680.18</v>
      </c>
      <c r="G23" s="179"/>
      <c r="H23" s="168"/>
      <c r="I23" s="169"/>
      <c r="J23" s="169"/>
      <c r="K23" s="169"/>
      <c r="L23" s="169"/>
      <c r="M23" s="110"/>
      <c r="N23" s="3"/>
    </row>
    <row r="24" spans="2:14" ht="103.5" customHeight="1" x14ac:dyDescent="1.05">
      <c r="B24" s="156"/>
      <c r="C24" s="180" t="s">
        <v>240</v>
      </c>
      <c r="D24" s="181" t="s">
        <v>241</v>
      </c>
      <c r="E24" s="175">
        <v>4316397.33</v>
      </c>
      <c r="F24" s="166">
        <v>3887680.18</v>
      </c>
      <c r="G24" s="179"/>
      <c r="H24" s="168"/>
      <c r="I24" s="169"/>
      <c r="J24" s="169"/>
      <c r="K24" s="169"/>
      <c r="L24" s="169"/>
      <c r="M24" s="110"/>
      <c r="N24" s="3"/>
    </row>
    <row r="25" spans="2:14" ht="113.25" customHeight="1" x14ac:dyDescent="1.05">
      <c r="B25" s="156"/>
      <c r="C25" s="182"/>
      <c r="D25" s="168"/>
      <c r="E25" s="168"/>
      <c r="F25" s="168"/>
      <c r="G25" s="179"/>
      <c r="H25" s="168"/>
      <c r="I25" s="169"/>
      <c r="J25" s="169"/>
      <c r="K25" s="169"/>
      <c r="L25" s="172"/>
      <c r="M25" s="110"/>
      <c r="N25" s="3"/>
    </row>
    <row r="26" spans="2:14" ht="155.25" customHeight="1" x14ac:dyDescent="0.8">
      <c r="B26" s="137"/>
      <c r="C26" s="136"/>
      <c r="D26" s="134"/>
      <c r="E26" s="134"/>
      <c r="F26" s="134"/>
      <c r="G26" s="135"/>
      <c r="H26" s="134"/>
      <c r="I26" s="138"/>
      <c r="J26" s="138"/>
      <c r="K26" s="138"/>
      <c r="L26" s="139"/>
      <c r="M26" s="110"/>
      <c r="N26" s="3"/>
    </row>
    <row r="27" spans="2:14" ht="90.75" hidden="1" customHeight="1" x14ac:dyDescent="0.8">
      <c r="B27" s="137"/>
      <c r="C27" s="136"/>
      <c r="D27" s="134"/>
      <c r="E27" s="134"/>
      <c r="F27" s="134"/>
      <c r="G27" s="135"/>
      <c r="H27" s="134"/>
      <c r="I27" s="138"/>
      <c r="J27" s="138"/>
      <c r="K27" s="138"/>
      <c r="L27" s="139"/>
      <c r="M27" s="110"/>
      <c r="N27" s="3"/>
    </row>
    <row r="28" spans="2:14" ht="105" customHeight="1" x14ac:dyDescent="0.8">
      <c r="B28" s="137"/>
      <c r="C28" s="136"/>
      <c r="D28" s="134"/>
      <c r="E28" s="134"/>
      <c r="F28" s="134"/>
      <c r="G28" s="135"/>
      <c r="H28" s="134"/>
      <c r="I28" s="138"/>
      <c r="J28" s="138"/>
      <c r="K28" s="138"/>
      <c r="L28" s="139"/>
      <c r="M28" s="110"/>
      <c r="N28" s="3"/>
    </row>
    <row r="29" spans="2:14" ht="84" customHeight="1" x14ac:dyDescent="0.8">
      <c r="B29" s="137"/>
      <c r="C29" s="136"/>
      <c r="D29" s="134"/>
      <c r="E29" s="134"/>
      <c r="F29" s="134"/>
      <c r="G29" s="135"/>
      <c r="H29" s="134"/>
      <c r="I29" s="138"/>
      <c r="J29" s="138"/>
      <c r="K29" s="138"/>
      <c r="L29" s="138"/>
      <c r="M29" s="110"/>
      <c r="N29" s="3"/>
    </row>
    <row r="30" spans="2:14" ht="109.2" customHeight="1" x14ac:dyDescent="0.8">
      <c r="B30" s="137"/>
      <c r="C30" s="136"/>
      <c r="D30" s="134"/>
      <c r="E30" s="134"/>
      <c r="F30" s="134"/>
      <c r="G30" s="135"/>
      <c r="H30" s="134"/>
      <c r="I30" s="138"/>
      <c r="J30" s="138"/>
      <c r="K30" s="138"/>
      <c r="L30" s="139"/>
      <c r="M30" s="110"/>
      <c r="N30" s="3"/>
    </row>
    <row r="31" spans="2:14" ht="132.75" customHeight="1" x14ac:dyDescent="0.8">
      <c r="B31" s="137"/>
      <c r="C31" s="140"/>
      <c r="D31" s="134"/>
      <c r="E31" s="134"/>
      <c r="F31" s="134"/>
      <c r="G31" s="135"/>
      <c r="H31" s="134"/>
      <c r="I31" s="138"/>
      <c r="J31" s="138"/>
      <c r="K31" s="138"/>
      <c r="L31" s="139"/>
      <c r="M31" s="110"/>
      <c r="N31" s="3"/>
    </row>
    <row r="32" spans="2:14" ht="82.5" hidden="1" customHeight="1" x14ac:dyDescent="0.7">
      <c r="B32" s="106"/>
      <c r="C32" s="116"/>
      <c r="D32" s="108"/>
      <c r="E32" s="108"/>
      <c r="F32" s="108"/>
      <c r="G32" s="108"/>
      <c r="H32" s="108"/>
      <c r="I32" s="109"/>
      <c r="J32" s="109"/>
      <c r="K32" s="109"/>
      <c r="L32" s="115"/>
      <c r="M32" s="110"/>
      <c r="N32" s="3"/>
    </row>
    <row r="33" spans="2:14" ht="78" hidden="1" customHeight="1" x14ac:dyDescent="0.7">
      <c r="B33" s="106"/>
      <c r="C33" s="111"/>
      <c r="D33" s="112"/>
      <c r="E33" s="112"/>
      <c r="F33" s="112"/>
      <c r="G33" s="112"/>
      <c r="H33" s="112"/>
      <c r="I33" s="113"/>
      <c r="J33" s="113"/>
      <c r="K33" s="113"/>
      <c r="L33" s="115"/>
      <c r="M33" s="110"/>
      <c r="N33" s="3"/>
    </row>
    <row r="34" spans="2:14" ht="80.25" hidden="1" customHeight="1" x14ac:dyDescent="0.7">
      <c r="B34" s="106"/>
      <c r="C34" s="120"/>
      <c r="D34" s="112"/>
      <c r="E34" s="112"/>
      <c r="F34" s="112"/>
      <c r="G34" s="112"/>
      <c r="H34" s="112"/>
      <c r="I34" s="113"/>
      <c r="J34" s="113"/>
      <c r="K34" s="113"/>
      <c r="L34" s="115"/>
      <c r="M34" s="110"/>
      <c r="N34" s="3"/>
    </row>
    <row r="35" spans="2:14" ht="59.25" hidden="1" customHeight="1" x14ac:dyDescent="0.7">
      <c r="B35" s="106"/>
      <c r="C35" s="114"/>
      <c r="D35" s="112"/>
      <c r="E35" s="112"/>
      <c r="F35" s="112"/>
      <c r="G35" s="112"/>
      <c r="H35" s="112"/>
      <c r="I35" s="113"/>
      <c r="J35" s="113"/>
      <c r="K35" s="113"/>
      <c r="L35" s="115"/>
      <c r="M35" s="110"/>
      <c r="N35" s="3"/>
    </row>
    <row r="36" spans="2:14" ht="87" customHeight="1" x14ac:dyDescent="0.65">
      <c r="B36" s="106"/>
      <c r="C36" s="121"/>
      <c r="D36" s="108"/>
      <c r="E36" s="108"/>
      <c r="F36" s="108"/>
      <c r="G36" s="122"/>
      <c r="H36" s="108"/>
      <c r="I36" s="109"/>
      <c r="J36" s="109"/>
      <c r="K36" s="109"/>
      <c r="L36" s="123"/>
      <c r="M36" s="124"/>
      <c r="N36" s="3"/>
    </row>
    <row r="37" spans="2:14" ht="135" customHeight="1" x14ac:dyDescent="0.7">
      <c r="B37" s="106"/>
      <c r="C37" s="114"/>
      <c r="D37" s="112"/>
      <c r="E37" s="112"/>
      <c r="F37" s="112"/>
      <c r="G37" s="118"/>
      <c r="H37" s="112"/>
      <c r="I37" s="113"/>
      <c r="J37" s="113"/>
      <c r="K37" s="113"/>
      <c r="L37" s="125"/>
      <c r="M37" s="110"/>
      <c r="N37" s="3"/>
    </row>
    <row r="38" spans="2:14" ht="81" customHeight="1" x14ac:dyDescent="0.65">
      <c r="B38" s="106"/>
      <c r="C38" s="116"/>
      <c r="D38" s="108"/>
      <c r="E38" s="108"/>
      <c r="F38" s="108"/>
      <c r="G38" s="108"/>
      <c r="H38" s="108"/>
      <c r="I38" s="109"/>
      <c r="J38" s="109"/>
      <c r="K38" s="109"/>
      <c r="L38" s="109"/>
      <c r="M38" s="124"/>
      <c r="N38" s="3"/>
    </row>
    <row r="39" spans="2:14" ht="112.2" customHeight="1" x14ac:dyDescent="0.7">
      <c r="B39" s="106"/>
      <c r="C39" s="111"/>
      <c r="D39" s="112"/>
      <c r="E39" s="112"/>
      <c r="F39" s="112"/>
      <c r="G39" s="112"/>
      <c r="H39" s="112"/>
      <c r="I39" s="113"/>
      <c r="J39" s="113"/>
      <c r="K39" s="113"/>
      <c r="L39" s="113"/>
      <c r="M39" s="110"/>
      <c r="N39" s="3"/>
    </row>
    <row r="40" spans="2:14" ht="129" customHeight="1" x14ac:dyDescent="0.7">
      <c r="B40" s="106"/>
      <c r="C40" s="117"/>
      <c r="D40" s="112"/>
      <c r="E40" s="112"/>
      <c r="F40" s="112"/>
      <c r="G40" s="112"/>
      <c r="H40" s="112"/>
      <c r="I40" s="113"/>
      <c r="J40" s="113"/>
      <c r="K40" s="113"/>
      <c r="L40" s="113"/>
      <c r="M40" s="110"/>
      <c r="N40" s="3"/>
    </row>
    <row r="41" spans="2:14" ht="146.4" customHeight="1" x14ac:dyDescent="0.7">
      <c r="B41" s="106"/>
      <c r="C41" s="114"/>
      <c r="D41" s="112"/>
      <c r="E41" s="112"/>
      <c r="F41" s="112"/>
      <c r="G41" s="112"/>
      <c r="H41" s="112"/>
      <c r="I41" s="113"/>
      <c r="J41" s="113"/>
      <c r="K41" s="113"/>
      <c r="L41" s="113"/>
      <c r="M41" s="110"/>
      <c r="N41" s="3"/>
    </row>
    <row r="42" spans="2:14" ht="143.4" customHeight="1" x14ac:dyDescent="0.7">
      <c r="B42" s="106"/>
      <c r="C42" s="114"/>
      <c r="D42" s="112"/>
      <c r="E42" s="112"/>
      <c r="F42" s="112"/>
      <c r="G42" s="112"/>
      <c r="H42" s="112"/>
      <c r="I42" s="113"/>
      <c r="J42" s="113"/>
      <c r="K42" s="113"/>
      <c r="L42" s="113"/>
      <c r="M42" s="110"/>
      <c r="N42" s="3"/>
    </row>
    <row r="43" spans="2:14" ht="103.8" customHeight="1" x14ac:dyDescent="0.7">
      <c r="B43" s="106"/>
      <c r="C43" s="114"/>
      <c r="D43" s="112"/>
      <c r="E43" s="112"/>
      <c r="F43" s="112"/>
      <c r="G43" s="112"/>
      <c r="H43" s="112"/>
      <c r="I43" s="113"/>
      <c r="J43" s="113"/>
      <c r="K43" s="113"/>
      <c r="L43" s="113"/>
      <c r="M43" s="110"/>
      <c r="N43" s="3"/>
    </row>
    <row r="44" spans="2:14" ht="82.2" customHeight="1" x14ac:dyDescent="0.7">
      <c r="B44" s="106"/>
      <c r="C44" s="114"/>
      <c r="D44" s="112"/>
      <c r="E44" s="112"/>
      <c r="F44" s="112"/>
      <c r="G44" s="112"/>
      <c r="H44" s="112"/>
      <c r="I44" s="113"/>
      <c r="J44" s="113"/>
      <c r="K44" s="113"/>
      <c r="L44" s="115"/>
      <c r="M44" s="110"/>
      <c r="N44" s="3"/>
    </row>
    <row r="45" spans="2:14" ht="144" customHeight="1" x14ac:dyDescent="0.7">
      <c r="B45" s="106"/>
      <c r="C45" s="114"/>
      <c r="D45" s="112"/>
      <c r="E45" s="112"/>
      <c r="F45" s="112"/>
      <c r="G45" s="112"/>
      <c r="H45" s="112"/>
      <c r="I45" s="113"/>
      <c r="J45" s="113"/>
      <c r="K45" s="113"/>
      <c r="L45" s="115"/>
      <c r="M45" s="110"/>
      <c r="N45" s="3"/>
    </row>
    <row r="46" spans="2:14" ht="126.6" customHeight="1" x14ac:dyDescent="0.7">
      <c r="B46" s="106"/>
      <c r="C46" s="114"/>
      <c r="D46" s="112"/>
      <c r="E46" s="112"/>
      <c r="F46" s="112"/>
      <c r="G46" s="112"/>
      <c r="H46" s="112"/>
      <c r="I46" s="113"/>
      <c r="J46" s="113"/>
      <c r="K46" s="113"/>
      <c r="L46" s="115"/>
      <c r="M46" s="110"/>
      <c r="N46" s="3"/>
    </row>
    <row r="47" spans="2:14" ht="84" customHeight="1" x14ac:dyDescent="0.65">
      <c r="B47" s="106"/>
      <c r="C47" s="126"/>
      <c r="D47" s="108"/>
      <c r="E47" s="108"/>
      <c r="F47" s="108"/>
      <c r="G47" s="108"/>
      <c r="H47" s="108"/>
      <c r="I47" s="109"/>
      <c r="J47" s="109"/>
      <c r="K47" s="109"/>
      <c r="L47" s="109"/>
      <c r="M47" s="124"/>
      <c r="N47" s="3"/>
    </row>
    <row r="48" spans="2:14" ht="96.6" customHeight="1" x14ac:dyDescent="0.7">
      <c r="B48" s="106"/>
      <c r="C48" s="127"/>
      <c r="D48" s="112"/>
      <c r="E48" s="112"/>
      <c r="F48" s="112"/>
      <c r="G48" s="108"/>
      <c r="H48" s="108"/>
      <c r="I48" s="113"/>
      <c r="J48" s="113"/>
      <c r="K48" s="113"/>
      <c r="L48" s="113"/>
      <c r="M48" s="110"/>
      <c r="N48" s="3"/>
    </row>
    <row r="49" spans="2:14" ht="108.6" customHeight="1" x14ac:dyDescent="0.7">
      <c r="B49" s="106"/>
      <c r="C49" s="117"/>
      <c r="D49" s="112"/>
      <c r="E49" s="112"/>
      <c r="F49" s="112"/>
      <c r="G49" s="112"/>
      <c r="H49" s="112"/>
      <c r="I49" s="113"/>
      <c r="J49" s="113"/>
      <c r="K49" s="113"/>
      <c r="L49" s="113"/>
      <c r="M49" s="110"/>
      <c r="N49" s="3"/>
    </row>
    <row r="50" spans="2:14" ht="124.5" customHeight="1" x14ac:dyDescent="0.7">
      <c r="B50" s="106"/>
      <c r="C50" s="114"/>
      <c r="D50" s="112"/>
      <c r="E50" s="112"/>
      <c r="F50" s="112"/>
      <c r="G50" s="112"/>
      <c r="H50" s="112"/>
      <c r="I50" s="113"/>
      <c r="J50" s="113"/>
      <c r="K50" s="113"/>
      <c r="L50" s="113"/>
      <c r="M50" s="110"/>
      <c r="N50" s="3"/>
    </row>
    <row r="51" spans="2:14" ht="189.75" customHeight="1" x14ac:dyDescent="0.7">
      <c r="B51" s="106"/>
      <c r="C51" s="128"/>
      <c r="D51" s="112"/>
      <c r="E51" s="112"/>
      <c r="F51" s="112"/>
      <c r="G51" s="112"/>
      <c r="H51" s="112"/>
      <c r="I51" s="113"/>
      <c r="J51" s="113"/>
      <c r="K51" s="113"/>
      <c r="L51" s="113"/>
      <c r="M51" s="110"/>
      <c r="N51" s="3"/>
    </row>
    <row r="52" spans="2:14" ht="93.75" customHeight="1" x14ac:dyDescent="0.7">
      <c r="B52" s="106"/>
      <c r="C52" s="114"/>
      <c r="D52" s="112"/>
      <c r="E52" s="112"/>
      <c r="F52" s="112"/>
      <c r="G52" s="112"/>
      <c r="H52" s="112"/>
      <c r="I52" s="113"/>
      <c r="J52" s="113"/>
      <c r="K52" s="113"/>
      <c r="L52" s="115"/>
      <c r="M52" s="110"/>
      <c r="N52" s="3"/>
    </row>
    <row r="53" spans="2:14" ht="94.8" customHeight="1" x14ac:dyDescent="0.7">
      <c r="B53" s="106"/>
      <c r="C53" s="107"/>
      <c r="D53" s="108"/>
      <c r="E53" s="108"/>
      <c r="F53" s="108"/>
      <c r="G53" s="118"/>
      <c r="H53" s="112"/>
      <c r="I53" s="109"/>
      <c r="J53" s="109"/>
      <c r="K53" s="109"/>
      <c r="L53" s="129"/>
      <c r="M53" s="124"/>
      <c r="N53" s="3"/>
    </row>
    <row r="54" spans="2:14" ht="100.8" customHeight="1" x14ac:dyDescent="0.7">
      <c r="B54" s="106"/>
      <c r="C54" s="111"/>
      <c r="D54" s="112"/>
      <c r="E54" s="112"/>
      <c r="F54" s="112"/>
      <c r="G54" s="112"/>
      <c r="H54" s="112"/>
      <c r="I54" s="113"/>
      <c r="J54" s="113"/>
      <c r="K54" s="113"/>
      <c r="L54" s="115"/>
      <c r="M54" s="110"/>
      <c r="N54" s="3"/>
    </row>
    <row r="55" spans="2:14" ht="82.8" customHeight="1" x14ac:dyDescent="0.7">
      <c r="B55" s="106"/>
      <c r="C55" s="117"/>
      <c r="D55" s="112"/>
      <c r="E55" s="112"/>
      <c r="F55" s="112"/>
      <c r="G55" s="112"/>
      <c r="H55" s="112"/>
      <c r="I55" s="113"/>
      <c r="J55" s="113"/>
      <c r="K55" s="113"/>
      <c r="L55" s="115"/>
      <c r="M55" s="110"/>
      <c r="N55" s="3"/>
    </row>
    <row r="56" spans="2:14" ht="112.8" customHeight="1" x14ac:dyDescent="0.7">
      <c r="B56" s="106"/>
      <c r="C56" s="117"/>
      <c r="D56" s="112"/>
      <c r="E56" s="112"/>
      <c r="F56" s="112"/>
      <c r="G56" s="112"/>
      <c r="H56" s="112"/>
      <c r="I56" s="113"/>
      <c r="J56" s="113"/>
      <c r="K56" s="113"/>
      <c r="L56" s="115"/>
      <c r="M56" s="110"/>
      <c r="N56" s="3"/>
    </row>
    <row r="57" spans="2:14" ht="171.6" customHeight="1" x14ac:dyDescent="0.7">
      <c r="B57" s="106"/>
      <c r="C57" s="111"/>
      <c r="D57" s="112"/>
      <c r="E57" s="112"/>
      <c r="F57" s="112"/>
      <c r="G57" s="112"/>
      <c r="H57" s="112"/>
      <c r="I57" s="113"/>
      <c r="J57" s="113"/>
      <c r="K57" s="113"/>
      <c r="L57" s="115"/>
      <c r="M57" s="110"/>
      <c r="N57" s="3"/>
    </row>
    <row r="58" spans="2:14" ht="127.8" customHeight="1" x14ac:dyDescent="0.7">
      <c r="B58" s="106"/>
      <c r="C58" s="130"/>
      <c r="D58" s="112"/>
      <c r="E58" s="112"/>
      <c r="F58" s="112"/>
      <c r="G58" s="112"/>
      <c r="H58" s="112"/>
      <c r="I58" s="113"/>
      <c r="J58" s="113"/>
      <c r="K58" s="113"/>
      <c r="L58" s="115"/>
      <c r="M58" s="110"/>
      <c r="N58" s="3"/>
    </row>
    <row r="59" spans="2:14" ht="111.75" customHeight="1" x14ac:dyDescent="0.7">
      <c r="B59" s="106"/>
      <c r="C59" s="107"/>
      <c r="D59" s="108"/>
      <c r="E59" s="108"/>
      <c r="F59" s="108"/>
      <c r="G59" s="108"/>
      <c r="H59" s="108"/>
      <c r="I59" s="109"/>
      <c r="J59" s="109"/>
      <c r="K59" s="109"/>
      <c r="L59" s="109"/>
      <c r="M59" s="110"/>
      <c r="N59" s="3"/>
    </row>
    <row r="60" spans="2:14" ht="95.25" customHeight="1" x14ac:dyDescent="0.7">
      <c r="B60" s="106"/>
      <c r="C60" s="111"/>
      <c r="D60" s="112"/>
      <c r="E60" s="112"/>
      <c r="F60" s="112"/>
      <c r="G60" s="112"/>
      <c r="H60" s="112"/>
      <c r="I60" s="113"/>
      <c r="J60" s="113"/>
      <c r="K60" s="113"/>
      <c r="L60" s="113"/>
      <c r="M60" s="110"/>
      <c r="N60" s="3"/>
    </row>
    <row r="61" spans="2:14" ht="136.80000000000001" customHeight="1" x14ac:dyDescent="0.7">
      <c r="B61" s="106"/>
      <c r="C61" s="117"/>
      <c r="D61" s="112"/>
      <c r="E61" s="112"/>
      <c r="F61" s="112"/>
      <c r="G61" s="112"/>
      <c r="H61" s="112"/>
      <c r="I61" s="113"/>
      <c r="J61" s="113"/>
      <c r="K61" s="113"/>
      <c r="L61" s="113"/>
      <c r="M61" s="110"/>
      <c r="N61" s="3"/>
    </row>
    <row r="62" spans="2:14" ht="103.8" customHeight="1" x14ac:dyDescent="0.7">
      <c r="B62" s="106"/>
      <c r="C62" s="117"/>
      <c r="D62" s="112"/>
      <c r="E62" s="112"/>
      <c r="F62" s="112"/>
      <c r="G62" s="112"/>
      <c r="H62" s="112"/>
      <c r="I62" s="113"/>
      <c r="J62" s="113"/>
      <c r="K62" s="113"/>
      <c r="L62" s="125"/>
      <c r="M62" s="110"/>
      <c r="N62" s="3"/>
    </row>
    <row r="63" spans="2:14" ht="168.75" customHeight="1" x14ac:dyDescent="0.7">
      <c r="B63" s="106"/>
      <c r="C63" s="111"/>
      <c r="D63" s="112"/>
      <c r="E63" s="112"/>
      <c r="F63" s="112"/>
      <c r="G63" s="112"/>
      <c r="H63" s="112"/>
      <c r="I63" s="113"/>
      <c r="J63" s="113"/>
      <c r="K63" s="113"/>
      <c r="L63" s="113"/>
      <c r="M63" s="110"/>
      <c r="N63" s="3"/>
    </row>
    <row r="64" spans="2:14" ht="122.25" customHeight="1" x14ac:dyDescent="0.7">
      <c r="B64" s="106"/>
      <c r="C64" s="114"/>
      <c r="D64" s="112"/>
      <c r="E64" s="112"/>
      <c r="F64" s="112"/>
      <c r="G64" s="112"/>
      <c r="H64" s="112"/>
      <c r="I64" s="113"/>
      <c r="J64" s="113"/>
      <c r="K64" s="113"/>
      <c r="L64" s="115"/>
      <c r="M64" s="110"/>
      <c r="N64" s="3"/>
    </row>
    <row r="65" spans="2:14" ht="67.2" customHeight="1" x14ac:dyDescent="0.7">
      <c r="B65" s="106"/>
      <c r="C65" s="114"/>
      <c r="D65" s="112"/>
      <c r="E65" s="112"/>
      <c r="F65" s="112"/>
      <c r="G65" s="112"/>
      <c r="H65" s="112"/>
      <c r="I65" s="113"/>
      <c r="J65" s="113"/>
      <c r="K65" s="113"/>
      <c r="L65" s="115"/>
      <c r="M65" s="110"/>
      <c r="N65" s="3"/>
    </row>
    <row r="66" spans="2:14" ht="69" customHeight="1" x14ac:dyDescent="0.7">
      <c r="B66" s="106"/>
      <c r="C66" s="114"/>
      <c r="D66" s="112"/>
      <c r="E66" s="112"/>
      <c r="F66" s="112"/>
      <c r="G66" s="112"/>
      <c r="H66" s="112"/>
      <c r="I66" s="113"/>
      <c r="J66" s="113"/>
      <c r="K66" s="113"/>
      <c r="L66" s="115"/>
      <c r="M66" s="110"/>
      <c r="N66" s="3"/>
    </row>
    <row r="67" spans="2:14" ht="117" customHeight="1" x14ac:dyDescent="0.7">
      <c r="B67" s="106"/>
      <c r="C67" s="114"/>
      <c r="D67" s="112"/>
      <c r="E67" s="112"/>
      <c r="F67" s="112"/>
      <c r="G67" s="112"/>
      <c r="H67" s="112"/>
      <c r="I67" s="113"/>
      <c r="J67" s="113"/>
      <c r="K67" s="113"/>
      <c r="L67" s="115"/>
      <c r="M67" s="110"/>
      <c r="N67" s="3"/>
    </row>
    <row r="68" spans="2:14" ht="118.8" customHeight="1" x14ac:dyDescent="0.7">
      <c r="B68" s="106"/>
      <c r="C68" s="114"/>
      <c r="D68" s="112"/>
      <c r="E68" s="112"/>
      <c r="F68" s="112"/>
      <c r="G68" s="112"/>
      <c r="H68" s="112"/>
      <c r="I68" s="113"/>
      <c r="J68" s="113"/>
      <c r="K68" s="113"/>
      <c r="L68" s="115"/>
      <c r="M68" s="110"/>
      <c r="N68" s="3"/>
    </row>
    <row r="69" spans="2:14" ht="115.2" customHeight="1" x14ac:dyDescent="0.7">
      <c r="B69" s="106"/>
      <c r="C69" s="114"/>
      <c r="D69" s="112"/>
      <c r="E69" s="112"/>
      <c r="F69" s="112"/>
      <c r="G69" s="112"/>
      <c r="H69" s="112"/>
      <c r="I69" s="113"/>
      <c r="J69" s="113"/>
      <c r="K69" s="113"/>
      <c r="L69" s="115"/>
      <c r="M69" s="110"/>
      <c r="N69" s="3"/>
    </row>
    <row r="70" spans="2:14" ht="102" customHeight="1" x14ac:dyDescent="0.7">
      <c r="B70" s="106"/>
      <c r="C70" s="116"/>
      <c r="D70" s="108"/>
      <c r="E70" s="122"/>
      <c r="F70" s="122"/>
      <c r="G70" s="122"/>
      <c r="H70" s="122"/>
      <c r="I70" s="109"/>
      <c r="J70" s="109"/>
      <c r="K70" s="109"/>
      <c r="L70" s="109"/>
      <c r="M70" s="110"/>
      <c r="N70" s="3"/>
    </row>
    <row r="71" spans="2:14" ht="109.2" customHeight="1" x14ac:dyDescent="0.7">
      <c r="B71" s="106"/>
      <c r="C71" s="131"/>
      <c r="D71" s="112"/>
      <c r="E71" s="112"/>
      <c r="F71" s="112"/>
      <c r="G71" s="112"/>
      <c r="H71" s="112"/>
      <c r="I71" s="113"/>
      <c r="J71" s="113"/>
      <c r="K71" s="113"/>
      <c r="L71" s="113"/>
      <c r="M71" s="110"/>
      <c r="N71" s="3"/>
    </row>
    <row r="72" spans="2:14" ht="168" customHeight="1" x14ac:dyDescent="0.7">
      <c r="B72" s="106"/>
      <c r="C72" s="117"/>
      <c r="D72" s="112"/>
      <c r="E72" s="112"/>
      <c r="F72" s="112"/>
      <c r="G72" s="112"/>
      <c r="H72" s="112"/>
      <c r="I72" s="113"/>
      <c r="J72" s="113"/>
      <c r="K72" s="113"/>
      <c r="L72" s="113"/>
      <c r="M72" s="110"/>
      <c r="N72" s="3"/>
    </row>
    <row r="73" spans="2:14" ht="148.80000000000001" customHeight="1" x14ac:dyDescent="0.7">
      <c r="B73" s="106"/>
      <c r="C73" s="117"/>
      <c r="D73" s="112"/>
      <c r="E73" s="112"/>
      <c r="F73" s="112"/>
      <c r="G73" s="112"/>
      <c r="H73" s="112"/>
      <c r="I73" s="113"/>
      <c r="J73" s="113"/>
      <c r="K73" s="113"/>
      <c r="L73" s="113"/>
      <c r="M73" s="110"/>
      <c r="N73" s="3"/>
    </row>
    <row r="74" spans="2:14" ht="154.80000000000001" customHeight="1" x14ac:dyDescent="0.7">
      <c r="B74" s="106"/>
      <c r="C74" s="111"/>
      <c r="D74" s="112"/>
      <c r="E74" s="112"/>
      <c r="F74" s="112"/>
      <c r="G74" s="112"/>
      <c r="H74" s="112"/>
      <c r="I74" s="113"/>
      <c r="J74" s="113"/>
      <c r="K74" s="113"/>
      <c r="L74" s="113"/>
      <c r="M74" s="110"/>
      <c r="N74" s="3"/>
    </row>
    <row r="75" spans="2:14" ht="97.8" customHeight="1" x14ac:dyDescent="0.7">
      <c r="B75" s="106"/>
      <c r="C75" s="114"/>
      <c r="D75" s="112"/>
      <c r="E75" s="112"/>
      <c r="F75" s="112"/>
      <c r="G75" s="112"/>
      <c r="H75" s="112"/>
      <c r="I75" s="113"/>
      <c r="J75" s="113"/>
      <c r="K75" s="113"/>
      <c r="L75" s="113"/>
      <c r="M75" s="110"/>
      <c r="N75" s="3"/>
    </row>
    <row r="76" spans="2:14" ht="144" customHeight="1" x14ac:dyDescent="0.7">
      <c r="B76" s="106"/>
      <c r="C76" s="114"/>
      <c r="D76" s="112"/>
      <c r="E76" s="112"/>
      <c r="F76" s="112"/>
      <c r="G76" s="112"/>
      <c r="H76" s="112"/>
      <c r="I76" s="113"/>
      <c r="J76" s="113"/>
      <c r="K76" s="113"/>
      <c r="L76" s="115"/>
      <c r="M76" s="110"/>
      <c r="N76" s="3"/>
    </row>
    <row r="77" spans="2:14" ht="183" customHeight="1" x14ac:dyDescent="0.7">
      <c r="B77" s="106"/>
      <c r="C77" s="119"/>
      <c r="D77" s="112"/>
      <c r="E77" s="112"/>
      <c r="F77" s="112"/>
      <c r="G77" s="112"/>
      <c r="H77" s="112"/>
      <c r="I77" s="113"/>
      <c r="J77" s="113"/>
      <c r="K77" s="113"/>
      <c r="L77" s="115"/>
      <c r="M77" s="110"/>
      <c r="N77" s="3"/>
    </row>
    <row r="78" spans="2:14" ht="108" customHeight="1" x14ac:dyDescent="0.7">
      <c r="B78" s="106"/>
      <c r="C78" s="114"/>
      <c r="D78" s="112"/>
      <c r="E78" s="112"/>
      <c r="F78" s="112"/>
      <c r="G78" s="112"/>
      <c r="H78" s="112"/>
      <c r="I78" s="113"/>
      <c r="J78" s="113"/>
      <c r="K78" s="113"/>
      <c r="L78" s="113"/>
      <c r="M78" s="110"/>
      <c r="N78" s="3"/>
    </row>
    <row r="79" spans="2:14" ht="126" customHeight="1" x14ac:dyDescent="0.7">
      <c r="B79" s="106"/>
      <c r="C79" s="114"/>
      <c r="D79" s="112"/>
      <c r="E79" s="112"/>
      <c r="F79" s="112"/>
      <c r="G79" s="112"/>
      <c r="H79" s="112"/>
      <c r="I79" s="113"/>
      <c r="J79" s="113"/>
      <c r="K79" s="113"/>
      <c r="L79" s="115"/>
      <c r="M79" s="110"/>
      <c r="N79" s="3"/>
    </row>
    <row r="80" spans="2:14" ht="172.2" customHeight="1" x14ac:dyDescent="0.7">
      <c r="B80" s="106"/>
      <c r="C80" s="119"/>
      <c r="D80" s="112"/>
      <c r="E80" s="112"/>
      <c r="F80" s="112"/>
      <c r="G80" s="112"/>
      <c r="H80" s="112"/>
      <c r="I80" s="113"/>
      <c r="J80" s="113"/>
      <c r="K80" s="113"/>
      <c r="L80" s="115"/>
      <c r="M80" s="110"/>
      <c r="N80" s="3"/>
    </row>
    <row r="81" spans="2:14" ht="97.2" customHeight="1" x14ac:dyDescent="0.7">
      <c r="B81" s="106"/>
      <c r="C81" s="116"/>
      <c r="D81" s="108"/>
      <c r="E81" s="108"/>
      <c r="F81" s="108"/>
      <c r="G81" s="108"/>
      <c r="H81" s="108"/>
      <c r="I81" s="109"/>
      <c r="J81" s="109"/>
      <c r="K81" s="109"/>
      <c r="L81" s="109"/>
      <c r="M81" s="110"/>
      <c r="N81" s="3"/>
    </row>
    <row r="82" spans="2:14" ht="99" customHeight="1" x14ac:dyDescent="0.7">
      <c r="B82" s="106"/>
      <c r="C82" s="114"/>
      <c r="D82" s="112"/>
      <c r="E82" s="112"/>
      <c r="F82" s="112"/>
      <c r="G82" s="112"/>
      <c r="H82" s="112"/>
      <c r="I82" s="113"/>
      <c r="J82" s="113"/>
      <c r="K82" s="113"/>
      <c r="L82" s="115"/>
      <c r="M82" s="110"/>
      <c r="N82" s="3"/>
    </row>
    <row r="83" spans="2:14" ht="117.6" customHeight="1" x14ac:dyDescent="0.7">
      <c r="B83" s="106"/>
      <c r="C83" s="114"/>
      <c r="D83" s="112"/>
      <c r="E83" s="112"/>
      <c r="F83" s="112"/>
      <c r="G83" s="112"/>
      <c r="H83" s="112"/>
      <c r="I83" s="113"/>
      <c r="J83" s="113"/>
      <c r="K83" s="113"/>
      <c r="L83" s="115"/>
      <c r="M83" s="110"/>
      <c r="N83" s="3"/>
    </row>
    <row r="84" spans="2:14" ht="150.75" customHeight="1" x14ac:dyDescent="0.7">
      <c r="B84" s="106"/>
      <c r="C84" s="119"/>
      <c r="D84" s="112"/>
      <c r="E84" s="112"/>
      <c r="F84" s="112"/>
      <c r="G84" s="112"/>
      <c r="H84" s="112"/>
      <c r="I84" s="113"/>
      <c r="J84" s="113"/>
      <c r="K84" s="113"/>
      <c r="L84" s="115"/>
      <c r="M84" s="110"/>
      <c r="N84" s="3"/>
    </row>
    <row r="85" spans="2:14" ht="91.8" customHeight="1" x14ac:dyDescent="0.7">
      <c r="B85" s="106"/>
      <c r="C85" s="114"/>
      <c r="D85" s="112"/>
      <c r="E85" s="112"/>
      <c r="F85" s="112"/>
      <c r="G85" s="112"/>
      <c r="H85" s="112"/>
      <c r="I85" s="113"/>
      <c r="J85" s="113"/>
      <c r="K85" s="113"/>
      <c r="L85" s="115"/>
      <c r="M85" s="110"/>
      <c r="N85" s="3"/>
    </row>
    <row r="86" spans="2:14" ht="104.4" customHeight="1" x14ac:dyDescent="0.7">
      <c r="B86" s="106"/>
      <c r="C86" s="114"/>
      <c r="D86" s="112"/>
      <c r="E86" s="112"/>
      <c r="F86" s="112"/>
      <c r="G86" s="112"/>
      <c r="H86" s="112"/>
      <c r="I86" s="113"/>
      <c r="J86" s="113"/>
      <c r="K86" s="113"/>
      <c r="L86" s="115"/>
      <c r="M86" s="110"/>
      <c r="N86" s="3"/>
    </row>
    <row r="87" spans="2:14" ht="168" customHeight="1" x14ac:dyDescent="0.7">
      <c r="B87" s="106"/>
      <c r="C87" s="119"/>
      <c r="D87" s="112"/>
      <c r="E87" s="112"/>
      <c r="F87" s="112"/>
      <c r="G87" s="112"/>
      <c r="H87" s="112"/>
      <c r="I87" s="113"/>
      <c r="J87" s="113"/>
      <c r="K87" s="113"/>
      <c r="L87" s="115"/>
      <c r="M87" s="110"/>
      <c r="N87" s="3"/>
    </row>
    <row r="88" spans="2:14" ht="70.5" customHeight="1" x14ac:dyDescent="0.7">
      <c r="B88" s="195"/>
      <c r="C88" s="195"/>
      <c r="D88" s="195"/>
      <c r="E88" s="195"/>
      <c r="F88" s="195"/>
      <c r="G88" s="195"/>
      <c r="H88" s="132"/>
      <c r="I88" s="109"/>
      <c r="J88" s="109"/>
      <c r="K88" s="109"/>
      <c r="L88" s="109"/>
      <c r="M88" s="133"/>
      <c r="N88" s="3"/>
    </row>
    <row r="89" spans="2:14" ht="35.4" x14ac:dyDescent="0.6">
      <c r="B89" s="2"/>
      <c r="C89" s="2"/>
      <c r="D89" s="2"/>
      <c r="E89" s="2"/>
      <c r="F89" s="2"/>
      <c r="G89" s="2"/>
      <c r="H89" s="2"/>
      <c r="I89" s="2"/>
      <c r="J89" s="2"/>
      <c r="K89" s="2"/>
      <c r="L89" s="1"/>
      <c r="M89" s="1"/>
      <c r="N89" s="3"/>
    </row>
  </sheetData>
  <mergeCells count="11">
    <mergeCell ref="F2:G2"/>
    <mergeCell ref="J4:K4"/>
    <mergeCell ref="C9:L9"/>
    <mergeCell ref="B10:K10"/>
    <mergeCell ref="H11:K11"/>
    <mergeCell ref="C4:E8"/>
    <mergeCell ref="B88:G88"/>
    <mergeCell ref="C12:C13"/>
    <mergeCell ref="D12:D13"/>
    <mergeCell ref="E12:E13"/>
    <mergeCell ref="F12:F13"/>
  </mergeCells>
  <pageMargins left="0.7" right="0.7" top="0.75" bottom="0.75" header="0.3" footer="0.3"/>
  <pageSetup paperSize="9" scale="13" orientation="portrait" r:id="rId1"/>
  <rowBreaks count="1" manualBreakCount="1">
    <brk id="5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Приложение 1 </vt:lpstr>
      <vt:lpstr>Приложение 2</vt:lpstr>
      <vt:lpstr>Приложение 3</vt:lpstr>
      <vt:lpstr>Приложение 4</vt:lpstr>
      <vt:lpstr>'Приложение 1 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2021-04-28T04:21:40Z</dcterms:modified>
</cp:coreProperties>
</file>