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490"/>
  </bookViews>
  <sheets>
    <sheet name="01.01.2020" sheetId="7" r:id="rId1"/>
  </sheets>
  <calcPr calcId="162913"/>
</workbook>
</file>

<file path=xl/calcChain.xml><?xml version="1.0" encoding="utf-8"?>
<calcChain xmlns="http://schemas.openxmlformats.org/spreadsheetml/2006/main">
  <c r="BU16" i="7" l="1"/>
  <c r="BU7" i="7"/>
  <c r="BU8" i="7"/>
  <c r="BU9" i="7"/>
  <c r="BU10" i="7"/>
  <c r="BU11" i="7"/>
  <c r="BU12" i="7"/>
  <c r="BU13" i="7"/>
  <c r="BU14" i="7"/>
  <c r="BU15" i="7"/>
  <c r="BU6" i="7"/>
  <c r="BP16" i="7"/>
  <c r="BQ16" i="7"/>
  <c r="BR16" i="7"/>
  <c r="BS16" i="7"/>
  <c r="BT16" i="7"/>
  <c r="BQ15" i="7"/>
  <c r="BR15" i="7"/>
  <c r="BS15" i="7"/>
  <c r="BT15" i="7"/>
  <c r="BQ7" i="7"/>
  <c r="BR7" i="7"/>
  <c r="BS7" i="7"/>
  <c r="BT7" i="7"/>
  <c r="BQ8" i="7"/>
  <c r="BR8" i="7"/>
  <c r="BS8" i="7"/>
  <c r="BT8" i="7"/>
  <c r="BQ9" i="7"/>
  <c r="BR9" i="7"/>
  <c r="BS9" i="7"/>
  <c r="BT9" i="7"/>
  <c r="BQ10" i="7"/>
  <c r="BR10" i="7"/>
  <c r="BS10" i="7"/>
  <c r="BT10" i="7"/>
  <c r="BQ11" i="7"/>
  <c r="BR11" i="7"/>
  <c r="BS11" i="7"/>
  <c r="BT11" i="7"/>
  <c r="BQ12" i="7"/>
  <c r="BR12" i="7"/>
  <c r="BS12" i="7"/>
  <c r="BT12" i="7"/>
  <c r="BQ13" i="7"/>
  <c r="BR13" i="7"/>
  <c r="BS13" i="7"/>
  <c r="BT13" i="7"/>
  <c r="BQ14" i="7"/>
  <c r="BR14" i="7"/>
  <c r="BS14" i="7"/>
  <c r="BT14" i="7"/>
  <c r="BR6" i="7"/>
  <c r="BS6" i="7"/>
  <c r="BT6" i="7"/>
  <c r="BQ6" i="7"/>
  <c r="BO7" i="7"/>
  <c r="BP7" i="7"/>
  <c r="BO8" i="7"/>
  <c r="BP8" i="7"/>
  <c r="BO9" i="7"/>
  <c r="BP9" i="7"/>
  <c r="BO10" i="7"/>
  <c r="BP10" i="7"/>
  <c r="BO11" i="7"/>
  <c r="BP11" i="7"/>
  <c r="BO12" i="7"/>
  <c r="BP12" i="7"/>
  <c r="BO13" i="7"/>
  <c r="BP13" i="7"/>
  <c r="BO14" i="7"/>
  <c r="BP14" i="7"/>
  <c r="BO15" i="7"/>
  <c r="BP15" i="7"/>
  <c r="BO16" i="7"/>
  <c r="BP6" i="7"/>
  <c r="BO6" i="7"/>
  <c r="BJ16" i="7"/>
  <c r="BK16" i="7"/>
  <c r="BL16" i="7"/>
  <c r="BM16" i="7"/>
  <c r="BN16" i="7"/>
  <c r="BI16" i="7"/>
  <c r="F16" i="7" l="1"/>
  <c r="F7" i="7"/>
  <c r="F8" i="7"/>
  <c r="F9" i="7"/>
  <c r="F10" i="7"/>
  <c r="F11" i="7"/>
  <c r="F12" i="7"/>
  <c r="F13" i="7"/>
  <c r="F14" i="7"/>
  <c r="F15" i="7"/>
  <c r="F6" i="7"/>
  <c r="BJ15" i="7"/>
  <c r="BI15" i="7"/>
  <c r="BJ14" i="7"/>
  <c r="BI14" i="7"/>
  <c r="BJ13" i="7"/>
  <c r="BI13" i="7"/>
  <c r="BJ12" i="7"/>
  <c r="BI12" i="7"/>
  <c r="BJ11" i="7"/>
  <c r="BI11" i="7"/>
  <c r="BJ10" i="7"/>
  <c r="BI10" i="7"/>
  <c r="BJ9" i="7"/>
  <c r="BI9" i="7"/>
  <c r="BJ8" i="7"/>
  <c r="BI8" i="7"/>
  <c r="BJ7" i="7"/>
  <c r="BI7" i="7"/>
  <c r="BJ6" i="7"/>
  <c r="BI6" i="7"/>
  <c r="BH16" i="7" l="1"/>
  <c r="BG16" i="7"/>
  <c r="BF16" i="7"/>
  <c r="BE16" i="7"/>
  <c r="BD15" i="7"/>
  <c r="BC15" i="7"/>
  <c r="BD14" i="7"/>
  <c r="BC14" i="7"/>
  <c r="BD13" i="7"/>
  <c r="BC13" i="7"/>
  <c r="BD12" i="7"/>
  <c r="BC12" i="7"/>
  <c r="BD11" i="7"/>
  <c r="BC11" i="7"/>
  <c r="BD10" i="7"/>
  <c r="BC10" i="7"/>
  <c r="BD9" i="7"/>
  <c r="BC9" i="7"/>
  <c r="BD8" i="7"/>
  <c r="BC8" i="7"/>
  <c r="BD7" i="7"/>
  <c r="BC7" i="7"/>
  <c r="BD6" i="7"/>
  <c r="BD16" i="7" s="1"/>
  <c r="BC6" i="7"/>
  <c r="BC16" i="7" s="1"/>
  <c r="BB16" i="7" l="1"/>
  <c r="BA16" i="7"/>
  <c r="AZ16" i="7"/>
  <c r="AY16" i="7"/>
  <c r="AV16" i="7"/>
  <c r="AU16" i="7"/>
  <c r="AT16" i="7"/>
  <c r="AS16" i="7"/>
  <c r="AP16" i="7"/>
  <c r="AO16" i="7"/>
  <c r="AN16" i="7"/>
  <c r="AM16" i="7"/>
  <c r="AJ16" i="7"/>
  <c r="AI16" i="7"/>
  <c r="AH16" i="7"/>
  <c r="AG16" i="7"/>
  <c r="AD16" i="7"/>
  <c r="AC16" i="7"/>
  <c r="AB16" i="7"/>
  <c r="AA16" i="7"/>
  <c r="X16" i="7"/>
  <c r="W16" i="7"/>
  <c r="V16" i="7"/>
  <c r="U16" i="7"/>
  <c r="R16" i="7"/>
  <c r="Q16" i="7"/>
  <c r="P16" i="7"/>
  <c r="O16" i="7"/>
  <c r="L16" i="7"/>
  <c r="K16" i="7"/>
  <c r="J16" i="7"/>
  <c r="I16" i="7"/>
  <c r="E16" i="7"/>
  <c r="D16" i="7"/>
  <c r="AX15" i="7"/>
  <c r="AW15" i="7"/>
  <c r="AR15" i="7"/>
  <c r="AQ15" i="7"/>
  <c r="AL15" i="7"/>
  <c r="AK15" i="7"/>
  <c r="AF15" i="7"/>
  <c r="AE15" i="7"/>
  <c r="Z15" i="7"/>
  <c r="Y15" i="7"/>
  <c r="T15" i="7"/>
  <c r="S15" i="7"/>
  <c r="N15" i="7"/>
  <c r="M15" i="7"/>
  <c r="H15" i="7"/>
  <c r="G15" i="7"/>
  <c r="C15" i="7"/>
  <c r="AX14" i="7"/>
  <c r="AW14" i="7"/>
  <c r="AR14" i="7"/>
  <c r="AQ14" i="7"/>
  <c r="AL14" i="7"/>
  <c r="AK14" i="7"/>
  <c r="AF14" i="7"/>
  <c r="AE14" i="7"/>
  <c r="Z14" i="7"/>
  <c r="Y14" i="7"/>
  <c r="T14" i="7"/>
  <c r="S14" i="7"/>
  <c r="N14" i="7"/>
  <c r="M14" i="7"/>
  <c r="H14" i="7"/>
  <c r="G14" i="7"/>
  <c r="C14" i="7"/>
  <c r="AX13" i="7"/>
  <c r="AW13" i="7"/>
  <c r="AR13" i="7"/>
  <c r="AQ13" i="7"/>
  <c r="AL13" i="7"/>
  <c r="AK13" i="7"/>
  <c r="AF13" i="7"/>
  <c r="AE13" i="7"/>
  <c r="Z13" i="7"/>
  <c r="Y13" i="7"/>
  <c r="T13" i="7"/>
  <c r="S13" i="7"/>
  <c r="N13" i="7"/>
  <c r="M13" i="7"/>
  <c r="H13" i="7"/>
  <c r="G13" i="7"/>
  <c r="C13" i="7"/>
  <c r="AX12" i="7"/>
  <c r="AW12" i="7"/>
  <c r="AR12" i="7"/>
  <c r="AQ12" i="7"/>
  <c r="AL12" i="7"/>
  <c r="AK12" i="7"/>
  <c r="AF12" i="7"/>
  <c r="AE12" i="7"/>
  <c r="Z12" i="7"/>
  <c r="Y12" i="7"/>
  <c r="T12" i="7"/>
  <c r="S12" i="7"/>
  <c r="N12" i="7"/>
  <c r="M12" i="7"/>
  <c r="H12" i="7"/>
  <c r="G12" i="7"/>
  <c r="C12" i="7"/>
  <c r="AX11" i="7"/>
  <c r="AW11" i="7"/>
  <c r="AR11" i="7"/>
  <c r="AQ11" i="7"/>
  <c r="AL11" i="7"/>
  <c r="AK11" i="7"/>
  <c r="AF11" i="7"/>
  <c r="AE11" i="7"/>
  <c r="Z11" i="7"/>
  <c r="Y11" i="7"/>
  <c r="T11" i="7"/>
  <c r="S11" i="7"/>
  <c r="N11" i="7"/>
  <c r="M11" i="7"/>
  <c r="H11" i="7"/>
  <c r="G11" i="7"/>
  <c r="C11" i="7"/>
  <c r="AX10" i="7"/>
  <c r="AW10" i="7"/>
  <c r="AR10" i="7"/>
  <c r="AQ10" i="7"/>
  <c r="AL10" i="7"/>
  <c r="AK10" i="7"/>
  <c r="AF10" i="7"/>
  <c r="AE10" i="7"/>
  <c r="Z10" i="7"/>
  <c r="Y10" i="7"/>
  <c r="T10" i="7"/>
  <c r="S10" i="7"/>
  <c r="N10" i="7"/>
  <c r="M10" i="7"/>
  <c r="H10" i="7"/>
  <c r="G10" i="7"/>
  <c r="C10" i="7"/>
  <c r="AX9" i="7"/>
  <c r="AW9" i="7"/>
  <c r="AR9" i="7"/>
  <c r="AQ9" i="7"/>
  <c r="AL9" i="7"/>
  <c r="AK9" i="7"/>
  <c r="AF9" i="7"/>
  <c r="AE9" i="7"/>
  <c r="Z9" i="7"/>
  <c r="Y9" i="7"/>
  <c r="T9" i="7"/>
  <c r="S9" i="7"/>
  <c r="N9" i="7"/>
  <c r="M9" i="7"/>
  <c r="H9" i="7"/>
  <c r="G9" i="7"/>
  <c r="C9" i="7"/>
  <c r="AX8" i="7"/>
  <c r="AW8" i="7"/>
  <c r="AR8" i="7"/>
  <c r="AQ8" i="7"/>
  <c r="AL8" i="7"/>
  <c r="AK8" i="7"/>
  <c r="AF8" i="7"/>
  <c r="AE8" i="7"/>
  <c r="Z8" i="7"/>
  <c r="Y8" i="7"/>
  <c r="T8" i="7"/>
  <c r="S8" i="7"/>
  <c r="N8" i="7"/>
  <c r="M8" i="7"/>
  <c r="H8" i="7"/>
  <c r="G8" i="7"/>
  <c r="C8" i="7"/>
  <c r="AX7" i="7"/>
  <c r="AW7" i="7"/>
  <c r="AR7" i="7"/>
  <c r="AQ7" i="7"/>
  <c r="AL7" i="7"/>
  <c r="AK7" i="7"/>
  <c r="AF7" i="7"/>
  <c r="AE7" i="7"/>
  <c r="Z7" i="7"/>
  <c r="Y7" i="7"/>
  <c r="T7" i="7"/>
  <c r="S7" i="7"/>
  <c r="N7" i="7"/>
  <c r="M7" i="7"/>
  <c r="H7" i="7"/>
  <c r="G7" i="7"/>
  <c r="C7" i="7"/>
  <c r="AX6" i="7"/>
  <c r="AX16" i="7" s="1"/>
  <c r="AW6" i="7"/>
  <c r="AR6" i="7"/>
  <c r="AR16" i="7" s="1"/>
  <c r="AQ6" i="7"/>
  <c r="AL6" i="7"/>
  <c r="AL16" i="7" s="1"/>
  <c r="AK6" i="7"/>
  <c r="AF6" i="7"/>
  <c r="AF16" i="7" s="1"/>
  <c r="AE6" i="7"/>
  <c r="Z6" i="7"/>
  <c r="Z16" i="7" s="1"/>
  <c r="Y6" i="7"/>
  <c r="T6" i="7"/>
  <c r="T16" i="7" s="1"/>
  <c r="S6" i="7"/>
  <c r="N6" i="7"/>
  <c r="N16" i="7" s="1"/>
  <c r="M6" i="7"/>
  <c r="H6" i="7"/>
  <c r="H16" i="7" s="1"/>
  <c r="G6" i="7"/>
  <c r="C6" i="7"/>
  <c r="C16" i="7" s="1"/>
  <c r="G16" i="7" l="1"/>
  <c r="M16" i="7"/>
  <c r="S16" i="7"/>
  <c r="Y16" i="7"/>
  <c r="AE16" i="7"/>
  <c r="AK16" i="7"/>
  <c r="AQ16" i="7"/>
  <c r="AW16" i="7"/>
</calcChain>
</file>

<file path=xl/sharedStrings.xml><?xml version="1.0" encoding="utf-8"?>
<sst xmlns="http://schemas.openxmlformats.org/spreadsheetml/2006/main" count="124" uniqueCount="26">
  <si>
    <t>Елинская сельская администрация</t>
  </si>
  <si>
    <t>Онгудайская сельская администрация</t>
  </si>
  <si>
    <t>Каракольская сельская администрация</t>
  </si>
  <si>
    <t>Теньгинская сельская администрация</t>
  </si>
  <si>
    <t xml:space="preserve"> Куладинская сельская администрация</t>
  </si>
  <si>
    <t xml:space="preserve"> Купчегеньское сельское поселение</t>
  </si>
  <si>
    <t>Ининская сельская администрация</t>
  </si>
  <si>
    <t>Шашикманская сельская администрация</t>
  </si>
  <si>
    <t>Нижне-Талдинская сельская администрация</t>
  </si>
  <si>
    <t xml:space="preserve"> Хабаровская  сельская администрация</t>
  </si>
  <si>
    <t>ИТОГО:</t>
  </si>
  <si>
    <t>Сельские поселения</t>
  </si>
  <si>
    <t>земельный налог</t>
  </si>
  <si>
    <t>01.01.2019 г.</t>
  </si>
  <si>
    <t>налог на имущество физ.лиц</t>
  </si>
  <si>
    <t>налог</t>
  </si>
  <si>
    <t>пеня</t>
  </si>
  <si>
    <t>октмо</t>
  </si>
  <si>
    <t>Информация   по уплате  задолженности местных налогов</t>
  </si>
  <si>
    <t>недоимка на 01.01.2020</t>
  </si>
  <si>
    <t>недоимка на 01.07.2020</t>
  </si>
  <si>
    <t>недоимка на 01.08.2020</t>
  </si>
  <si>
    <t>уплачено с начало года</t>
  </si>
  <si>
    <t>% собираемости</t>
  </si>
  <si>
    <t>недоимка на 01.11.2020</t>
  </si>
  <si>
    <t>недоимка на 01.01.2021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</si>
</sst>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CFFD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3" fillId="3" borderId="28" xfId="0" applyFont="1" applyFill="1" applyBorder="1"/>
    <xf numFmtId="0" fontId="5" fillId="3" borderId="29" xfId="0" applyFont="1" applyFill="1" applyBorder="1"/>
    <xf numFmtId="164" fontId="2" fillId="3" borderId="30" xfId="0" applyNumberFormat="1" applyFont="1" applyFill="1" applyBorder="1"/>
    <xf numFmtId="164" fontId="2" fillId="3" borderId="31" xfId="0" applyNumberFormat="1" applyFont="1" applyFill="1" applyBorder="1"/>
    <xf numFmtId="164" fontId="6" fillId="3" borderId="30" xfId="0" applyNumberFormat="1" applyFont="1" applyFill="1" applyBorder="1"/>
    <xf numFmtId="164" fontId="6" fillId="3" borderId="32" xfId="0" applyNumberFormat="1" applyFont="1" applyFill="1" applyBorder="1"/>
    <xf numFmtId="164" fontId="6" fillId="3" borderId="31" xfId="0" applyNumberFormat="1" applyFont="1" applyFill="1" applyBorder="1"/>
    <xf numFmtId="164" fontId="2" fillId="3" borderId="33" xfId="0" applyNumberFormat="1" applyFont="1" applyFill="1" applyBorder="1"/>
    <xf numFmtId="164" fontId="2" fillId="3" borderId="32" xfId="0" applyNumberFormat="1" applyFont="1" applyFill="1" applyBorder="1"/>
    <xf numFmtId="164" fontId="6" fillId="3" borderId="29" xfId="0" applyNumberFormat="1" applyFont="1" applyFill="1" applyBorder="1"/>
    <xf numFmtId="1" fontId="2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3" fillId="3" borderId="15" xfId="0" applyFont="1" applyFill="1" applyBorder="1"/>
    <xf numFmtId="0" fontId="5" fillId="3" borderId="2" xfId="0" applyFont="1" applyFill="1" applyBorder="1"/>
    <xf numFmtId="164" fontId="2" fillId="3" borderId="6" xfId="0" applyNumberFormat="1" applyFont="1" applyFill="1" applyBorder="1"/>
    <xf numFmtId="164" fontId="2" fillId="3" borderId="7" xfId="0" applyNumberFormat="1" applyFont="1" applyFill="1" applyBorder="1"/>
    <xf numFmtId="164" fontId="6" fillId="3" borderId="6" xfId="0" applyNumberFormat="1" applyFont="1" applyFill="1" applyBorder="1"/>
    <xf numFmtId="164" fontId="6" fillId="3" borderId="1" xfId="0" applyNumberFormat="1" applyFont="1" applyFill="1" applyBorder="1"/>
    <xf numFmtId="164" fontId="6" fillId="3" borderId="7" xfId="0" applyNumberFormat="1" applyFont="1" applyFill="1" applyBorder="1"/>
    <xf numFmtId="164" fontId="2" fillId="3" borderId="23" xfId="0" applyNumberFormat="1" applyFont="1" applyFill="1" applyBorder="1"/>
    <xf numFmtId="164" fontId="2" fillId="3" borderId="1" xfId="0" applyNumberFormat="1" applyFont="1" applyFill="1" applyBorder="1"/>
    <xf numFmtId="164" fontId="6" fillId="3" borderId="2" xfId="0" applyNumberFormat="1" applyFont="1" applyFill="1" applyBorder="1"/>
    <xf numFmtId="0" fontId="4" fillId="3" borderId="14" xfId="0" applyFont="1" applyFill="1" applyBorder="1" applyAlignment="1">
      <alignment horizontal="left" vertical="top" wrapText="1"/>
    </xf>
    <xf numFmtId="0" fontId="4" fillId="3" borderId="15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right" wrapText="1"/>
    </xf>
    <xf numFmtId="0" fontId="7" fillId="2" borderId="16" xfId="0" applyFont="1" applyFill="1" applyBorder="1" applyAlignment="1">
      <alignment horizontal="right" wrapText="1"/>
    </xf>
    <xf numFmtId="0" fontId="7" fillId="2" borderId="8" xfId="0" applyFont="1" applyFill="1" applyBorder="1" applyAlignment="1">
      <alignment horizontal="right" wrapText="1"/>
    </xf>
    <xf numFmtId="164" fontId="8" fillId="3" borderId="8" xfId="0" applyNumberFormat="1" applyFont="1" applyFill="1" applyBorder="1" applyAlignment="1">
      <alignment horizontal="right" wrapText="1"/>
    </xf>
    <xf numFmtId="164" fontId="8" fillId="3" borderId="9" xfId="0" applyNumberFormat="1" applyFont="1" applyFill="1" applyBorder="1" applyAlignment="1">
      <alignment horizontal="right" wrapText="1"/>
    </xf>
    <xf numFmtId="164" fontId="8" fillId="3" borderId="25" xfId="0" applyNumberFormat="1" applyFont="1" applyFill="1" applyBorder="1" applyAlignment="1">
      <alignment horizontal="right" wrapText="1"/>
    </xf>
    <xf numFmtId="164" fontId="8" fillId="3" borderId="23" xfId="0" applyNumberFormat="1" applyFont="1" applyFill="1" applyBorder="1" applyAlignment="1">
      <alignment horizontal="right" wrapText="1"/>
    </xf>
    <xf numFmtId="164" fontId="8" fillId="3" borderId="1" xfId="0" applyNumberFormat="1" applyFont="1" applyFill="1" applyBorder="1" applyAlignment="1">
      <alignment horizontal="right" wrapText="1"/>
    </xf>
    <xf numFmtId="164" fontId="8" fillId="3" borderId="2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2" fillId="3" borderId="36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2" fontId="5" fillId="3" borderId="36" xfId="0" applyNumberFormat="1" applyFont="1" applyFill="1" applyBorder="1"/>
    <xf numFmtId="0" fontId="1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4" fontId="2" fillId="0" borderId="18" xfId="0" applyNumberFormat="1" applyFont="1" applyBorder="1" applyAlignment="1">
      <alignment horizontal="center"/>
    </xf>
    <xf numFmtId="14" fontId="2" fillId="0" borderId="19" xfId="0" applyNumberFormat="1" applyFont="1" applyBorder="1" applyAlignment="1">
      <alignment horizontal="center"/>
    </xf>
    <xf numFmtId="14" fontId="2" fillId="0" borderId="20" xfId="0" applyNumberFormat="1" applyFont="1" applyBorder="1" applyAlignment="1">
      <alignment horizontal="center"/>
    </xf>
    <xf numFmtId="14" fontId="2" fillId="0" borderId="21" xfId="0" applyNumberFormat="1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14" fontId="2" fillId="0" borderId="17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25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5"/>
  <sheetViews>
    <sheetView tabSelected="1" workbookViewId="0">
      <pane xSplit="2" ySplit="4" topLeftCell="I5" activePane="bottomRight" state="frozen"/>
      <selection pane="topRight" activeCell="C1" sqref="C1"/>
      <selection pane="bottomLeft" activeCell="A5" sqref="A5"/>
      <selection pane="bottomRight" activeCell="BU15" sqref="BU15"/>
    </sheetView>
  </sheetViews>
  <sheetFormatPr defaultRowHeight="15" x14ac:dyDescent="0.25"/>
  <cols>
    <col min="1" max="1" width="23.7109375" customWidth="1"/>
    <col min="2" max="2" width="10.42578125" customWidth="1"/>
    <col min="3" max="5" width="9.140625" hidden="1" customWidth="1"/>
    <col min="6" max="6" width="12" hidden="1" customWidth="1"/>
    <col min="7" max="7" width="8.85546875" customWidth="1"/>
    <col min="8" max="8" width="8.140625" customWidth="1"/>
    <col min="9" max="9" width="8.28515625" customWidth="1"/>
    <col min="10" max="10" width="7" customWidth="1"/>
    <col min="11" max="12" width="9.7109375" customWidth="1"/>
    <col min="13" max="42" width="7" hidden="1" customWidth="1"/>
    <col min="43" max="43" width="9.140625" hidden="1" customWidth="1"/>
    <col min="44" max="46" width="7" hidden="1" customWidth="1"/>
    <col min="47" max="47" width="9.140625" hidden="1" customWidth="1"/>
    <col min="48" max="53" width="7.85546875" hidden="1" customWidth="1"/>
    <col min="54" max="54" width="7.5703125" hidden="1" customWidth="1"/>
    <col min="55" max="59" width="7.85546875" hidden="1" customWidth="1"/>
    <col min="60" max="60" width="7.5703125" hidden="1" customWidth="1"/>
    <col min="61" max="65" width="7.85546875" customWidth="1"/>
    <col min="66" max="66" width="7.5703125" customWidth="1"/>
    <col min="67" max="72" width="7" customWidth="1"/>
    <col min="73" max="73" width="6.28515625" customWidth="1"/>
  </cols>
  <sheetData>
    <row r="1" spans="1:73" ht="20.25" x14ac:dyDescent="0.25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</row>
    <row r="2" spans="1:73" ht="21" thickBot="1" x14ac:dyDescent="0.3">
      <c r="A2" s="1"/>
      <c r="B2" s="1"/>
      <c r="C2" s="1"/>
      <c r="D2" s="1"/>
      <c r="E2" s="1"/>
      <c r="F2" s="4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44"/>
      <c r="BD2" s="44"/>
      <c r="BE2" s="44"/>
      <c r="BF2" s="44"/>
      <c r="BG2" s="44"/>
      <c r="BH2" s="44"/>
      <c r="BI2" s="45"/>
      <c r="BJ2" s="45"/>
      <c r="BK2" s="45"/>
      <c r="BL2" s="45"/>
      <c r="BM2" s="45"/>
      <c r="BN2" s="45"/>
      <c r="BO2" s="1"/>
      <c r="BP2" s="1"/>
      <c r="BQ2" s="1"/>
      <c r="BR2" s="1"/>
      <c r="BS2" s="1"/>
      <c r="BT2" s="1"/>
      <c r="BU2" s="1"/>
    </row>
    <row r="3" spans="1:73" ht="16.5" thickBot="1" x14ac:dyDescent="0.3">
      <c r="A3" s="51" t="s">
        <v>11</v>
      </c>
      <c r="B3" s="51" t="s">
        <v>17</v>
      </c>
      <c r="C3" s="54" t="s">
        <v>13</v>
      </c>
      <c r="D3" s="55"/>
      <c r="E3" s="56"/>
      <c r="F3" s="46"/>
      <c r="G3" s="57" t="s">
        <v>19</v>
      </c>
      <c r="H3" s="58"/>
      <c r="I3" s="58"/>
      <c r="J3" s="58"/>
      <c r="K3" s="58"/>
      <c r="L3" s="59"/>
      <c r="M3" s="60">
        <v>43862</v>
      </c>
      <c r="N3" s="61"/>
      <c r="O3" s="61"/>
      <c r="P3" s="61"/>
      <c r="Q3" s="61"/>
      <c r="R3" s="61"/>
      <c r="S3" s="61">
        <v>43891</v>
      </c>
      <c r="T3" s="61"/>
      <c r="U3" s="61"/>
      <c r="V3" s="61"/>
      <c r="W3" s="61"/>
      <c r="X3" s="61"/>
      <c r="Y3" s="61">
        <v>43922</v>
      </c>
      <c r="Z3" s="61"/>
      <c r="AA3" s="61"/>
      <c r="AB3" s="61"/>
      <c r="AC3" s="61"/>
      <c r="AD3" s="61"/>
      <c r="AE3" s="61">
        <v>43952</v>
      </c>
      <c r="AF3" s="61"/>
      <c r="AG3" s="61"/>
      <c r="AH3" s="61"/>
      <c r="AI3" s="61"/>
      <c r="AJ3" s="61"/>
      <c r="AK3" s="61">
        <v>43983</v>
      </c>
      <c r="AL3" s="61"/>
      <c r="AM3" s="61"/>
      <c r="AN3" s="61"/>
      <c r="AO3" s="61"/>
      <c r="AP3" s="62"/>
      <c r="AQ3" s="57" t="s">
        <v>20</v>
      </c>
      <c r="AR3" s="58"/>
      <c r="AS3" s="58"/>
      <c r="AT3" s="58"/>
      <c r="AU3" s="58"/>
      <c r="AV3" s="59"/>
      <c r="AW3" s="57" t="s">
        <v>21</v>
      </c>
      <c r="AX3" s="58"/>
      <c r="AY3" s="58"/>
      <c r="AZ3" s="58"/>
      <c r="BA3" s="58"/>
      <c r="BB3" s="59"/>
      <c r="BC3" s="57" t="s">
        <v>24</v>
      </c>
      <c r="BD3" s="58"/>
      <c r="BE3" s="58"/>
      <c r="BF3" s="58"/>
      <c r="BG3" s="58"/>
      <c r="BH3" s="59"/>
      <c r="BI3" s="57" t="s">
        <v>25</v>
      </c>
      <c r="BJ3" s="58"/>
      <c r="BK3" s="58"/>
      <c r="BL3" s="58"/>
      <c r="BM3" s="58"/>
      <c r="BN3" s="59"/>
      <c r="BO3" s="57" t="s">
        <v>22</v>
      </c>
      <c r="BP3" s="58"/>
      <c r="BQ3" s="58"/>
      <c r="BR3" s="58"/>
      <c r="BS3" s="58"/>
      <c r="BT3" s="59"/>
      <c r="BU3" s="63" t="s">
        <v>23</v>
      </c>
    </row>
    <row r="4" spans="1:73" ht="45" customHeight="1" x14ac:dyDescent="0.25">
      <c r="A4" s="52"/>
      <c r="B4" s="52"/>
      <c r="C4" s="66" t="s">
        <v>10</v>
      </c>
      <c r="D4" s="68" t="s">
        <v>14</v>
      </c>
      <c r="E4" s="78" t="s">
        <v>12</v>
      </c>
      <c r="F4" s="47"/>
      <c r="G4" s="70" t="s">
        <v>10</v>
      </c>
      <c r="H4" s="71"/>
      <c r="I4" s="72" t="s">
        <v>14</v>
      </c>
      <c r="J4" s="73"/>
      <c r="K4" s="74" t="s">
        <v>12</v>
      </c>
      <c r="L4" s="75"/>
      <c r="M4" s="76" t="s">
        <v>10</v>
      </c>
      <c r="N4" s="77"/>
      <c r="O4" s="68" t="s">
        <v>14</v>
      </c>
      <c r="P4" s="68"/>
      <c r="Q4" s="80" t="s">
        <v>12</v>
      </c>
      <c r="R4" s="80"/>
      <c r="S4" s="77" t="s">
        <v>10</v>
      </c>
      <c r="T4" s="77"/>
      <c r="U4" s="68" t="s">
        <v>14</v>
      </c>
      <c r="V4" s="68"/>
      <c r="W4" s="80" t="s">
        <v>12</v>
      </c>
      <c r="X4" s="80"/>
      <c r="Y4" s="77" t="s">
        <v>10</v>
      </c>
      <c r="Z4" s="77"/>
      <c r="AA4" s="68" t="s">
        <v>14</v>
      </c>
      <c r="AB4" s="68"/>
      <c r="AC4" s="80" t="s">
        <v>12</v>
      </c>
      <c r="AD4" s="80"/>
      <c r="AE4" s="77" t="s">
        <v>10</v>
      </c>
      <c r="AF4" s="77"/>
      <c r="AG4" s="68" t="s">
        <v>14</v>
      </c>
      <c r="AH4" s="68"/>
      <c r="AI4" s="80" t="s">
        <v>12</v>
      </c>
      <c r="AJ4" s="80"/>
      <c r="AK4" s="77" t="s">
        <v>10</v>
      </c>
      <c r="AL4" s="77"/>
      <c r="AM4" s="68" t="s">
        <v>14</v>
      </c>
      <c r="AN4" s="68"/>
      <c r="AO4" s="80" t="s">
        <v>12</v>
      </c>
      <c r="AP4" s="78"/>
      <c r="AQ4" s="70" t="s">
        <v>10</v>
      </c>
      <c r="AR4" s="71"/>
      <c r="AS4" s="72" t="s">
        <v>14</v>
      </c>
      <c r="AT4" s="73"/>
      <c r="AU4" s="74" t="s">
        <v>12</v>
      </c>
      <c r="AV4" s="75"/>
      <c r="AW4" s="70" t="s">
        <v>10</v>
      </c>
      <c r="AX4" s="71"/>
      <c r="AY4" s="72" t="s">
        <v>14</v>
      </c>
      <c r="AZ4" s="73"/>
      <c r="BA4" s="74" t="s">
        <v>12</v>
      </c>
      <c r="BB4" s="75"/>
      <c r="BC4" s="70" t="s">
        <v>10</v>
      </c>
      <c r="BD4" s="71"/>
      <c r="BE4" s="72" t="s">
        <v>14</v>
      </c>
      <c r="BF4" s="73"/>
      <c r="BG4" s="74" t="s">
        <v>12</v>
      </c>
      <c r="BH4" s="75"/>
      <c r="BI4" s="70" t="s">
        <v>10</v>
      </c>
      <c r="BJ4" s="71"/>
      <c r="BK4" s="72" t="s">
        <v>14</v>
      </c>
      <c r="BL4" s="73"/>
      <c r="BM4" s="74" t="s">
        <v>12</v>
      </c>
      <c r="BN4" s="75"/>
      <c r="BO4" s="70" t="s">
        <v>10</v>
      </c>
      <c r="BP4" s="71"/>
      <c r="BQ4" s="72" t="s">
        <v>14</v>
      </c>
      <c r="BR4" s="73"/>
      <c r="BS4" s="74" t="s">
        <v>12</v>
      </c>
      <c r="BT4" s="75"/>
      <c r="BU4" s="64"/>
    </row>
    <row r="5" spans="1:73" ht="19.5" customHeight="1" thickBot="1" x14ac:dyDescent="0.3">
      <c r="A5" s="53"/>
      <c r="B5" s="53"/>
      <c r="C5" s="67"/>
      <c r="D5" s="69"/>
      <c r="E5" s="79"/>
      <c r="F5" s="48"/>
      <c r="G5" s="2" t="s">
        <v>15</v>
      </c>
      <c r="H5" s="3" t="s">
        <v>16</v>
      </c>
      <c r="I5" s="2" t="s">
        <v>15</v>
      </c>
      <c r="J5" s="4" t="s">
        <v>16</v>
      </c>
      <c r="K5" s="5" t="s">
        <v>15</v>
      </c>
      <c r="L5" s="3" t="s">
        <v>16</v>
      </c>
      <c r="M5" s="6" t="s">
        <v>15</v>
      </c>
      <c r="N5" s="4" t="s">
        <v>16</v>
      </c>
      <c r="O5" s="5" t="s">
        <v>15</v>
      </c>
      <c r="P5" s="4" t="s">
        <v>16</v>
      </c>
      <c r="Q5" s="5" t="s">
        <v>15</v>
      </c>
      <c r="R5" s="4" t="s">
        <v>16</v>
      </c>
      <c r="S5" s="5" t="s">
        <v>15</v>
      </c>
      <c r="T5" s="4" t="s">
        <v>16</v>
      </c>
      <c r="U5" s="5" t="s">
        <v>15</v>
      </c>
      <c r="V5" s="4" t="s">
        <v>16</v>
      </c>
      <c r="W5" s="5" t="s">
        <v>15</v>
      </c>
      <c r="X5" s="4" t="s">
        <v>16</v>
      </c>
      <c r="Y5" s="5" t="s">
        <v>15</v>
      </c>
      <c r="Z5" s="4" t="s">
        <v>16</v>
      </c>
      <c r="AA5" s="5" t="s">
        <v>15</v>
      </c>
      <c r="AB5" s="4" t="s">
        <v>16</v>
      </c>
      <c r="AC5" s="5" t="s">
        <v>15</v>
      </c>
      <c r="AD5" s="4" t="s">
        <v>16</v>
      </c>
      <c r="AE5" s="5" t="s">
        <v>15</v>
      </c>
      <c r="AF5" s="4" t="s">
        <v>16</v>
      </c>
      <c r="AG5" s="5" t="s">
        <v>15</v>
      </c>
      <c r="AH5" s="4" t="s">
        <v>16</v>
      </c>
      <c r="AI5" s="5" t="s">
        <v>15</v>
      </c>
      <c r="AJ5" s="4" t="s">
        <v>16</v>
      </c>
      <c r="AK5" s="5" t="s">
        <v>15</v>
      </c>
      <c r="AL5" s="4" t="s">
        <v>16</v>
      </c>
      <c r="AM5" s="5" t="s">
        <v>15</v>
      </c>
      <c r="AN5" s="4" t="s">
        <v>16</v>
      </c>
      <c r="AO5" s="5" t="s">
        <v>15</v>
      </c>
      <c r="AP5" s="7" t="s">
        <v>16</v>
      </c>
      <c r="AQ5" s="2" t="s">
        <v>15</v>
      </c>
      <c r="AR5" s="3" t="s">
        <v>16</v>
      </c>
      <c r="AS5" s="2" t="s">
        <v>15</v>
      </c>
      <c r="AT5" s="4" t="s">
        <v>16</v>
      </c>
      <c r="AU5" s="5" t="s">
        <v>15</v>
      </c>
      <c r="AV5" s="3" t="s">
        <v>16</v>
      </c>
      <c r="AW5" s="2" t="s">
        <v>15</v>
      </c>
      <c r="AX5" s="3" t="s">
        <v>16</v>
      </c>
      <c r="AY5" s="2" t="s">
        <v>15</v>
      </c>
      <c r="AZ5" s="4" t="s">
        <v>16</v>
      </c>
      <c r="BA5" s="5" t="s">
        <v>15</v>
      </c>
      <c r="BB5" s="3" t="s">
        <v>16</v>
      </c>
      <c r="BC5" s="2" t="s">
        <v>15</v>
      </c>
      <c r="BD5" s="3" t="s">
        <v>16</v>
      </c>
      <c r="BE5" s="2" t="s">
        <v>15</v>
      </c>
      <c r="BF5" s="4" t="s">
        <v>16</v>
      </c>
      <c r="BG5" s="5" t="s">
        <v>15</v>
      </c>
      <c r="BH5" s="3" t="s">
        <v>16</v>
      </c>
      <c r="BI5" s="2" t="s">
        <v>15</v>
      </c>
      <c r="BJ5" s="3" t="s">
        <v>16</v>
      </c>
      <c r="BK5" s="2" t="s">
        <v>15</v>
      </c>
      <c r="BL5" s="4" t="s">
        <v>16</v>
      </c>
      <c r="BM5" s="5" t="s">
        <v>15</v>
      </c>
      <c r="BN5" s="3" t="s">
        <v>16</v>
      </c>
      <c r="BO5" s="2" t="s">
        <v>15</v>
      </c>
      <c r="BP5" s="3" t="s">
        <v>16</v>
      </c>
      <c r="BQ5" s="2" t="s">
        <v>15</v>
      </c>
      <c r="BR5" s="4" t="s">
        <v>16</v>
      </c>
      <c r="BS5" s="5" t="s">
        <v>15</v>
      </c>
      <c r="BT5" s="3" t="s">
        <v>16</v>
      </c>
      <c r="BU5" s="65"/>
    </row>
    <row r="6" spans="1:73" ht="31.5" x14ac:dyDescent="0.25">
      <c r="A6" s="8" t="s">
        <v>0</v>
      </c>
      <c r="B6" s="9">
        <v>84620410</v>
      </c>
      <c r="C6" s="10">
        <f>D6+E6</f>
        <v>250.71</v>
      </c>
      <c r="D6" s="11">
        <v>67.19</v>
      </c>
      <c r="E6" s="11">
        <v>183.52</v>
      </c>
      <c r="F6" s="49">
        <f>G6+H6</f>
        <v>283.66000000000003</v>
      </c>
      <c r="G6" s="12">
        <f>I6+K6</f>
        <v>256.05</v>
      </c>
      <c r="H6" s="13">
        <f>J6+L6</f>
        <v>27.61</v>
      </c>
      <c r="I6" s="14">
        <v>70.540000000000006</v>
      </c>
      <c r="J6" s="15">
        <v>6.61</v>
      </c>
      <c r="K6" s="15">
        <v>185.51</v>
      </c>
      <c r="L6" s="16">
        <v>21</v>
      </c>
      <c r="M6" s="17">
        <f>O6+Q6</f>
        <v>244.26</v>
      </c>
      <c r="N6" s="18">
        <f>P6+R6</f>
        <v>29.830000000000002</v>
      </c>
      <c r="O6" s="18">
        <v>69.81</v>
      </c>
      <c r="P6" s="15">
        <v>7.32</v>
      </c>
      <c r="Q6" s="18">
        <v>174.45</v>
      </c>
      <c r="R6" s="15">
        <v>22.51</v>
      </c>
      <c r="S6" s="18">
        <f>U6+W6</f>
        <v>229.14</v>
      </c>
      <c r="T6" s="18">
        <f>V6+X6</f>
        <v>30.14</v>
      </c>
      <c r="U6" s="18">
        <v>67.459999999999994</v>
      </c>
      <c r="V6" s="15">
        <v>7.54</v>
      </c>
      <c r="W6" s="18">
        <v>161.68</v>
      </c>
      <c r="X6" s="15">
        <v>22.6</v>
      </c>
      <c r="Y6" s="18">
        <f>AA6+AC6</f>
        <v>220.255</v>
      </c>
      <c r="Z6" s="18">
        <f>AB6+AD6</f>
        <v>31.32</v>
      </c>
      <c r="AA6" s="18">
        <v>65.81</v>
      </c>
      <c r="AB6" s="15">
        <v>7.87</v>
      </c>
      <c r="AC6" s="18">
        <v>154.44499999999999</v>
      </c>
      <c r="AD6" s="15">
        <v>23.45</v>
      </c>
      <c r="AE6" s="18">
        <f>AG6+AI6</f>
        <v>219.74</v>
      </c>
      <c r="AF6" s="18">
        <f>AH6+AJ6</f>
        <v>32.729999999999997</v>
      </c>
      <c r="AG6" s="18">
        <v>66.17</v>
      </c>
      <c r="AH6" s="15">
        <v>8.26</v>
      </c>
      <c r="AI6" s="18">
        <v>153.57</v>
      </c>
      <c r="AJ6" s="15">
        <v>24.47</v>
      </c>
      <c r="AK6" s="18">
        <f>AM6+AO6</f>
        <v>216.4</v>
      </c>
      <c r="AL6" s="18">
        <f>AN6+AP6</f>
        <v>32.9</v>
      </c>
      <c r="AM6" s="18">
        <v>64.5</v>
      </c>
      <c r="AN6" s="15">
        <v>8.4</v>
      </c>
      <c r="AO6" s="18">
        <v>151.9</v>
      </c>
      <c r="AP6" s="19">
        <v>24.5</v>
      </c>
      <c r="AQ6" s="12">
        <f>AS6+AU6</f>
        <v>202.36599999999999</v>
      </c>
      <c r="AR6" s="13">
        <f>AT6+AV6</f>
        <v>32.230999999999995</v>
      </c>
      <c r="AS6" s="14">
        <v>53.54</v>
      </c>
      <c r="AT6" s="15">
        <v>7.5519999999999996</v>
      </c>
      <c r="AU6" s="15">
        <v>148.82599999999999</v>
      </c>
      <c r="AV6" s="16">
        <v>24.678999999999998</v>
      </c>
      <c r="AW6" s="12">
        <f>AY6+BA6</f>
        <v>194.315</v>
      </c>
      <c r="AX6" s="13">
        <f>AZ6+BB6</f>
        <v>32.195999999999998</v>
      </c>
      <c r="AY6" s="14">
        <v>52.515000000000001</v>
      </c>
      <c r="AZ6" s="15">
        <v>7.6109999999999998</v>
      </c>
      <c r="BA6" s="15">
        <v>141.80000000000001</v>
      </c>
      <c r="BB6" s="16">
        <v>24.585000000000001</v>
      </c>
      <c r="BC6" s="12">
        <f>BE6+BG6</f>
        <v>181.209</v>
      </c>
      <c r="BD6" s="13">
        <f>BF6+BH6</f>
        <v>33.092999999999996</v>
      </c>
      <c r="BE6" s="14">
        <v>50.759</v>
      </c>
      <c r="BF6" s="15">
        <v>8.1929999999999996</v>
      </c>
      <c r="BG6" s="15">
        <v>130.44999999999999</v>
      </c>
      <c r="BH6" s="16">
        <v>24.9</v>
      </c>
      <c r="BI6" s="12">
        <f>BK6+BM6</f>
        <v>255.893</v>
      </c>
      <c r="BJ6" s="13">
        <f>BL6+BN6</f>
        <v>31.986000000000001</v>
      </c>
      <c r="BK6" s="14">
        <v>69.918000000000006</v>
      </c>
      <c r="BL6" s="15">
        <v>6.7670000000000003</v>
      </c>
      <c r="BM6" s="15">
        <v>185.97499999999999</v>
      </c>
      <c r="BN6" s="16">
        <v>25.219000000000001</v>
      </c>
      <c r="BO6" s="12">
        <f>G6-BI6</f>
        <v>0.15700000000001069</v>
      </c>
      <c r="BP6" s="12">
        <f>H6-BJ6</f>
        <v>-4.3760000000000012</v>
      </c>
      <c r="BQ6" s="14">
        <f>I6-BK6</f>
        <v>0.62199999999999989</v>
      </c>
      <c r="BR6" s="14">
        <f t="shared" ref="BR6:BT6" si="0">J6-BL6</f>
        <v>-0.15700000000000003</v>
      </c>
      <c r="BS6" s="14">
        <f t="shared" si="0"/>
        <v>-0.46500000000000341</v>
      </c>
      <c r="BT6" s="14">
        <f t="shared" si="0"/>
        <v>-4.2190000000000012</v>
      </c>
      <c r="BU6" s="20">
        <f>((BI6+BJ6)*100)/(G6+H6)</f>
        <v>101.48734400338434</v>
      </c>
    </row>
    <row r="7" spans="1:73" ht="31.5" x14ac:dyDescent="0.25">
      <c r="A7" s="21" t="s">
        <v>1</v>
      </c>
      <c r="B7" s="22">
        <v>84620445</v>
      </c>
      <c r="C7" s="23">
        <f t="shared" ref="C7:C15" si="1">D7+E7</f>
        <v>1896.43</v>
      </c>
      <c r="D7" s="24">
        <v>744.98</v>
      </c>
      <c r="E7" s="24">
        <v>1151.45</v>
      </c>
      <c r="F7" s="49">
        <f t="shared" ref="F7:F15" si="2">G7+H7</f>
        <v>1919.03</v>
      </c>
      <c r="G7" s="25">
        <f t="shared" ref="G7:H15" si="3">I7+K7</f>
        <v>1663.75</v>
      </c>
      <c r="H7" s="26">
        <f t="shared" si="3"/>
        <v>255.28</v>
      </c>
      <c r="I7" s="27">
        <v>621.94000000000005</v>
      </c>
      <c r="J7" s="28">
        <v>73.44</v>
      </c>
      <c r="K7" s="28">
        <v>1041.81</v>
      </c>
      <c r="L7" s="29">
        <v>181.84</v>
      </c>
      <c r="M7" s="30">
        <f t="shared" ref="M7:N15" si="4">O7+Q7</f>
        <v>1629.7599999999998</v>
      </c>
      <c r="N7" s="31">
        <f t="shared" si="4"/>
        <v>268.22000000000003</v>
      </c>
      <c r="O7" s="31">
        <v>599.67999999999995</v>
      </c>
      <c r="P7" s="28">
        <v>79.41</v>
      </c>
      <c r="Q7" s="31">
        <v>1030.08</v>
      </c>
      <c r="R7" s="28">
        <v>188.81</v>
      </c>
      <c r="S7" s="31">
        <f t="shared" ref="S7:T15" si="5">U7+W7</f>
        <v>1592.27</v>
      </c>
      <c r="T7" s="31">
        <f t="shared" si="5"/>
        <v>263.8</v>
      </c>
      <c r="U7" s="31">
        <v>588.24</v>
      </c>
      <c r="V7" s="28">
        <v>78.44</v>
      </c>
      <c r="W7" s="31">
        <v>1004.03</v>
      </c>
      <c r="X7" s="28">
        <v>185.36</v>
      </c>
      <c r="Y7" s="31">
        <f t="shared" ref="Y7:Z15" si="6">AA7+AC7</f>
        <v>1517.71</v>
      </c>
      <c r="Z7" s="31">
        <f t="shared" si="6"/>
        <v>273.96000000000004</v>
      </c>
      <c r="AA7" s="31">
        <v>546.21</v>
      </c>
      <c r="AB7" s="28">
        <v>81.25</v>
      </c>
      <c r="AC7" s="31">
        <v>971.5</v>
      </c>
      <c r="AD7" s="28">
        <v>192.71</v>
      </c>
      <c r="AE7" s="31">
        <f t="shared" ref="AE7:AF15" si="7">AG7+AI7</f>
        <v>1448.06</v>
      </c>
      <c r="AF7" s="31">
        <f>AH7+AJ7</f>
        <v>255.65</v>
      </c>
      <c r="AG7" s="31">
        <v>555.12</v>
      </c>
      <c r="AH7" s="28">
        <v>86.1</v>
      </c>
      <c r="AI7" s="31">
        <v>892.94</v>
      </c>
      <c r="AJ7" s="28">
        <v>169.55</v>
      </c>
      <c r="AK7" s="31">
        <f t="shared" ref="AK7:AL15" si="8">AM7+AO7</f>
        <v>1384.4</v>
      </c>
      <c r="AL7" s="31">
        <f>AN7+AP7</f>
        <v>250.8</v>
      </c>
      <c r="AM7" s="31">
        <v>534</v>
      </c>
      <c r="AN7" s="28">
        <v>83</v>
      </c>
      <c r="AO7" s="31">
        <v>850.4</v>
      </c>
      <c r="AP7" s="32">
        <v>167.8</v>
      </c>
      <c r="AQ7" s="25">
        <f t="shared" ref="AQ7:AR15" si="9">AS7+AU7</f>
        <v>1303.7729999999999</v>
      </c>
      <c r="AR7" s="26">
        <f>AT7+AV7</f>
        <v>250.76999999999998</v>
      </c>
      <c r="AS7" s="27">
        <v>490.84800000000001</v>
      </c>
      <c r="AT7" s="28">
        <v>82.900999999999996</v>
      </c>
      <c r="AU7" s="28">
        <v>812.92499999999995</v>
      </c>
      <c r="AV7" s="29">
        <v>167.869</v>
      </c>
      <c r="AW7" s="25">
        <f t="shared" ref="AW7:AX15" si="10">AY7+BA7</f>
        <v>1256.248</v>
      </c>
      <c r="AX7" s="26">
        <f>AZ7+BB7</f>
        <v>247.98000000000002</v>
      </c>
      <c r="AY7" s="27">
        <v>467.94</v>
      </c>
      <c r="AZ7" s="28">
        <v>80.453999999999994</v>
      </c>
      <c r="BA7" s="28">
        <v>788.30799999999999</v>
      </c>
      <c r="BB7" s="29">
        <v>167.52600000000001</v>
      </c>
      <c r="BC7" s="25">
        <f t="shared" ref="BC7:BC15" si="11">BE7+BG7</f>
        <v>1129.758</v>
      </c>
      <c r="BD7" s="26">
        <f>BF7+BH7</f>
        <v>248.90899999999999</v>
      </c>
      <c r="BE7" s="27">
        <v>421.87799999999999</v>
      </c>
      <c r="BF7" s="28">
        <v>80.239999999999995</v>
      </c>
      <c r="BG7" s="28">
        <v>707.88</v>
      </c>
      <c r="BH7" s="29">
        <v>168.66900000000001</v>
      </c>
      <c r="BI7" s="25">
        <f t="shared" ref="BI7:BI15" si="12">BK7+BM7</f>
        <v>1772.0059999999999</v>
      </c>
      <c r="BJ7" s="26">
        <f>BL7+BN7</f>
        <v>253.80100000000002</v>
      </c>
      <c r="BK7" s="27">
        <v>787.50199999999995</v>
      </c>
      <c r="BL7" s="28">
        <v>82.471000000000004</v>
      </c>
      <c r="BM7" s="28">
        <v>984.50400000000002</v>
      </c>
      <c r="BN7" s="29">
        <v>171.33</v>
      </c>
      <c r="BO7" s="12">
        <f t="shared" ref="BO7:BO16" si="13">G7-BI7</f>
        <v>-108.25599999999986</v>
      </c>
      <c r="BP7" s="12">
        <f t="shared" ref="BP7:BP16" si="14">H7-BJ7</f>
        <v>1.478999999999985</v>
      </c>
      <c r="BQ7" s="14">
        <f t="shared" ref="BQ7:BQ15" si="15">I7-BK7</f>
        <v>-165.5619999999999</v>
      </c>
      <c r="BR7" s="14">
        <f t="shared" ref="BR7:BR15" si="16">J7-BL7</f>
        <v>-9.0310000000000059</v>
      </c>
      <c r="BS7" s="14">
        <f t="shared" ref="BS7:BS15" si="17">K7-BM7</f>
        <v>57.305999999999926</v>
      </c>
      <c r="BT7" s="14">
        <f t="shared" ref="BT7:BT15" si="18">L7-BN7</f>
        <v>10.509999999999991</v>
      </c>
      <c r="BU7" s="20">
        <f t="shared" ref="BU7:BU16" si="19">((BI7+BJ7)*100)/(G7+H7)</f>
        <v>105.56411311964898</v>
      </c>
    </row>
    <row r="8" spans="1:73" ht="31.5" x14ac:dyDescent="0.25">
      <c r="A8" s="21" t="s">
        <v>2</v>
      </c>
      <c r="B8" s="22">
        <v>84620425</v>
      </c>
      <c r="C8" s="23">
        <f t="shared" si="1"/>
        <v>160.55000000000001</v>
      </c>
      <c r="D8" s="24">
        <v>68.099999999999994</v>
      </c>
      <c r="E8" s="24">
        <v>92.45</v>
      </c>
      <c r="F8" s="49">
        <f t="shared" si="2"/>
        <v>201.68</v>
      </c>
      <c r="G8" s="25">
        <f t="shared" si="3"/>
        <v>185.28</v>
      </c>
      <c r="H8" s="26">
        <f t="shared" si="3"/>
        <v>16.399999999999999</v>
      </c>
      <c r="I8" s="27">
        <v>76.16</v>
      </c>
      <c r="J8" s="28">
        <v>5.68</v>
      </c>
      <c r="K8" s="28">
        <v>109.12</v>
      </c>
      <c r="L8" s="29">
        <v>10.72</v>
      </c>
      <c r="M8" s="30">
        <f t="shared" si="4"/>
        <v>172.54</v>
      </c>
      <c r="N8" s="31">
        <f t="shared" si="4"/>
        <v>17.190000000000001</v>
      </c>
      <c r="O8" s="31">
        <v>75.239999999999995</v>
      </c>
      <c r="P8" s="28">
        <v>6.44</v>
      </c>
      <c r="Q8" s="31">
        <v>97.3</v>
      </c>
      <c r="R8" s="28">
        <v>10.75</v>
      </c>
      <c r="S8" s="31">
        <f t="shared" si="5"/>
        <v>160.37</v>
      </c>
      <c r="T8" s="31">
        <f t="shared" si="5"/>
        <v>15.260000000000002</v>
      </c>
      <c r="U8" s="31">
        <v>74</v>
      </c>
      <c r="V8" s="28">
        <v>6.29</v>
      </c>
      <c r="W8" s="31">
        <v>86.37</v>
      </c>
      <c r="X8" s="28">
        <v>8.9700000000000006</v>
      </c>
      <c r="Y8" s="31">
        <f t="shared" si="6"/>
        <v>156.66</v>
      </c>
      <c r="Z8" s="31">
        <f t="shared" si="6"/>
        <v>16</v>
      </c>
      <c r="AA8" s="31">
        <v>72.489999999999995</v>
      </c>
      <c r="AB8" s="28">
        <v>6.66</v>
      </c>
      <c r="AC8" s="31">
        <v>84.17</v>
      </c>
      <c r="AD8" s="28">
        <v>9.34</v>
      </c>
      <c r="AE8" s="31">
        <f t="shared" si="7"/>
        <v>155.92000000000002</v>
      </c>
      <c r="AF8" s="31">
        <f t="shared" si="7"/>
        <v>17.059999999999999</v>
      </c>
      <c r="AG8" s="31">
        <v>71.44</v>
      </c>
      <c r="AH8" s="28">
        <v>7.02</v>
      </c>
      <c r="AI8" s="31">
        <v>84.48</v>
      </c>
      <c r="AJ8" s="28">
        <v>10.039999999999999</v>
      </c>
      <c r="AK8" s="31">
        <f t="shared" si="8"/>
        <v>151.69999999999999</v>
      </c>
      <c r="AL8" s="31">
        <f t="shared" si="8"/>
        <v>16.600000000000001</v>
      </c>
      <c r="AM8" s="31">
        <v>70.400000000000006</v>
      </c>
      <c r="AN8" s="28">
        <v>6.9</v>
      </c>
      <c r="AO8" s="31">
        <v>81.3</v>
      </c>
      <c r="AP8" s="32">
        <v>9.6999999999999993</v>
      </c>
      <c r="AQ8" s="25">
        <f t="shared" si="9"/>
        <v>121.756</v>
      </c>
      <c r="AR8" s="26">
        <f t="shared" si="9"/>
        <v>14.907</v>
      </c>
      <c r="AS8" s="27">
        <v>43.085999999999999</v>
      </c>
      <c r="AT8" s="28">
        <v>5.0359999999999996</v>
      </c>
      <c r="AU8" s="28">
        <v>78.67</v>
      </c>
      <c r="AV8" s="29">
        <v>9.8710000000000004</v>
      </c>
      <c r="AW8" s="25">
        <f t="shared" si="10"/>
        <v>117.18199999999999</v>
      </c>
      <c r="AX8" s="26">
        <f t="shared" si="10"/>
        <v>15.167000000000002</v>
      </c>
      <c r="AY8" s="27">
        <v>42.866999999999997</v>
      </c>
      <c r="AZ8" s="28">
        <v>5.1970000000000001</v>
      </c>
      <c r="BA8" s="28">
        <v>74.314999999999998</v>
      </c>
      <c r="BB8" s="29">
        <v>9.9700000000000006</v>
      </c>
      <c r="BC8" s="25">
        <f t="shared" si="11"/>
        <v>118.25999999999999</v>
      </c>
      <c r="BD8" s="26">
        <f t="shared" ref="BD8:BD15" si="20">BF8+BH8</f>
        <v>16.37</v>
      </c>
      <c r="BE8" s="27">
        <v>42.44</v>
      </c>
      <c r="BF8" s="28">
        <v>5.61</v>
      </c>
      <c r="BG8" s="28">
        <v>75.819999999999993</v>
      </c>
      <c r="BH8" s="29">
        <v>10.76</v>
      </c>
      <c r="BI8" s="25">
        <f t="shared" si="12"/>
        <v>231.041</v>
      </c>
      <c r="BJ8" s="26">
        <f t="shared" ref="BJ8:BJ15" si="21">BL8+BN8</f>
        <v>18.164000000000001</v>
      </c>
      <c r="BK8" s="27">
        <v>86.02</v>
      </c>
      <c r="BL8" s="28">
        <v>7.4290000000000003</v>
      </c>
      <c r="BM8" s="28">
        <v>145.02099999999999</v>
      </c>
      <c r="BN8" s="29">
        <v>10.734999999999999</v>
      </c>
      <c r="BO8" s="12">
        <f t="shared" si="13"/>
        <v>-45.760999999999996</v>
      </c>
      <c r="BP8" s="12">
        <f t="shared" si="14"/>
        <v>-1.7640000000000029</v>
      </c>
      <c r="BQ8" s="14">
        <f t="shared" si="15"/>
        <v>-9.86</v>
      </c>
      <c r="BR8" s="14">
        <f t="shared" si="16"/>
        <v>-1.7490000000000006</v>
      </c>
      <c r="BS8" s="14">
        <f t="shared" si="17"/>
        <v>-35.900999999999982</v>
      </c>
      <c r="BT8" s="14">
        <f t="shared" si="18"/>
        <v>-1.4999999999998792E-2</v>
      </c>
      <c r="BU8" s="20">
        <f t="shared" si="19"/>
        <v>123.56455771519238</v>
      </c>
    </row>
    <row r="9" spans="1:73" ht="31.5" x14ac:dyDescent="0.25">
      <c r="A9" s="33" t="s">
        <v>3</v>
      </c>
      <c r="B9" s="34">
        <v>84620455</v>
      </c>
      <c r="C9" s="23">
        <f t="shared" si="1"/>
        <v>165.99</v>
      </c>
      <c r="D9" s="24">
        <v>83.12</v>
      </c>
      <c r="E9" s="24">
        <v>82.87</v>
      </c>
      <c r="F9" s="49">
        <f t="shared" si="2"/>
        <v>239.38</v>
      </c>
      <c r="G9" s="25">
        <f t="shared" si="3"/>
        <v>212.47</v>
      </c>
      <c r="H9" s="26">
        <f t="shared" si="3"/>
        <v>26.91</v>
      </c>
      <c r="I9" s="27">
        <v>108.96</v>
      </c>
      <c r="J9" s="28">
        <v>11.35</v>
      </c>
      <c r="K9" s="28">
        <v>103.51</v>
      </c>
      <c r="L9" s="29">
        <v>15.56</v>
      </c>
      <c r="M9" s="30">
        <f t="shared" si="4"/>
        <v>213.18</v>
      </c>
      <c r="N9" s="31">
        <f t="shared" si="4"/>
        <v>28.75</v>
      </c>
      <c r="O9" s="31">
        <v>102.83</v>
      </c>
      <c r="P9" s="28">
        <v>12.32</v>
      </c>
      <c r="Q9" s="31">
        <v>110.35</v>
      </c>
      <c r="R9" s="28">
        <v>16.43</v>
      </c>
      <c r="S9" s="31">
        <f t="shared" si="5"/>
        <v>204.71</v>
      </c>
      <c r="T9" s="31">
        <f t="shared" si="5"/>
        <v>28.85</v>
      </c>
      <c r="U9" s="31">
        <v>99.17</v>
      </c>
      <c r="V9" s="28">
        <v>12.19</v>
      </c>
      <c r="W9" s="31">
        <v>105.54</v>
      </c>
      <c r="X9" s="28">
        <v>16.66</v>
      </c>
      <c r="Y9" s="31">
        <f t="shared" si="6"/>
        <v>184.14999999999998</v>
      </c>
      <c r="Z9" s="31">
        <f t="shared" si="6"/>
        <v>29.63</v>
      </c>
      <c r="AA9" s="31">
        <v>93.74</v>
      </c>
      <c r="AB9" s="28">
        <v>12.66</v>
      </c>
      <c r="AC9" s="31">
        <v>90.41</v>
      </c>
      <c r="AD9" s="28">
        <v>16.97</v>
      </c>
      <c r="AE9" s="31">
        <f t="shared" si="7"/>
        <v>181.08999999999997</v>
      </c>
      <c r="AF9" s="31">
        <f t="shared" si="7"/>
        <v>30.479999999999997</v>
      </c>
      <c r="AG9" s="31">
        <v>92.35</v>
      </c>
      <c r="AH9" s="28">
        <v>13.1</v>
      </c>
      <c r="AI9" s="31">
        <v>88.74</v>
      </c>
      <c r="AJ9" s="28">
        <v>17.38</v>
      </c>
      <c r="AK9" s="31">
        <f t="shared" si="8"/>
        <v>174.5</v>
      </c>
      <c r="AL9" s="31">
        <f t="shared" si="8"/>
        <v>30.1</v>
      </c>
      <c r="AM9" s="31">
        <v>88</v>
      </c>
      <c r="AN9" s="28">
        <v>12.6</v>
      </c>
      <c r="AO9" s="31">
        <v>86.5</v>
      </c>
      <c r="AP9" s="32">
        <v>17.5</v>
      </c>
      <c r="AQ9" s="25">
        <f t="shared" si="9"/>
        <v>163.46100000000001</v>
      </c>
      <c r="AR9" s="26">
        <f t="shared" si="9"/>
        <v>30.17</v>
      </c>
      <c r="AS9" s="27">
        <v>80.222999999999999</v>
      </c>
      <c r="AT9" s="28">
        <v>12.657999999999999</v>
      </c>
      <c r="AU9" s="28">
        <v>83.238</v>
      </c>
      <c r="AV9" s="29">
        <v>17.512</v>
      </c>
      <c r="AW9" s="25">
        <f t="shared" si="10"/>
        <v>153.12700000000001</v>
      </c>
      <c r="AX9" s="26">
        <f t="shared" si="10"/>
        <v>30.212</v>
      </c>
      <c r="AY9" s="27">
        <v>79.272999999999996</v>
      </c>
      <c r="AZ9" s="28">
        <v>12.885999999999999</v>
      </c>
      <c r="BA9" s="28">
        <v>73.853999999999999</v>
      </c>
      <c r="BB9" s="29">
        <v>17.326000000000001</v>
      </c>
      <c r="BC9" s="25">
        <f t="shared" si="11"/>
        <v>137.96899999999999</v>
      </c>
      <c r="BD9" s="26">
        <f t="shared" si="20"/>
        <v>29.566000000000003</v>
      </c>
      <c r="BE9" s="27">
        <v>66.528999999999996</v>
      </c>
      <c r="BF9" s="28">
        <v>16.606000000000002</v>
      </c>
      <c r="BG9" s="28">
        <v>71.44</v>
      </c>
      <c r="BH9" s="29">
        <v>12.96</v>
      </c>
      <c r="BI9" s="25">
        <f t="shared" si="12"/>
        <v>190.137</v>
      </c>
      <c r="BJ9" s="26">
        <f t="shared" si="21"/>
        <v>21.628</v>
      </c>
      <c r="BK9" s="27">
        <v>116.04</v>
      </c>
      <c r="BL9" s="28">
        <v>12.752000000000001</v>
      </c>
      <c r="BM9" s="28">
        <v>74.096999999999994</v>
      </c>
      <c r="BN9" s="29">
        <v>8.8759999999999994</v>
      </c>
      <c r="BO9" s="12">
        <f t="shared" si="13"/>
        <v>22.332999999999998</v>
      </c>
      <c r="BP9" s="12">
        <f t="shared" si="14"/>
        <v>5.282</v>
      </c>
      <c r="BQ9" s="14">
        <f t="shared" si="15"/>
        <v>-7.0800000000000125</v>
      </c>
      <c r="BR9" s="14">
        <f t="shared" si="16"/>
        <v>-1.402000000000001</v>
      </c>
      <c r="BS9" s="14">
        <f t="shared" si="17"/>
        <v>29.413000000000011</v>
      </c>
      <c r="BT9" s="14">
        <f t="shared" si="18"/>
        <v>6.6840000000000011</v>
      </c>
      <c r="BU9" s="20">
        <f t="shared" si="19"/>
        <v>88.463948533712085</v>
      </c>
    </row>
    <row r="10" spans="1:73" ht="31.5" x14ac:dyDescent="0.25">
      <c r="A10" s="21" t="s">
        <v>4</v>
      </c>
      <c r="B10" s="22">
        <v>84620430</v>
      </c>
      <c r="C10" s="23">
        <f t="shared" si="1"/>
        <v>93.300000000000011</v>
      </c>
      <c r="D10" s="24">
        <v>22.68</v>
      </c>
      <c r="E10" s="24">
        <v>70.62</v>
      </c>
      <c r="F10" s="49">
        <f t="shared" si="2"/>
        <v>101.3</v>
      </c>
      <c r="G10" s="25">
        <f t="shared" si="3"/>
        <v>89.72</v>
      </c>
      <c r="H10" s="26">
        <f t="shared" si="3"/>
        <v>11.58</v>
      </c>
      <c r="I10" s="27">
        <v>31.17</v>
      </c>
      <c r="J10" s="28">
        <v>2.2599999999999998</v>
      </c>
      <c r="K10" s="28">
        <v>58.55</v>
      </c>
      <c r="L10" s="29">
        <v>9.32</v>
      </c>
      <c r="M10" s="30">
        <f t="shared" si="4"/>
        <v>84.59</v>
      </c>
      <c r="N10" s="31">
        <f t="shared" si="4"/>
        <v>11.13</v>
      </c>
      <c r="O10" s="31">
        <v>28.78</v>
      </c>
      <c r="P10" s="28">
        <v>2.4</v>
      </c>
      <c r="Q10" s="31">
        <v>55.81</v>
      </c>
      <c r="R10" s="28">
        <v>8.73</v>
      </c>
      <c r="S10" s="31">
        <f t="shared" si="5"/>
        <v>84.85</v>
      </c>
      <c r="T10" s="31">
        <f t="shared" si="5"/>
        <v>11.09</v>
      </c>
      <c r="U10" s="31">
        <v>28.75</v>
      </c>
      <c r="V10" s="28">
        <v>2.4500000000000002</v>
      </c>
      <c r="W10" s="31">
        <v>56.1</v>
      </c>
      <c r="X10" s="28">
        <v>8.64</v>
      </c>
      <c r="Y10" s="31">
        <f t="shared" si="6"/>
        <v>83.12</v>
      </c>
      <c r="Z10" s="31">
        <f t="shared" si="6"/>
        <v>11.57</v>
      </c>
      <c r="AA10" s="31">
        <v>54.66</v>
      </c>
      <c r="AB10" s="28">
        <v>9.02</v>
      </c>
      <c r="AC10" s="31">
        <v>28.46</v>
      </c>
      <c r="AD10" s="28">
        <v>2.5499999999999998</v>
      </c>
      <c r="AE10" s="31">
        <f t="shared" si="7"/>
        <v>69.16</v>
      </c>
      <c r="AF10" s="31">
        <f t="shared" si="7"/>
        <v>12.040000000000001</v>
      </c>
      <c r="AG10" s="31">
        <v>17.88</v>
      </c>
      <c r="AH10" s="28">
        <v>2.83</v>
      </c>
      <c r="AI10" s="31">
        <v>51.28</v>
      </c>
      <c r="AJ10" s="28">
        <v>9.2100000000000009</v>
      </c>
      <c r="AK10" s="31">
        <f t="shared" si="8"/>
        <v>68.900000000000006</v>
      </c>
      <c r="AL10" s="31">
        <f t="shared" si="8"/>
        <v>11.5</v>
      </c>
      <c r="AM10" s="31">
        <v>17.600000000000001</v>
      </c>
      <c r="AN10" s="28">
        <v>2.4</v>
      </c>
      <c r="AO10" s="31">
        <v>51.3</v>
      </c>
      <c r="AP10" s="32">
        <v>9.1</v>
      </c>
      <c r="AQ10" s="25">
        <f t="shared" si="9"/>
        <v>58.393000000000001</v>
      </c>
      <c r="AR10" s="26">
        <f t="shared" si="9"/>
        <v>10.178000000000001</v>
      </c>
      <c r="AS10" s="27">
        <v>14.670999999999999</v>
      </c>
      <c r="AT10" s="28">
        <v>2.3090000000000002</v>
      </c>
      <c r="AU10" s="28">
        <v>43.722000000000001</v>
      </c>
      <c r="AV10" s="29">
        <v>7.8689999999999998</v>
      </c>
      <c r="AW10" s="25">
        <f t="shared" si="10"/>
        <v>57.268000000000001</v>
      </c>
      <c r="AX10" s="26">
        <f t="shared" si="10"/>
        <v>10.370999999999999</v>
      </c>
      <c r="AY10" s="27">
        <v>14.327</v>
      </c>
      <c r="AZ10" s="28">
        <v>2.36</v>
      </c>
      <c r="BA10" s="28">
        <v>42.941000000000003</v>
      </c>
      <c r="BB10" s="29">
        <v>8.0109999999999992</v>
      </c>
      <c r="BC10" s="25">
        <f t="shared" si="11"/>
        <v>37.29</v>
      </c>
      <c r="BD10" s="26">
        <f t="shared" si="20"/>
        <v>7.8650000000000002</v>
      </c>
      <c r="BE10" s="27">
        <v>5.0999999999999996</v>
      </c>
      <c r="BF10" s="28">
        <v>0.73499999999999999</v>
      </c>
      <c r="BG10" s="28">
        <v>32.19</v>
      </c>
      <c r="BH10" s="29">
        <v>7.13</v>
      </c>
      <c r="BI10" s="25">
        <f t="shared" si="12"/>
        <v>59.908000000000001</v>
      </c>
      <c r="BJ10" s="26">
        <f t="shared" si="21"/>
        <v>8.42</v>
      </c>
      <c r="BK10" s="27">
        <v>16.407</v>
      </c>
      <c r="BL10" s="28">
        <v>1.101</v>
      </c>
      <c r="BM10" s="28">
        <v>43.500999999999998</v>
      </c>
      <c r="BN10" s="29">
        <v>7.319</v>
      </c>
      <c r="BO10" s="12">
        <f t="shared" si="13"/>
        <v>29.811999999999998</v>
      </c>
      <c r="BP10" s="12">
        <f t="shared" si="14"/>
        <v>3.16</v>
      </c>
      <c r="BQ10" s="14">
        <f t="shared" si="15"/>
        <v>14.763000000000002</v>
      </c>
      <c r="BR10" s="14">
        <f t="shared" si="16"/>
        <v>1.1589999999999998</v>
      </c>
      <c r="BS10" s="14">
        <f t="shared" si="17"/>
        <v>15.048999999999999</v>
      </c>
      <c r="BT10" s="14">
        <f t="shared" si="18"/>
        <v>2.0010000000000003</v>
      </c>
      <c r="BU10" s="20">
        <f t="shared" si="19"/>
        <v>67.45113524185588</v>
      </c>
    </row>
    <row r="11" spans="1:73" ht="31.5" x14ac:dyDescent="0.25">
      <c r="A11" s="21" t="s">
        <v>5</v>
      </c>
      <c r="B11" s="22">
        <v>84620435</v>
      </c>
      <c r="C11" s="23">
        <f t="shared" si="1"/>
        <v>55.25</v>
      </c>
      <c r="D11" s="24">
        <v>20</v>
      </c>
      <c r="E11" s="24">
        <v>35.25</v>
      </c>
      <c r="F11" s="49">
        <f t="shared" si="2"/>
        <v>54.190000000000005</v>
      </c>
      <c r="G11" s="25">
        <f t="shared" si="3"/>
        <v>48.7</v>
      </c>
      <c r="H11" s="26">
        <f t="shared" si="3"/>
        <v>5.49</v>
      </c>
      <c r="I11" s="27">
        <v>16.43</v>
      </c>
      <c r="J11" s="28">
        <v>1.36</v>
      </c>
      <c r="K11" s="28">
        <v>32.270000000000003</v>
      </c>
      <c r="L11" s="29">
        <v>4.13</v>
      </c>
      <c r="M11" s="30">
        <f t="shared" si="4"/>
        <v>46.98</v>
      </c>
      <c r="N11" s="31">
        <f t="shared" si="4"/>
        <v>5.9499999999999993</v>
      </c>
      <c r="O11" s="31">
        <v>15.65</v>
      </c>
      <c r="P11" s="28">
        <v>1.52</v>
      </c>
      <c r="Q11" s="31">
        <v>31.33</v>
      </c>
      <c r="R11" s="28">
        <v>4.43</v>
      </c>
      <c r="S11" s="31">
        <f t="shared" si="5"/>
        <v>42.09</v>
      </c>
      <c r="T11" s="31">
        <f t="shared" si="5"/>
        <v>5.8900000000000006</v>
      </c>
      <c r="U11" s="31">
        <v>15.65</v>
      </c>
      <c r="V11" s="28">
        <v>1.48</v>
      </c>
      <c r="W11" s="31">
        <v>26.44</v>
      </c>
      <c r="X11" s="28">
        <v>4.41</v>
      </c>
      <c r="Y11" s="31">
        <f t="shared" si="6"/>
        <v>41.19</v>
      </c>
      <c r="Z11" s="31">
        <f t="shared" si="6"/>
        <v>6.12</v>
      </c>
      <c r="AA11" s="31">
        <v>15.34</v>
      </c>
      <c r="AB11" s="28">
        <v>1.57</v>
      </c>
      <c r="AC11" s="31">
        <v>25.85</v>
      </c>
      <c r="AD11" s="28">
        <v>4.55</v>
      </c>
      <c r="AE11" s="31">
        <f t="shared" si="7"/>
        <v>40.9</v>
      </c>
      <c r="AF11" s="31">
        <f t="shared" si="7"/>
        <v>6.58</v>
      </c>
      <c r="AG11" s="31">
        <v>15.04</v>
      </c>
      <c r="AH11" s="28">
        <v>1.77</v>
      </c>
      <c r="AI11" s="31">
        <v>25.86</v>
      </c>
      <c r="AJ11" s="28">
        <v>4.8099999999999996</v>
      </c>
      <c r="AK11" s="31">
        <f t="shared" si="8"/>
        <v>41.2</v>
      </c>
      <c r="AL11" s="31">
        <f t="shared" si="8"/>
        <v>6.5</v>
      </c>
      <c r="AM11" s="31">
        <v>15.3</v>
      </c>
      <c r="AN11" s="28">
        <v>1.7</v>
      </c>
      <c r="AO11" s="31">
        <v>25.9</v>
      </c>
      <c r="AP11" s="32">
        <v>4.8</v>
      </c>
      <c r="AQ11" s="25">
        <f t="shared" si="9"/>
        <v>39.759</v>
      </c>
      <c r="AR11" s="26">
        <f t="shared" si="9"/>
        <v>6.6129999999999995</v>
      </c>
      <c r="AS11" s="27">
        <v>15.169</v>
      </c>
      <c r="AT11" s="28">
        <v>1.77</v>
      </c>
      <c r="AU11" s="28">
        <v>24.59</v>
      </c>
      <c r="AV11" s="29">
        <v>4.843</v>
      </c>
      <c r="AW11" s="25">
        <f t="shared" si="10"/>
        <v>38.527000000000001</v>
      </c>
      <c r="AX11" s="26">
        <f t="shared" si="10"/>
        <v>6.7240000000000002</v>
      </c>
      <c r="AY11" s="27">
        <v>14.760999999999999</v>
      </c>
      <c r="AZ11" s="28">
        <v>1.83</v>
      </c>
      <c r="BA11" s="28">
        <v>23.765999999999998</v>
      </c>
      <c r="BB11" s="29">
        <v>4.8940000000000001</v>
      </c>
      <c r="BC11" s="25">
        <f t="shared" si="11"/>
        <v>34.519999999999996</v>
      </c>
      <c r="BD11" s="26">
        <f t="shared" si="20"/>
        <v>7.0579999999999998</v>
      </c>
      <c r="BE11" s="27">
        <v>13.93</v>
      </c>
      <c r="BF11" s="28">
        <v>1.96</v>
      </c>
      <c r="BG11" s="28">
        <v>20.59</v>
      </c>
      <c r="BH11" s="29">
        <v>5.0979999999999999</v>
      </c>
      <c r="BI11" s="25">
        <f t="shared" si="12"/>
        <v>52.37</v>
      </c>
      <c r="BJ11" s="26">
        <f t="shared" si="21"/>
        <v>7.335</v>
      </c>
      <c r="BK11" s="27">
        <v>19.725999999999999</v>
      </c>
      <c r="BL11" s="28">
        <v>2.0529999999999999</v>
      </c>
      <c r="BM11" s="28">
        <v>32.643999999999998</v>
      </c>
      <c r="BN11" s="29">
        <v>5.282</v>
      </c>
      <c r="BO11" s="12">
        <f t="shared" si="13"/>
        <v>-3.6699999999999946</v>
      </c>
      <c r="BP11" s="12">
        <f t="shared" si="14"/>
        <v>-1.8449999999999998</v>
      </c>
      <c r="BQ11" s="14">
        <f t="shared" si="15"/>
        <v>-3.2959999999999994</v>
      </c>
      <c r="BR11" s="14">
        <f t="shared" si="16"/>
        <v>-0.69299999999999984</v>
      </c>
      <c r="BS11" s="14">
        <f t="shared" si="17"/>
        <v>-0.37399999999999523</v>
      </c>
      <c r="BT11" s="14">
        <f t="shared" si="18"/>
        <v>-1.1520000000000001</v>
      </c>
      <c r="BU11" s="20">
        <f t="shared" si="19"/>
        <v>110.17715445654179</v>
      </c>
    </row>
    <row r="12" spans="1:73" ht="31.5" x14ac:dyDescent="0.25">
      <c r="A12" s="21" t="s">
        <v>6</v>
      </c>
      <c r="B12" s="22">
        <v>84620420</v>
      </c>
      <c r="C12" s="23">
        <f t="shared" si="1"/>
        <v>241.26</v>
      </c>
      <c r="D12" s="24">
        <v>63.16</v>
      </c>
      <c r="E12" s="24">
        <v>178.1</v>
      </c>
      <c r="F12" s="49">
        <f t="shared" si="2"/>
        <v>281.73</v>
      </c>
      <c r="G12" s="25">
        <f t="shared" si="3"/>
        <v>252.45</v>
      </c>
      <c r="H12" s="26">
        <f t="shared" si="3"/>
        <v>29.28</v>
      </c>
      <c r="I12" s="27">
        <v>83.51</v>
      </c>
      <c r="J12" s="28">
        <v>9.32</v>
      </c>
      <c r="K12" s="28">
        <v>168.94</v>
      </c>
      <c r="L12" s="29">
        <v>19.96</v>
      </c>
      <c r="M12" s="30">
        <f t="shared" si="4"/>
        <v>237.49</v>
      </c>
      <c r="N12" s="31">
        <f t="shared" si="4"/>
        <v>31.21</v>
      </c>
      <c r="O12" s="31">
        <v>76.22</v>
      </c>
      <c r="P12" s="28">
        <v>9.9</v>
      </c>
      <c r="Q12" s="31">
        <v>161.27000000000001</v>
      </c>
      <c r="R12" s="28">
        <v>21.31</v>
      </c>
      <c r="S12" s="31">
        <f t="shared" si="5"/>
        <v>226.95</v>
      </c>
      <c r="T12" s="31">
        <f t="shared" si="5"/>
        <v>31.229999999999997</v>
      </c>
      <c r="U12" s="31">
        <v>74.099999999999994</v>
      </c>
      <c r="V12" s="28">
        <v>9.9</v>
      </c>
      <c r="W12" s="31">
        <v>152.85</v>
      </c>
      <c r="X12" s="28">
        <v>21.33</v>
      </c>
      <c r="Y12" s="31">
        <f t="shared" si="6"/>
        <v>221.13</v>
      </c>
      <c r="Z12" s="31">
        <f t="shared" si="6"/>
        <v>32.400000000000006</v>
      </c>
      <c r="AA12" s="31">
        <v>72.86</v>
      </c>
      <c r="AB12" s="28">
        <v>10.14</v>
      </c>
      <c r="AC12" s="31">
        <v>148.27000000000001</v>
      </c>
      <c r="AD12" s="28">
        <v>22.26</v>
      </c>
      <c r="AE12" s="31">
        <f t="shared" si="7"/>
        <v>211.13</v>
      </c>
      <c r="AF12" s="31">
        <f t="shared" si="7"/>
        <v>33.730000000000004</v>
      </c>
      <c r="AG12" s="31">
        <v>66.73</v>
      </c>
      <c r="AH12" s="28">
        <v>10.31</v>
      </c>
      <c r="AI12" s="31">
        <v>144.4</v>
      </c>
      <c r="AJ12" s="28">
        <v>23.42</v>
      </c>
      <c r="AK12" s="31">
        <f t="shared" si="8"/>
        <v>214.3</v>
      </c>
      <c r="AL12" s="31">
        <f t="shared" si="8"/>
        <v>34.4</v>
      </c>
      <c r="AM12" s="31">
        <v>75.2</v>
      </c>
      <c r="AN12" s="28">
        <v>10.7</v>
      </c>
      <c r="AO12" s="31">
        <v>139.1</v>
      </c>
      <c r="AP12" s="32">
        <v>23.7</v>
      </c>
      <c r="AQ12" s="25">
        <f t="shared" si="9"/>
        <v>191.13</v>
      </c>
      <c r="AR12" s="26">
        <f t="shared" si="9"/>
        <v>34.186</v>
      </c>
      <c r="AS12" s="27">
        <v>57.573</v>
      </c>
      <c r="AT12" s="28">
        <v>10.303000000000001</v>
      </c>
      <c r="AU12" s="28">
        <v>133.55699999999999</v>
      </c>
      <c r="AV12" s="29">
        <v>23.882999999999999</v>
      </c>
      <c r="AW12" s="25">
        <f t="shared" si="10"/>
        <v>186.637</v>
      </c>
      <c r="AX12" s="26">
        <f t="shared" si="10"/>
        <v>34.49</v>
      </c>
      <c r="AY12" s="27">
        <v>56.244</v>
      </c>
      <c r="AZ12" s="28">
        <v>10.352</v>
      </c>
      <c r="BA12" s="28">
        <v>130.393</v>
      </c>
      <c r="BB12" s="29">
        <v>24.138000000000002</v>
      </c>
      <c r="BC12" s="25">
        <f t="shared" si="11"/>
        <v>171.56399999999999</v>
      </c>
      <c r="BD12" s="26">
        <f t="shared" si="20"/>
        <v>33.277999999999999</v>
      </c>
      <c r="BE12" s="27">
        <v>50.006999999999998</v>
      </c>
      <c r="BF12" s="28">
        <v>8.4779999999999998</v>
      </c>
      <c r="BG12" s="28">
        <v>121.557</v>
      </c>
      <c r="BH12" s="29">
        <v>24.8</v>
      </c>
      <c r="BI12" s="25">
        <f t="shared" si="12"/>
        <v>254.97399999999999</v>
      </c>
      <c r="BJ12" s="26">
        <f t="shared" si="21"/>
        <v>34.499000000000002</v>
      </c>
      <c r="BK12" s="27">
        <v>75.754000000000005</v>
      </c>
      <c r="BL12" s="28">
        <v>8.7769999999999992</v>
      </c>
      <c r="BM12" s="28">
        <v>179.22</v>
      </c>
      <c r="BN12" s="29">
        <v>25.722000000000001</v>
      </c>
      <c r="BO12" s="12">
        <f t="shared" si="13"/>
        <v>-2.5240000000000009</v>
      </c>
      <c r="BP12" s="12">
        <f t="shared" si="14"/>
        <v>-5.2190000000000012</v>
      </c>
      <c r="BQ12" s="14">
        <f t="shared" si="15"/>
        <v>7.7560000000000002</v>
      </c>
      <c r="BR12" s="14">
        <f t="shared" si="16"/>
        <v>0.54300000000000104</v>
      </c>
      <c r="BS12" s="14">
        <f t="shared" si="17"/>
        <v>-10.280000000000001</v>
      </c>
      <c r="BT12" s="14">
        <f t="shared" si="18"/>
        <v>-5.7620000000000005</v>
      </c>
      <c r="BU12" s="20">
        <f t="shared" si="19"/>
        <v>102.74837610478117</v>
      </c>
    </row>
    <row r="13" spans="1:73" ht="47.25" x14ac:dyDescent="0.25">
      <c r="A13" s="21" t="s">
        <v>7</v>
      </c>
      <c r="B13" s="22">
        <v>84620465</v>
      </c>
      <c r="C13" s="23">
        <f t="shared" si="1"/>
        <v>150.25</v>
      </c>
      <c r="D13" s="24">
        <v>30.39</v>
      </c>
      <c r="E13" s="24">
        <v>119.86</v>
      </c>
      <c r="F13" s="49">
        <f t="shared" si="2"/>
        <v>186.84</v>
      </c>
      <c r="G13" s="25">
        <f t="shared" si="3"/>
        <v>170.97</v>
      </c>
      <c r="H13" s="26">
        <f t="shared" si="3"/>
        <v>15.87</v>
      </c>
      <c r="I13" s="27">
        <v>46.97</v>
      </c>
      <c r="J13" s="28">
        <v>3.43</v>
      </c>
      <c r="K13" s="28">
        <v>124</v>
      </c>
      <c r="L13" s="29">
        <v>12.44</v>
      </c>
      <c r="M13" s="30">
        <f t="shared" si="4"/>
        <v>169.65</v>
      </c>
      <c r="N13" s="31">
        <f t="shared" si="4"/>
        <v>16.71</v>
      </c>
      <c r="O13" s="31">
        <v>46.65</v>
      </c>
      <c r="P13" s="28">
        <v>3.91</v>
      </c>
      <c r="Q13" s="31">
        <v>123</v>
      </c>
      <c r="R13" s="28">
        <v>12.8</v>
      </c>
      <c r="S13" s="31">
        <f t="shared" si="5"/>
        <v>145.41</v>
      </c>
      <c r="T13" s="31">
        <f t="shared" si="5"/>
        <v>15.690000000000001</v>
      </c>
      <c r="U13" s="31">
        <v>27.23</v>
      </c>
      <c r="V13" s="28">
        <v>3.3</v>
      </c>
      <c r="W13" s="31">
        <v>118.18</v>
      </c>
      <c r="X13" s="28">
        <v>12.39</v>
      </c>
      <c r="Y13" s="31">
        <f t="shared" si="6"/>
        <v>138.43</v>
      </c>
      <c r="Z13" s="31">
        <f t="shared" si="6"/>
        <v>16.28</v>
      </c>
      <c r="AA13" s="31">
        <v>27</v>
      </c>
      <c r="AB13" s="28">
        <v>3.46</v>
      </c>
      <c r="AC13" s="31">
        <v>111.43</v>
      </c>
      <c r="AD13" s="28">
        <v>12.82</v>
      </c>
      <c r="AE13" s="31">
        <f t="shared" si="7"/>
        <v>135.80000000000001</v>
      </c>
      <c r="AF13" s="31">
        <f t="shared" si="7"/>
        <v>17.880000000000003</v>
      </c>
      <c r="AG13" s="31">
        <v>27.02</v>
      </c>
      <c r="AH13" s="28">
        <v>4.07</v>
      </c>
      <c r="AI13" s="31">
        <v>108.78</v>
      </c>
      <c r="AJ13" s="28">
        <v>13.81</v>
      </c>
      <c r="AK13" s="31">
        <f t="shared" si="8"/>
        <v>133.9</v>
      </c>
      <c r="AL13" s="31">
        <f t="shared" si="8"/>
        <v>17.7</v>
      </c>
      <c r="AM13" s="31">
        <v>26.7</v>
      </c>
      <c r="AN13" s="28">
        <v>3.7</v>
      </c>
      <c r="AO13" s="31">
        <v>107.2</v>
      </c>
      <c r="AP13" s="32">
        <v>14</v>
      </c>
      <c r="AQ13" s="25">
        <f t="shared" si="9"/>
        <v>131.25299999999999</v>
      </c>
      <c r="AR13" s="26">
        <f t="shared" si="9"/>
        <v>18.206</v>
      </c>
      <c r="AS13" s="27">
        <v>26.65</v>
      </c>
      <c r="AT13" s="28">
        <v>3.87</v>
      </c>
      <c r="AU13" s="28">
        <v>104.60299999999999</v>
      </c>
      <c r="AV13" s="29">
        <v>14.336</v>
      </c>
      <c r="AW13" s="25">
        <f t="shared" si="10"/>
        <v>127.59700000000001</v>
      </c>
      <c r="AX13" s="26">
        <f t="shared" si="10"/>
        <v>18.240000000000002</v>
      </c>
      <c r="AY13" s="27">
        <v>26.65</v>
      </c>
      <c r="AZ13" s="28">
        <v>3.99</v>
      </c>
      <c r="BA13" s="28">
        <v>100.947</v>
      </c>
      <c r="BB13" s="29">
        <v>14.25</v>
      </c>
      <c r="BC13" s="25">
        <f t="shared" si="11"/>
        <v>106.69800000000001</v>
      </c>
      <c r="BD13" s="26">
        <f t="shared" si="20"/>
        <v>16.472000000000001</v>
      </c>
      <c r="BE13" s="27">
        <v>25.346</v>
      </c>
      <c r="BF13" s="28">
        <v>4.234</v>
      </c>
      <c r="BG13" s="28">
        <v>81.352000000000004</v>
      </c>
      <c r="BH13" s="29">
        <v>12.238</v>
      </c>
      <c r="BI13" s="25">
        <f t="shared" si="12"/>
        <v>169.339</v>
      </c>
      <c r="BJ13" s="26">
        <f t="shared" si="21"/>
        <v>16.347000000000001</v>
      </c>
      <c r="BK13" s="27">
        <v>35.121000000000002</v>
      </c>
      <c r="BL13" s="28">
        <v>4.2389999999999999</v>
      </c>
      <c r="BM13" s="28">
        <v>134.21799999999999</v>
      </c>
      <c r="BN13" s="29">
        <v>12.108000000000001</v>
      </c>
      <c r="BO13" s="12">
        <f t="shared" si="13"/>
        <v>1.6310000000000002</v>
      </c>
      <c r="BP13" s="12">
        <f t="shared" si="14"/>
        <v>-0.47700000000000209</v>
      </c>
      <c r="BQ13" s="14">
        <f t="shared" si="15"/>
        <v>11.848999999999997</v>
      </c>
      <c r="BR13" s="14">
        <f t="shared" si="16"/>
        <v>-0.80899999999999972</v>
      </c>
      <c r="BS13" s="14">
        <f t="shared" si="17"/>
        <v>-10.217999999999989</v>
      </c>
      <c r="BT13" s="14">
        <f t="shared" si="18"/>
        <v>0.33199999999999896</v>
      </c>
      <c r="BU13" s="20">
        <f t="shared" si="19"/>
        <v>99.382359237850579</v>
      </c>
    </row>
    <row r="14" spans="1:73" ht="47.25" x14ac:dyDescent="0.25">
      <c r="A14" s="21" t="s">
        <v>8</v>
      </c>
      <c r="B14" s="22">
        <v>84620440</v>
      </c>
      <c r="C14" s="23">
        <f t="shared" si="1"/>
        <v>69.45</v>
      </c>
      <c r="D14" s="24">
        <v>14.62</v>
      </c>
      <c r="E14" s="24">
        <v>54.83</v>
      </c>
      <c r="F14" s="49">
        <f t="shared" si="2"/>
        <v>36.56</v>
      </c>
      <c r="G14" s="25">
        <f t="shared" si="3"/>
        <v>33.160000000000004</v>
      </c>
      <c r="H14" s="26">
        <f t="shared" si="3"/>
        <v>3.4000000000000004</v>
      </c>
      <c r="I14" s="27">
        <v>9.24</v>
      </c>
      <c r="J14" s="28">
        <v>1.22</v>
      </c>
      <c r="K14" s="28">
        <v>23.92</v>
      </c>
      <c r="L14" s="29">
        <v>2.1800000000000002</v>
      </c>
      <c r="M14" s="30">
        <f t="shared" si="4"/>
        <v>26.42</v>
      </c>
      <c r="N14" s="31">
        <f t="shared" si="4"/>
        <v>2.83</v>
      </c>
      <c r="O14" s="31">
        <v>5.16</v>
      </c>
      <c r="P14" s="28">
        <v>0.61</v>
      </c>
      <c r="Q14" s="31">
        <v>21.26</v>
      </c>
      <c r="R14" s="28">
        <v>2.2200000000000002</v>
      </c>
      <c r="S14" s="31">
        <f t="shared" si="5"/>
        <v>24.18</v>
      </c>
      <c r="T14" s="31">
        <f t="shared" si="5"/>
        <v>1.875</v>
      </c>
      <c r="U14" s="31">
        <v>5.13</v>
      </c>
      <c r="V14" s="28">
        <v>0.63500000000000001</v>
      </c>
      <c r="W14" s="31">
        <v>19.05</v>
      </c>
      <c r="X14" s="28">
        <v>1.24</v>
      </c>
      <c r="Y14" s="31">
        <f t="shared" si="6"/>
        <v>21.78</v>
      </c>
      <c r="Z14" s="31">
        <f t="shared" si="6"/>
        <v>1.87</v>
      </c>
      <c r="AA14" s="31">
        <v>4.83</v>
      </c>
      <c r="AB14" s="28">
        <v>0.64</v>
      </c>
      <c r="AC14" s="31">
        <v>16.95</v>
      </c>
      <c r="AD14" s="28">
        <v>1.23</v>
      </c>
      <c r="AE14" s="31">
        <f t="shared" si="7"/>
        <v>21.84</v>
      </c>
      <c r="AF14" s="31">
        <f t="shared" si="7"/>
        <v>3.02</v>
      </c>
      <c r="AG14" s="31">
        <v>4.6399999999999997</v>
      </c>
      <c r="AH14" s="28">
        <v>0.64</v>
      </c>
      <c r="AI14" s="31">
        <v>17.2</v>
      </c>
      <c r="AJ14" s="28">
        <v>2.38</v>
      </c>
      <c r="AK14" s="31">
        <f t="shared" si="8"/>
        <v>21</v>
      </c>
      <c r="AL14" s="31">
        <f t="shared" si="8"/>
        <v>2.06</v>
      </c>
      <c r="AM14" s="31">
        <v>4.5999999999999996</v>
      </c>
      <c r="AN14" s="28">
        <v>0.66</v>
      </c>
      <c r="AO14" s="31">
        <v>16.399999999999999</v>
      </c>
      <c r="AP14" s="32">
        <v>1.4</v>
      </c>
      <c r="AQ14" s="25">
        <f t="shared" si="9"/>
        <v>19.052</v>
      </c>
      <c r="AR14" s="26">
        <f t="shared" si="9"/>
        <v>2.1660000000000004</v>
      </c>
      <c r="AS14" s="27">
        <v>4.5579999999999998</v>
      </c>
      <c r="AT14" s="28">
        <v>0.68500000000000005</v>
      </c>
      <c r="AU14" s="28">
        <v>14.494</v>
      </c>
      <c r="AV14" s="29">
        <v>1.4810000000000001</v>
      </c>
      <c r="AW14" s="25">
        <f t="shared" si="10"/>
        <v>18.597999999999999</v>
      </c>
      <c r="AX14" s="26">
        <f t="shared" si="10"/>
        <v>2.2329999999999997</v>
      </c>
      <c r="AY14" s="27">
        <v>4.5579999999999998</v>
      </c>
      <c r="AZ14" s="28">
        <v>0.70599999999999996</v>
      </c>
      <c r="BA14" s="28">
        <v>14.04</v>
      </c>
      <c r="BB14" s="29">
        <v>1.5269999999999999</v>
      </c>
      <c r="BC14" s="25">
        <f t="shared" si="11"/>
        <v>18.570999999999998</v>
      </c>
      <c r="BD14" s="26">
        <f t="shared" si="20"/>
        <v>2.4580000000000002</v>
      </c>
      <c r="BE14" s="27">
        <v>4.5579999999999998</v>
      </c>
      <c r="BF14" s="28">
        <v>0.76600000000000001</v>
      </c>
      <c r="BG14" s="28">
        <v>14.013</v>
      </c>
      <c r="BH14" s="29">
        <v>1.6919999999999999</v>
      </c>
      <c r="BI14" s="25">
        <f t="shared" si="12"/>
        <v>38.707000000000001</v>
      </c>
      <c r="BJ14" s="26">
        <f t="shared" si="21"/>
        <v>2.5169999999999999</v>
      </c>
      <c r="BK14" s="27">
        <v>7.5279999999999996</v>
      </c>
      <c r="BL14" s="28">
        <v>0.72399999999999998</v>
      </c>
      <c r="BM14" s="28">
        <v>31.178999999999998</v>
      </c>
      <c r="BN14" s="29">
        <v>1.7929999999999999</v>
      </c>
      <c r="BO14" s="12">
        <f t="shared" si="13"/>
        <v>-5.546999999999997</v>
      </c>
      <c r="BP14" s="12">
        <f t="shared" si="14"/>
        <v>0.88300000000000045</v>
      </c>
      <c r="BQ14" s="14">
        <f t="shared" si="15"/>
        <v>1.7120000000000006</v>
      </c>
      <c r="BR14" s="14">
        <f t="shared" si="16"/>
        <v>0.496</v>
      </c>
      <c r="BS14" s="14">
        <f t="shared" si="17"/>
        <v>-7.2589999999999968</v>
      </c>
      <c r="BT14" s="14">
        <f t="shared" si="18"/>
        <v>0.38700000000000023</v>
      </c>
      <c r="BU14" s="20">
        <f t="shared" si="19"/>
        <v>112.75711159737419</v>
      </c>
    </row>
    <row r="15" spans="1:73" ht="31.5" x14ac:dyDescent="0.25">
      <c r="A15" s="21" t="s">
        <v>9</v>
      </c>
      <c r="B15" s="22">
        <v>84620460</v>
      </c>
      <c r="C15" s="23">
        <f t="shared" si="1"/>
        <v>100.65</v>
      </c>
      <c r="D15" s="24">
        <v>27.95</v>
      </c>
      <c r="E15" s="24">
        <v>72.7</v>
      </c>
      <c r="F15" s="49">
        <f t="shared" si="2"/>
        <v>92.960000000000008</v>
      </c>
      <c r="G15" s="25">
        <f t="shared" si="3"/>
        <v>83.37</v>
      </c>
      <c r="H15" s="26">
        <f t="shared" si="3"/>
        <v>9.59</v>
      </c>
      <c r="I15" s="27">
        <v>24.27</v>
      </c>
      <c r="J15" s="28">
        <v>1.68</v>
      </c>
      <c r="K15" s="28">
        <v>59.1</v>
      </c>
      <c r="L15" s="29">
        <v>7.91</v>
      </c>
      <c r="M15" s="30">
        <f t="shared" si="4"/>
        <v>77.25</v>
      </c>
      <c r="N15" s="31">
        <f t="shared" si="4"/>
        <v>8.9</v>
      </c>
      <c r="O15" s="31">
        <v>23.59</v>
      </c>
      <c r="P15" s="28">
        <v>1.96</v>
      </c>
      <c r="Q15" s="31">
        <v>53.66</v>
      </c>
      <c r="R15" s="28">
        <v>6.94</v>
      </c>
      <c r="S15" s="31">
        <f t="shared" si="5"/>
        <v>73.13</v>
      </c>
      <c r="T15" s="31">
        <f t="shared" si="5"/>
        <v>8.99</v>
      </c>
      <c r="U15" s="31">
        <v>22.66</v>
      </c>
      <c r="V15" s="28">
        <v>1.99</v>
      </c>
      <c r="W15" s="31">
        <v>50.47</v>
      </c>
      <c r="X15" s="28">
        <v>7</v>
      </c>
      <c r="Y15" s="31">
        <f t="shared" si="6"/>
        <v>70.91</v>
      </c>
      <c r="Z15" s="31">
        <f t="shared" si="6"/>
        <v>9.33</v>
      </c>
      <c r="AA15" s="31">
        <v>22.53</v>
      </c>
      <c r="AB15" s="28">
        <v>2.12</v>
      </c>
      <c r="AC15" s="31">
        <v>48.38</v>
      </c>
      <c r="AD15" s="28">
        <v>7.21</v>
      </c>
      <c r="AE15" s="31">
        <f t="shared" si="7"/>
        <v>63.800000000000004</v>
      </c>
      <c r="AF15" s="31">
        <f t="shared" si="7"/>
        <v>7.91</v>
      </c>
      <c r="AG15" s="31">
        <v>20.6</v>
      </c>
      <c r="AH15" s="28">
        <v>2.2400000000000002</v>
      </c>
      <c r="AI15" s="31">
        <v>43.2</v>
      </c>
      <c r="AJ15" s="28">
        <v>5.67</v>
      </c>
      <c r="AK15" s="31">
        <f t="shared" si="8"/>
        <v>55.4</v>
      </c>
      <c r="AL15" s="31">
        <f t="shared" si="8"/>
        <v>7.6</v>
      </c>
      <c r="AM15" s="31">
        <v>17.399999999999999</v>
      </c>
      <c r="AN15" s="28">
        <v>2</v>
      </c>
      <c r="AO15" s="31">
        <v>38</v>
      </c>
      <c r="AP15" s="32">
        <v>5.6</v>
      </c>
      <c r="AQ15" s="25">
        <f t="shared" si="9"/>
        <v>51.703999999999994</v>
      </c>
      <c r="AR15" s="26">
        <f t="shared" si="9"/>
        <v>7.3439999999999994</v>
      </c>
      <c r="AS15" s="25">
        <v>16.294</v>
      </c>
      <c r="AT15" s="28">
        <v>1.853</v>
      </c>
      <c r="AU15" s="31">
        <v>35.409999999999997</v>
      </c>
      <c r="AV15" s="29">
        <v>5.4909999999999997</v>
      </c>
      <c r="AW15" s="25">
        <f t="shared" si="10"/>
        <v>45.994</v>
      </c>
      <c r="AX15" s="26">
        <f t="shared" si="10"/>
        <v>7.0529999999999999</v>
      </c>
      <c r="AY15" s="25">
        <v>14.648999999999999</v>
      </c>
      <c r="AZ15" s="28">
        <v>1.665</v>
      </c>
      <c r="BA15" s="31">
        <v>31.344999999999999</v>
      </c>
      <c r="BB15" s="29">
        <v>5.3879999999999999</v>
      </c>
      <c r="BC15" s="25">
        <f t="shared" si="11"/>
        <v>39.619999999999997</v>
      </c>
      <c r="BD15" s="26">
        <f t="shared" si="20"/>
        <v>6.7869999999999999</v>
      </c>
      <c r="BE15" s="25">
        <v>12.29</v>
      </c>
      <c r="BF15" s="28">
        <v>1.657</v>
      </c>
      <c r="BG15" s="31">
        <v>27.33</v>
      </c>
      <c r="BH15" s="29">
        <v>5.13</v>
      </c>
      <c r="BI15" s="25">
        <f t="shared" si="12"/>
        <v>65.319999999999993</v>
      </c>
      <c r="BJ15" s="26">
        <f t="shared" si="21"/>
        <v>4.1609999999999996</v>
      </c>
      <c r="BK15" s="25">
        <v>21.6</v>
      </c>
      <c r="BL15" s="28">
        <v>1.3069999999999999</v>
      </c>
      <c r="BM15" s="31">
        <v>43.72</v>
      </c>
      <c r="BN15" s="29">
        <v>2.8540000000000001</v>
      </c>
      <c r="BO15" s="12">
        <f t="shared" si="13"/>
        <v>18.050000000000011</v>
      </c>
      <c r="BP15" s="12">
        <f t="shared" si="14"/>
        <v>5.4290000000000003</v>
      </c>
      <c r="BQ15" s="14">
        <f t="shared" si="15"/>
        <v>2.6699999999999982</v>
      </c>
      <c r="BR15" s="14">
        <f t="shared" si="16"/>
        <v>0.373</v>
      </c>
      <c r="BS15" s="14">
        <f t="shared" si="17"/>
        <v>15.380000000000003</v>
      </c>
      <c r="BT15" s="14">
        <f t="shared" si="18"/>
        <v>5.056</v>
      </c>
      <c r="BU15" s="20">
        <f t="shared" si="19"/>
        <v>74.742900172117032</v>
      </c>
    </row>
    <row r="16" spans="1:73" ht="16.5" thickBot="1" x14ac:dyDescent="0.3">
      <c r="A16" s="35" t="s">
        <v>10</v>
      </c>
      <c r="B16" s="36"/>
      <c r="C16" s="37">
        <f>SUM(C6:C15)</f>
        <v>3183.8400000000006</v>
      </c>
      <c r="D16" s="37">
        <f t="shared" ref="D16:E16" si="22">SUM(D6:D15)</f>
        <v>1142.19</v>
      </c>
      <c r="E16" s="36">
        <f t="shared" si="22"/>
        <v>2041.6499999999996</v>
      </c>
      <c r="F16" s="38">
        <f>SUM(F6:F15)</f>
        <v>3397.3300000000004</v>
      </c>
      <c r="G16" s="38">
        <f>G6+G7+G8+G9+G14</f>
        <v>2350.7099999999996</v>
      </c>
      <c r="H16" s="39">
        <f t="shared" ref="H16:L16" si="23">H6+H7+H8+H9+H14</f>
        <v>329.59999999999997</v>
      </c>
      <c r="I16" s="38">
        <f t="shared" si="23"/>
        <v>886.84</v>
      </c>
      <c r="J16" s="40">
        <f t="shared" si="23"/>
        <v>98.299999999999983</v>
      </c>
      <c r="K16" s="40">
        <f t="shared" si="23"/>
        <v>1463.8700000000001</v>
      </c>
      <c r="L16" s="39">
        <f t="shared" si="23"/>
        <v>231.3</v>
      </c>
      <c r="M16" s="41">
        <f t="shared" ref="M16:R16" si="24">SUM(M6:M15)</f>
        <v>2902.1200000000003</v>
      </c>
      <c r="N16" s="42">
        <f>SUM(N6:N15)</f>
        <v>420.71999999999991</v>
      </c>
      <c r="O16" s="42">
        <f t="shared" si="24"/>
        <v>1043.6099999999999</v>
      </c>
      <c r="P16" s="42">
        <f t="shared" si="24"/>
        <v>125.78999999999998</v>
      </c>
      <c r="Q16" s="42">
        <f t="shared" si="24"/>
        <v>1858.5099999999998</v>
      </c>
      <c r="R16" s="42">
        <f t="shared" si="24"/>
        <v>294.93</v>
      </c>
      <c r="S16" s="42">
        <f t="shared" ref="S16" si="25">SUM(S6:S15)</f>
        <v>2783.0999999999995</v>
      </c>
      <c r="T16" s="42">
        <f>SUM(T6:T15)</f>
        <v>412.815</v>
      </c>
      <c r="U16" s="42">
        <f t="shared" ref="U16:Y16" si="26">SUM(U6:U15)</f>
        <v>1002.39</v>
      </c>
      <c r="V16" s="42">
        <f t="shared" si="26"/>
        <v>124.21500000000002</v>
      </c>
      <c r="W16" s="42">
        <f t="shared" si="26"/>
        <v>1780.7099999999998</v>
      </c>
      <c r="X16" s="42">
        <f t="shared" si="26"/>
        <v>288.60000000000002</v>
      </c>
      <c r="Y16" s="42">
        <f t="shared" si="26"/>
        <v>2655.335</v>
      </c>
      <c r="Z16" s="42">
        <f>SUM(Z6:Z15)</f>
        <v>428.47999999999996</v>
      </c>
      <c r="AA16" s="42">
        <f t="shared" ref="AA16:AE16" si="27">SUM(AA6:AA15)</f>
        <v>975.47</v>
      </c>
      <c r="AB16" s="42">
        <f t="shared" si="27"/>
        <v>135.38999999999999</v>
      </c>
      <c r="AC16" s="42">
        <f t="shared" si="27"/>
        <v>1679.8650000000002</v>
      </c>
      <c r="AD16" s="42">
        <f t="shared" si="27"/>
        <v>293.09000000000003</v>
      </c>
      <c r="AE16" s="42">
        <f t="shared" si="27"/>
        <v>2547.4400000000005</v>
      </c>
      <c r="AF16" s="42">
        <f>SUM(AF6:AF15)</f>
        <v>417.08000000000004</v>
      </c>
      <c r="AG16" s="42">
        <f t="shared" ref="AG16:AK16" si="28">SUM(AG6:AG15)</f>
        <v>936.99</v>
      </c>
      <c r="AH16" s="42">
        <f t="shared" si="28"/>
        <v>136.33999999999997</v>
      </c>
      <c r="AI16" s="42">
        <f t="shared" si="28"/>
        <v>1610.45</v>
      </c>
      <c r="AJ16" s="42">
        <f t="shared" si="28"/>
        <v>280.74</v>
      </c>
      <c r="AK16" s="42">
        <f t="shared" si="28"/>
        <v>2461.7000000000007</v>
      </c>
      <c r="AL16" s="42">
        <f>SUM(AL6:AL15)</f>
        <v>410.16</v>
      </c>
      <c r="AM16" s="42">
        <f t="shared" ref="AM16:AP16" si="29">SUM(AM6:AM15)</f>
        <v>913.7</v>
      </c>
      <c r="AN16" s="42">
        <f t="shared" si="29"/>
        <v>132.06</v>
      </c>
      <c r="AO16" s="42">
        <f t="shared" si="29"/>
        <v>1548</v>
      </c>
      <c r="AP16" s="43">
        <f t="shared" si="29"/>
        <v>278.10000000000002</v>
      </c>
      <c r="AQ16" s="38">
        <f>AQ6+AQ7+AQ8+AQ9+AQ14</f>
        <v>1810.4079999999999</v>
      </c>
      <c r="AR16" s="39">
        <f t="shared" ref="AR16:AV16" si="30">AR6+AR7+AR8+AR9+AR14</f>
        <v>330.24399999999997</v>
      </c>
      <c r="AS16" s="38">
        <f t="shared" si="30"/>
        <v>672.255</v>
      </c>
      <c r="AT16" s="40">
        <f t="shared" si="30"/>
        <v>108.83200000000001</v>
      </c>
      <c r="AU16" s="40">
        <f t="shared" si="30"/>
        <v>1138.153</v>
      </c>
      <c r="AV16" s="39">
        <f t="shared" si="30"/>
        <v>221.41200000000001</v>
      </c>
      <c r="AW16" s="38">
        <f>AW6+AW7+AW8+AW9+AW14</f>
        <v>1739.47</v>
      </c>
      <c r="AX16" s="39">
        <f t="shared" ref="AX16:BB16" si="31">AX6+AX7+AX8+AX9+AX14</f>
        <v>327.78800000000007</v>
      </c>
      <c r="AY16" s="38">
        <f t="shared" si="31"/>
        <v>647.15300000000002</v>
      </c>
      <c r="AZ16" s="40">
        <f t="shared" si="31"/>
        <v>106.854</v>
      </c>
      <c r="BA16" s="40">
        <f t="shared" si="31"/>
        <v>1092.317</v>
      </c>
      <c r="BB16" s="39">
        <f t="shared" si="31"/>
        <v>220.934</v>
      </c>
      <c r="BC16" s="38">
        <f>BC6+BC7+BC8+BC9+BC14</f>
        <v>1585.7670000000001</v>
      </c>
      <c r="BD16" s="39">
        <f t="shared" ref="BD16:BH16" si="32">BD6+BD7+BD8+BD9+BD14</f>
        <v>330.39600000000002</v>
      </c>
      <c r="BE16" s="38">
        <f t="shared" si="32"/>
        <v>586.16399999999999</v>
      </c>
      <c r="BF16" s="40">
        <f t="shared" si="32"/>
        <v>111.41500000000001</v>
      </c>
      <c r="BG16" s="40">
        <f t="shared" si="32"/>
        <v>999.60299999999995</v>
      </c>
      <c r="BH16" s="39">
        <f t="shared" si="32"/>
        <v>218.98100000000002</v>
      </c>
      <c r="BI16" s="38">
        <f>SUM(BI6:BI15)</f>
        <v>3089.6950000000002</v>
      </c>
      <c r="BJ16" s="38">
        <f t="shared" ref="BJ16:BN16" si="33">SUM(BJ6:BJ15)</f>
        <v>398.858</v>
      </c>
      <c r="BK16" s="81">
        <f t="shared" si="33"/>
        <v>1235.6159999999998</v>
      </c>
      <c r="BL16" s="81">
        <f t="shared" si="33"/>
        <v>127.62</v>
      </c>
      <c r="BM16" s="81">
        <f t="shared" si="33"/>
        <v>1854.0790000000002</v>
      </c>
      <c r="BN16" s="81">
        <f t="shared" si="33"/>
        <v>271.238</v>
      </c>
      <c r="BO16" s="12">
        <f t="shared" si="13"/>
        <v>-738.98500000000058</v>
      </c>
      <c r="BP16" s="12">
        <f>H16-BJ16</f>
        <v>-69.258000000000038</v>
      </c>
      <c r="BQ16" s="12">
        <f t="shared" ref="BQ16" si="34">I16-BK16</f>
        <v>-348.77599999999973</v>
      </c>
      <c r="BR16" s="12">
        <f t="shared" ref="BR16" si="35">J16-BL16</f>
        <v>-29.320000000000022</v>
      </c>
      <c r="BS16" s="12">
        <f t="shared" ref="BS16" si="36">K16-BM16</f>
        <v>-390.20900000000006</v>
      </c>
      <c r="BT16" s="12">
        <f t="shared" ref="BT16" si="37">L16-BN16</f>
        <v>-39.937999999999988</v>
      </c>
      <c r="BU16" s="20">
        <f t="shared" si="19"/>
        <v>130.1548328365003</v>
      </c>
    </row>
    <row r="55" spans="4:4" x14ac:dyDescent="0.25">
      <c r="D55">
        <v>49.08</v>
      </c>
    </row>
  </sheetData>
  <mergeCells count="52">
    <mergeCell ref="BC3:BH3"/>
    <mergeCell ref="BC4:BD4"/>
    <mergeCell ref="BE4:BF4"/>
    <mergeCell ref="BG4:BH4"/>
    <mergeCell ref="AS4:AT4"/>
    <mergeCell ref="BQ4:BR4"/>
    <mergeCell ref="BS4:BT4"/>
    <mergeCell ref="AU4:AV4"/>
    <mergeCell ref="AW4:AX4"/>
    <mergeCell ref="AY4:AZ4"/>
    <mergeCell ref="BA4:BB4"/>
    <mergeCell ref="BO4:BP4"/>
    <mergeCell ref="BI4:BJ4"/>
    <mergeCell ref="BK4:BL4"/>
    <mergeCell ref="BM4:BN4"/>
    <mergeCell ref="AI4:AJ4"/>
    <mergeCell ref="AK4:AL4"/>
    <mergeCell ref="AM4:AN4"/>
    <mergeCell ref="AO4:AP4"/>
    <mergeCell ref="AQ4:AR4"/>
    <mergeCell ref="Y4:Z4"/>
    <mergeCell ref="AA4:AB4"/>
    <mergeCell ref="AC4:AD4"/>
    <mergeCell ref="AE4:AF4"/>
    <mergeCell ref="AG4:AH4"/>
    <mergeCell ref="O4:P4"/>
    <mergeCell ref="Q4:R4"/>
    <mergeCell ref="S4:T4"/>
    <mergeCell ref="U4:V4"/>
    <mergeCell ref="W4:X4"/>
    <mergeCell ref="D4:D5"/>
    <mergeCell ref="G4:H4"/>
    <mergeCell ref="I4:J4"/>
    <mergeCell ref="K4:L4"/>
    <mergeCell ref="M4:N4"/>
    <mergeCell ref="E4:E5"/>
    <mergeCell ref="A1:BU1"/>
    <mergeCell ref="A3:A5"/>
    <mergeCell ref="B3:B5"/>
    <mergeCell ref="C3:E3"/>
    <mergeCell ref="G3:L3"/>
    <mergeCell ref="M3:R3"/>
    <mergeCell ref="S3:X3"/>
    <mergeCell ref="Y3:AD3"/>
    <mergeCell ref="AE3:AJ3"/>
    <mergeCell ref="AK3:AP3"/>
    <mergeCell ref="AQ3:AV3"/>
    <mergeCell ref="AW3:BB3"/>
    <mergeCell ref="BO3:BT3"/>
    <mergeCell ref="BU3:BU5"/>
    <mergeCell ref="C4:C5"/>
    <mergeCell ref="BI3:BN3"/>
  </mergeCells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01.01.2020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2021-03-03T05:22:28Z</dcterms:modified>
</cp:coreProperties>
</file>