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<sst xmlns="http://schemas.openxmlformats.org/spreadsheetml/2006/main" count="63" uniqueCount="49">
  <si>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</si>
  <si>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</si>
  <si>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</si>
  <si>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</si>
  <si>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</si>
  <si>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</si>
  <si>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</si>
  <si>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</si>
  <si>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</si>
  <si>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</si>
  <si>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</si>
  <si>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</si>
  <si>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</si>
  <si>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</si>
  <si>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</si>
  <si>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</si>
  <si>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</si>
  <si>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</si>
  <si>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</si>
  <si>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</si>
  <si>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</si>
  <si>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</si>
  <si>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</si>
  <si>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</si>
  <si>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</si>
  <si>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</si>
  <si>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</si>
  <si>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</si>
  <si>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</si>
  <si>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</si>
  <si>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</si>
  <si>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</si>
  <si>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</si>
  <si>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</si>
  <si>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</si>
  <si>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</si>
  <si>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</si>
  <si>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</si>
  <si>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</si>
  <si>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</si>
  <si>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</si>
  <si>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</si>
  <si>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</si>
  <si>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</si>
  <si>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01.03.2022 г.</t>
  </si>
  <si>
    <t>Отклонение фактического поступления по состоянию на 01.03.22 г. от фактического поступления на 01.03.21 г.,   (+,-)</t>
  </si>
  <si>
    <t>Анализ поступления налоговых и неналоговых  доходов в бюджет МО "Онгудайский район" на 01.03.2023 года</t>
  </si>
  <si>
    <t>Годовой план на 01.03.2023 г.</t>
  </si>
  <si>
    <t>Фактическое поступление на 01.03.2023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</si>
</sst>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  <numFmt numFmtId="188" formatCode="#,##0.000000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46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9"/>
      <c r="B3" s="41" t="s">
        <v>47</v>
      </c>
      <c r="C3" s="41"/>
      <c r="D3" s="41"/>
      <c r="E3" s="44" t="s">
        <v>44</v>
      </c>
      <c r="F3" s="44"/>
      <c r="G3" s="44"/>
      <c r="H3" s="44" t="s">
        <v>48</v>
      </c>
      <c r="I3" s="44"/>
      <c r="J3" s="44"/>
      <c r="K3" s="44" t="s">
        <v>0</v>
      </c>
      <c r="L3" s="45"/>
      <c r="M3" s="45"/>
      <c r="N3" s="44" t="s">
        <v>45</v>
      </c>
      <c r="O3" s="45"/>
      <c r="P3" s="45"/>
      <c r="Q3" s="46" t="s">
        <v>1</v>
      </c>
      <c r="R3" s="47"/>
      <c r="S3" s="48"/>
    </row>
    <row r="4" spans="1:19" ht="40.5" customHeight="1">
      <c r="A4" s="49"/>
      <c r="B4" s="41" t="s">
        <v>2</v>
      </c>
      <c r="C4" s="41" t="s">
        <v>3</v>
      </c>
      <c r="D4" s="41" t="s">
        <v>4</v>
      </c>
      <c r="E4" s="41" t="s">
        <v>2</v>
      </c>
      <c r="F4" s="41" t="s">
        <v>3</v>
      </c>
      <c r="G4" s="41" t="s">
        <v>4</v>
      </c>
      <c r="H4" s="41" t="s">
        <v>2</v>
      </c>
      <c r="I4" s="41" t="s">
        <v>3</v>
      </c>
      <c r="J4" s="44" t="s">
        <v>4</v>
      </c>
      <c r="K4" s="41" t="s">
        <v>2</v>
      </c>
      <c r="L4" s="41" t="s">
        <v>3</v>
      </c>
      <c r="M4" s="44" t="s">
        <v>4</v>
      </c>
      <c r="N4" s="45"/>
      <c r="O4" s="45"/>
      <c r="P4" s="45"/>
      <c r="Q4" s="42" t="s">
        <v>2</v>
      </c>
      <c r="R4" s="42" t="s">
        <v>3</v>
      </c>
      <c r="S4" s="42" t="s">
        <v>4</v>
      </c>
    </row>
    <row r="5" spans="1:19" ht="12.75">
      <c r="A5" s="49"/>
      <c r="B5" s="50"/>
      <c r="C5" s="50"/>
      <c r="D5" s="50"/>
      <c r="E5" s="41"/>
      <c r="F5" s="41"/>
      <c r="G5" s="41"/>
      <c r="H5" s="41"/>
      <c r="I5" s="41"/>
      <c r="J5" s="44"/>
      <c r="K5" s="41"/>
      <c r="L5" s="41"/>
      <c r="M5" s="44"/>
      <c r="N5" s="2" t="s">
        <v>2</v>
      </c>
      <c r="O5" s="2" t="s">
        <v>3</v>
      </c>
      <c r="P5" s="2" t="s">
        <v>30</v>
      </c>
      <c r="Q5" s="43"/>
      <c r="R5" s="43"/>
      <c r="S5" s="43"/>
    </row>
    <row r="6" spans="1:19" ht="12.75">
      <c r="A6" s="9" t="s">
        <v>5</v>
      </c>
      <c r="B6" s="19">
        <f aca="true" t="shared" si="0" ref="B6:I6">B8+B25</f>
        <v>170995.19</v>
      </c>
      <c r="C6" s="19">
        <f t="shared" si="0"/>
        <v>14132.767999999998</v>
      </c>
      <c r="D6" s="19">
        <f t="shared" si="0"/>
        <v>185127.958</v>
      </c>
      <c r="E6" s="19">
        <f>E8+E25</f>
        <v>11921.8632</v>
      </c>
      <c r="F6" s="19">
        <f t="shared" si="0"/>
        <v>1311.9975000000002</v>
      </c>
      <c r="G6" s="19">
        <f>G8+G25</f>
        <v>13233.860700000001</v>
      </c>
      <c r="H6" s="19">
        <f>H8+H25</f>
        <v>4536.7401</v>
      </c>
      <c r="I6" s="19">
        <f t="shared" si="0"/>
        <v>400.4642</v>
      </c>
      <c r="J6" s="19">
        <f>J8+J25</f>
        <v>4937.204299999999</v>
      </c>
      <c r="K6" s="19">
        <f>H6/E6*100</f>
        <v>38.05395200307281</v>
      </c>
      <c r="L6" s="19">
        <f>I6/F6*100</f>
        <v>30.52324413727922</v>
      </c>
      <c r="M6" s="19">
        <f>J6/G6*100</f>
        <v>37.307361864554004</v>
      </c>
      <c r="N6" s="19">
        <f>H6-E6</f>
        <v>-7385.1231</v>
      </c>
      <c r="O6" s="19">
        <f>I6-F6</f>
        <v>-911.5333000000002</v>
      </c>
      <c r="P6" s="19">
        <f>J6-G6</f>
        <v>-8296.656400000002</v>
      </c>
      <c r="Q6" s="19">
        <f aca="true" t="shared" si="1" ref="Q6:S10">H6/B6*100</f>
        <v>2.65313901519686</v>
      </c>
      <c r="R6" s="19">
        <f t="shared" si="1"/>
        <v>2.8335864566658144</v>
      </c>
      <c r="S6" s="19">
        <f t="shared" si="1"/>
        <v>2.666914470044551</v>
      </c>
    </row>
    <row r="7" spans="1:19" ht="22.5">
      <c r="A7" s="10" t="s">
        <v>6</v>
      </c>
      <c r="B7" s="20">
        <f aca="true" t="shared" si="2" ref="B7:J7">B8+B26</f>
        <v>170995.19</v>
      </c>
      <c r="C7" s="20">
        <f t="shared" si="2"/>
        <v>14132.767999999998</v>
      </c>
      <c r="D7" s="20">
        <f t="shared" si="2"/>
        <v>185127.958</v>
      </c>
      <c r="E7" s="20">
        <f>E8+E26</f>
        <v>11937.6503</v>
      </c>
      <c r="F7" s="20">
        <f>F8+F26</f>
        <v>1301.0072000000002</v>
      </c>
      <c r="G7" s="20">
        <f t="shared" si="2"/>
        <v>13238.657500000001</v>
      </c>
      <c r="H7" s="20">
        <f t="shared" si="2"/>
        <v>4536.7401</v>
      </c>
      <c r="I7" s="20">
        <f>I8+I26</f>
        <v>371.02419999999995</v>
      </c>
      <c r="J7" s="20">
        <f t="shared" si="2"/>
        <v>4907.7643</v>
      </c>
      <c r="K7" s="21">
        <f aca="true" t="shared" si="3" ref="K7:M41">H7/E7*100</f>
        <v>38.0036270621866</v>
      </c>
      <c r="L7" s="21">
        <f t="shared" si="3"/>
        <v>28.518228031328334</v>
      </c>
      <c r="M7" s="21">
        <f t="shared" si="3"/>
        <v>37.07146513912003</v>
      </c>
      <c r="N7" s="21">
        <f aca="true" t="shared" si="4" ref="N7:P41">H7-E7</f>
        <v>-7400.910199999999</v>
      </c>
      <c r="O7" s="21">
        <f t="shared" si="4"/>
        <v>-929.9830000000003</v>
      </c>
      <c r="P7" s="21">
        <f t="shared" si="4"/>
        <v>-8330.893200000002</v>
      </c>
      <c r="Q7" s="22">
        <f t="shared" si="1"/>
        <v>2.65313901519686</v>
      </c>
      <c r="R7" s="22">
        <f t="shared" si="1"/>
        <v>2.625276237464593</v>
      </c>
      <c r="S7" s="22">
        <f t="shared" si="1"/>
        <v>2.651011955741444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13211.767999999998</v>
      </c>
      <c r="D8" s="30">
        <f t="shared" si="5"/>
        <v>167658.328</v>
      </c>
      <c r="E8" s="30">
        <f>E9+E10+E11+E16+E20+E23+E24</f>
        <v>10380.0479</v>
      </c>
      <c r="F8" s="30">
        <f t="shared" si="5"/>
        <v>1178.9134000000001</v>
      </c>
      <c r="G8" s="30">
        <f>G9+G10+G11+G16+G20+G23+G24</f>
        <v>11558.9613</v>
      </c>
      <c r="H8" s="30">
        <f t="shared" si="5"/>
        <v>2414.9347000000002</v>
      </c>
      <c r="I8" s="30">
        <f t="shared" si="5"/>
        <v>273.78</v>
      </c>
      <c r="J8" s="23">
        <f t="shared" si="5"/>
        <v>2688.7146999999995</v>
      </c>
      <c r="K8" s="23">
        <f t="shared" si="3"/>
        <v>23.265159498926785</v>
      </c>
      <c r="L8" s="23">
        <f t="shared" si="3"/>
        <v>23.223079829273292</v>
      </c>
      <c r="M8" s="23">
        <f t="shared" si="3"/>
        <v>23.26086773904156</v>
      </c>
      <c r="N8" s="23">
        <f t="shared" si="4"/>
        <v>-7965.1132</v>
      </c>
      <c r="O8" s="23">
        <f t="shared" si="4"/>
        <v>-905.1334000000002</v>
      </c>
      <c r="P8" s="23">
        <f t="shared" si="4"/>
        <v>-8870.246600000002</v>
      </c>
      <c r="Q8" s="25">
        <f t="shared" si="1"/>
        <v>1.5636053661538334</v>
      </c>
      <c r="R8" s="25">
        <f t="shared" si="1"/>
        <v>2.0722434726374246</v>
      </c>
      <c r="S8" s="25">
        <f t="shared" si="1"/>
        <v>1.6036869340603226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6496.81</v>
      </c>
      <c r="F9" s="22">
        <v>245.1626</v>
      </c>
      <c r="G9" s="26">
        <f>E9+F9</f>
        <v>6741.9726</v>
      </c>
      <c r="H9" s="22">
        <v>833.1409</v>
      </c>
      <c r="I9" s="22">
        <v>32.1866</v>
      </c>
      <c r="J9" s="26">
        <f>H9+I9</f>
        <v>865.3275</v>
      </c>
      <c r="K9" s="21">
        <f t="shared" si="3"/>
        <v>12.823845856658883</v>
      </c>
      <c r="L9" s="21">
        <f t="shared" si="3"/>
        <v>13.128674602080414</v>
      </c>
      <c r="M9" s="21">
        <f t="shared" si="3"/>
        <v>12.834930536502032</v>
      </c>
      <c r="N9" s="21">
        <f t="shared" si="4"/>
        <v>-5663.6691</v>
      </c>
      <c r="O9" s="21">
        <f t="shared" si="4"/>
        <v>-212.976</v>
      </c>
      <c r="P9" s="21">
        <f t="shared" si="4"/>
        <v>-5876.6451</v>
      </c>
      <c r="Q9" s="22">
        <f t="shared" si="1"/>
        <v>1.080009463068108</v>
      </c>
      <c r="R9" s="22">
        <f t="shared" si="1"/>
        <v>1.2316802176006907</v>
      </c>
      <c r="S9" s="22">
        <f t="shared" si="1"/>
        <v>1.0849790446963432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1308.74</v>
      </c>
      <c r="F10" s="22"/>
      <c r="G10" s="26">
        <f>E10+F10</f>
        <v>1308.74</v>
      </c>
      <c r="H10" s="22">
        <v>1937.6629</v>
      </c>
      <c r="I10" s="22"/>
      <c r="J10" s="26">
        <f>H10+I10</f>
        <v>1937.6629</v>
      </c>
      <c r="K10" s="21">
        <f t="shared" si="3"/>
        <v>148.05560309916407</v>
      </c>
      <c r="L10" s="21" t="e">
        <f t="shared" si="3"/>
        <v>#DIV/0!</v>
      </c>
      <c r="M10" s="21">
        <f t="shared" si="3"/>
        <v>148.05560309916407</v>
      </c>
      <c r="N10" s="21">
        <f t="shared" si="4"/>
        <v>628.9229</v>
      </c>
      <c r="O10" s="21">
        <f t="shared" si="4"/>
        <v>0</v>
      </c>
      <c r="P10" s="21">
        <f t="shared" si="4"/>
        <v>628.9229</v>
      </c>
      <c r="Q10" s="22">
        <f t="shared" si="1"/>
        <v>12.713856314991052</v>
      </c>
      <c r="R10" s="22" t="e">
        <f t="shared" si="1"/>
        <v>#DIV/0!</v>
      </c>
      <c r="S10" s="22">
        <f t="shared" si="1"/>
        <v>12.713856314991052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1823.5272</v>
      </c>
      <c r="F11" s="27">
        <f t="shared" si="6"/>
        <v>1.916</v>
      </c>
      <c r="G11" s="27">
        <f t="shared" si="6"/>
        <v>1825.4432</v>
      </c>
      <c r="H11" s="27">
        <f t="shared" si="6"/>
        <v>-650.3171</v>
      </c>
      <c r="I11" s="27">
        <f t="shared" si="6"/>
        <v>-0.123</v>
      </c>
      <c r="J11" s="27">
        <f t="shared" si="6"/>
        <v>-650.4401</v>
      </c>
      <c r="K11" s="28">
        <f t="shared" si="3"/>
        <v>-35.66259390043648</v>
      </c>
      <c r="L11" s="28">
        <f t="shared" si="3"/>
        <v>-6.419624217118998</v>
      </c>
      <c r="M11" s="28">
        <f t="shared" si="3"/>
        <v>-35.63190024208916</v>
      </c>
      <c r="N11" s="28">
        <f t="shared" si="4"/>
        <v>-2473.8442999999997</v>
      </c>
      <c r="O11" s="28">
        <f t="shared" si="4"/>
        <v>-2.0389999999999997</v>
      </c>
      <c r="P11" s="28">
        <f t="shared" si="4"/>
        <v>-2475.8833</v>
      </c>
      <c r="Q11" s="29">
        <f>H11/B11*100</f>
        <v>-2.034975435741778</v>
      </c>
      <c r="R11" s="29">
        <f>I11/C11*100</f>
        <v>-0.018666342914377635</v>
      </c>
      <c r="S11" s="29">
        <f>J11/D11*100</f>
        <v>-1.9942399329898206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1849.7802</v>
      </c>
      <c r="F12" s="22"/>
      <c r="G12" s="26">
        <f>E12+F12</f>
        <v>1849.7802</v>
      </c>
      <c r="H12" s="22">
        <v>-434.3659</v>
      </c>
      <c r="I12" s="22"/>
      <c r="J12" s="26">
        <f>H12+I12</f>
        <v>-434.3659</v>
      </c>
      <c r="K12" s="21">
        <f t="shared" si="3"/>
        <v>-23.482027756595084</v>
      </c>
      <c r="L12" s="21" t="e">
        <f t="shared" si="3"/>
        <v>#DIV/0!</v>
      </c>
      <c r="M12" s="21">
        <f t="shared" si="3"/>
        <v>-23.482027756595084</v>
      </c>
      <c r="N12" s="21">
        <f t="shared" si="4"/>
        <v>-2284.1461</v>
      </c>
      <c r="O12" s="21">
        <f t="shared" si="4"/>
        <v>0</v>
      </c>
      <c r="P12" s="21">
        <f t="shared" si="4"/>
        <v>-2284.1461</v>
      </c>
      <c r="Q12" s="22">
        <f>H12/B12*100</f>
        <v>-1.4978134482758623</v>
      </c>
      <c r="R12" s="22">
        <v>0</v>
      </c>
      <c r="S12" s="22">
        <f aca="true" t="shared" si="7" ref="S12:S18">J12/D12*100</f>
        <v>-1.4978134482758623</v>
      </c>
      <c r="U12" s="39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-119.1443</v>
      </c>
      <c r="F13" s="22"/>
      <c r="G13" s="26">
        <f>E13+F13</f>
        <v>-119.1443</v>
      </c>
      <c r="H13" s="22">
        <v>-79.5806</v>
      </c>
      <c r="I13" s="22"/>
      <c r="J13" s="26">
        <f>H13+I13</f>
        <v>-79.5806</v>
      </c>
      <c r="K13" s="21">
        <f t="shared" si="3"/>
        <v>66.79345969551208</v>
      </c>
      <c r="L13" s="21" t="e">
        <f t="shared" si="3"/>
        <v>#DIV/0!</v>
      </c>
      <c r="M13" s="21">
        <f t="shared" si="3"/>
        <v>66.79345969551208</v>
      </c>
      <c r="N13" s="21">
        <f t="shared" si="4"/>
        <v>39.5637</v>
      </c>
      <c r="O13" s="21">
        <f t="shared" si="4"/>
        <v>0</v>
      </c>
      <c r="P13" s="21">
        <f t="shared" si="4"/>
        <v>39.5637</v>
      </c>
      <c r="Q13" s="22" t="e">
        <f>H13/B13*100</f>
        <v>#DIV/0!</v>
      </c>
      <c r="R13" s="22">
        <v>0</v>
      </c>
      <c r="S13" s="22" t="e">
        <f t="shared" si="7"/>
        <v>#DIV/0!</v>
      </c>
      <c r="T13" s="39"/>
      <c r="U13" s="39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>
        <v>4.4708</v>
      </c>
      <c r="F14" s="22">
        <v>1.916</v>
      </c>
      <c r="G14" s="26">
        <f>E14+F14</f>
        <v>6.386799999999999</v>
      </c>
      <c r="H14" s="22">
        <v>-0.2184</v>
      </c>
      <c r="I14" s="22">
        <v>-0.123</v>
      </c>
      <c r="J14" s="26">
        <f>H14+I14</f>
        <v>-0.34140000000000004</v>
      </c>
      <c r="K14" s="21">
        <f t="shared" si="3"/>
        <v>-4.885031761653396</v>
      </c>
      <c r="L14" s="21">
        <f t="shared" si="3"/>
        <v>-6.419624217118998</v>
      </c>
      <c r="M14" s="21">
        <f t="shared" si="3"/>
        <v>-5.345399887267491</v>
      </c>
      <c r="N14" s="21">
        <f t="shared" si="4"/>
        <v>-4.6892</v>
      </c>
      <c r="O14" s="21">
        <f t="shared" si="4"/>
        <v>-2.0389999999999997</v>
      </c>
      <c r="P14" s="21">
        <f t="shared" si="4"/>
        <v>-6.728199999999999</v>
      </c>
      <c r="Q14" s="22">
        <f>H14/B14*100</f>
        <v>-0.015166666666666667</v>
      </c>
      <c r="R14" s="22">
        <f>I14/C14*100</f>
        <v>-0.018666342914377635</v>
      </c>
      <c r="S14" s="22">
        <f t="shared" si="7"/>
        <v>-0.016265352987698555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88.4205</v>
      </c>
      <c r="F15" s="22"/>
      <c r="G15" s="26">
        <f>E15+F15</f>
        <v>88.4205</v>
      </c>
      <c r="H15" s="22">
        <v>-136.1522</v>
      </c>
      <c r="I15" s="22"/>
      <c r="J15" s="26">
        <f>H15+I15</f>
        <v>-136.1522</v>
      </c>
      <c r="K15" s="21">
        <f>H15/E15*100</f>
        <v>-153.98261715326197</v>
      </c>
      <c r="L15" s="21" t="e">
        <f>I15/F15*100</f>
        <v>#DIV/0!</v>
      </c>
      <c r="M15" s="21">
        <f>J15/G15*100</f>
        <v>-153.98261715326197</v>
      </c>
      <c r="N15" s="21">
        <f>H15-E15</f>
        <v>-224.5727</v>
      </c>
      <c r="O15" s="21">
        <f>I15-F15</f>
        <v>0</v>
      </c>
      <c r="P15" s="21">
        <f>J15-G15</f>
        <v>-224.5727</v>
      </c>
      <c r="Q15" s="22">
        <f>H15/B15*100</f>
        <v>-8.975095583388267</v>
      </c>
      <c r="R15" s="22" t="e">
        <f>I15/C15*100</f>
        <v>#DIV/0!</v>
      </c>
      <c r="S15" s="22">
        <f>J15/D15*100</f>
        <v>-8.975095583388267</v>
      </c>
      <c r="T15" s="40"/>
      <c r="U15" s="40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9919.600999999999</v>
      </c>
      <c r="D16" s="27">
        <f t="shared" si="8"/>
        <v>36919.601</v>
      </c>
      <c r="E16" s="27">
        <f t="shared" si="8"/>
        <v>472.743</v>
      </c>
      <c r="F16" s="27">
        <f t="shared" si="8"/>
        <v>931.8351</v>
      </c>
      <c r="G16" s="27">
        <f t="shared" si="8"/>
        <v>1404.5781</v>
      </c>
      <c r="H16" s="27">
        <f t="shared" si="8"/>
        <v>2.4</v>
      </c>
      <c r="I16" s="27">
        <f t="shared" si="8"/>
        <v>259.3144</v>
      </c>
      <c r="J16" s="27">
        <f t="shared" si="8"/>
        <v>261.7144</v>
      </c>
      <c r="K16" s="28">
        <f t="shared" si="3"/>
        <v>0.5076754177216796</v>
      </c>
      <c r="L16" s="28">
        <f t="shared" si="3"/>
        <v>27.828357184656383</v>
      </c>
      <c r="M16" s="28">
        <f t="shared" si="3"/>
        <v>18.63295462174727</v>
      </c>
      <c r="N16" s="28">
        <f t="shared" si="4"/>
        <v>-470.343</v>
      </c>
      <c r="O16" s="28">
        <f t="shared" si="4"/>
        <v>-672.5207</v>
      </c>
      <c r="P16" s="28">
        <f t="shared" si="4"/>
        <v>-1142.8636999999999</v>
      </c>
      <c r="Q16" s="29">
        <f>H16/B16*100</f>
        <v>0.008888888888888887</v>
      </c>
      <c r="R16" s="29">
        <f>I16/C16*100</f>
        <v>2.6141615978303965</v>
      </c>
      <c r="S16" s="29">
        <f t="shared" si="7"/>
        <v>0.7088765666779551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248.8186</v>
      </c>
      <c r="G17" s="26">
        <f>E17+F17</f>
        <v>248.8186</v>
      </c>
      <c r="H17" s="22"/>
      <c r="I17" s="22">
        <v>71.7458</v>
      </c>
      <c r="J17" s="26">
        <f>H17+I17</f>
        <v>71.7458</v>
      </c>
      <c r="K17" s="21" t="e">
        <f t="shared" si="3"/>
        <v>#DIV/0!</v>
      </c>
      <c r="L17" s="21">
        <f t="shared" si="3"/>
        <v>28.83458069453007</v>
      </c>
      <c r="M17" s="21">
        <f t="shared" si="3"/>
        <v>28.83458069453007</v>
      </c>
      <c r="N17" s="21">
        <f t="shared" si="4"/>
        <v>0</v>
      </c>
      <c r="O17" s="21">
        <f t="shared" si="4"/>
        <v>-177.0728</v>
      </c>
      <c r="P17" s="21">
        <f t="shared" si="4"/>
        <v>-177.0728</v>
      </c>
      <c r="Q17" s="22">
        <v>0</v>
      </c>
      <c r="R17" s="22">
        <f>I17/C17*100</f>
        <v>2.3304229762299187</v>
      </c>
      <c r="S17" s="22">
        <f t="shared" si="7"/>
        <v>2.3304229762299187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472.743</v>
      </c>
      <c r="F18" s="22"/>
      <c r="G18" s="26">
        <f>E18+F18</f>
        <v>472.743</v>
      </c>
      <c r="H18" s="22">
        <v>2.4</v>
      </c>
      <c r="I18" s="22"/>
      <c r="J18" s="26">
        <f>H18+I18</f>
        <v>2.4</v>
      </c>
      <c r="K18" s="21">
        <f t="shared" si="3"/>
        <v>0.5076754177216796</v>
      </c>
      <c r="L18" s="21" t="e">
        <f t="shared" si="3"/>
        <v>#DIV/0!</v>
      </c>
      <c r="M18" s="21">
        <f t="shared" si="3"/>
        <v>0.5076754177216796</v>
      </c>
      <c r="N18" s="21">
        <f t="shared" si="4"/>
        <v>-470.343</v>
      </c>
      <c r="O18" s="21">
        <f t="shared" si="4"/>
        <v>0</v>
      </c>
      <c r="P18" s="21">
        <f t="shared" si="4"/>
        <v>-470.343</v>
      </c>
      <c r="Q18" s="22">
        <f>H18/B18*100</f>
        <v>0.008888888888888887</v>
      </c>
      <c r="R18" s="22">
        <v>0</v>
      </c>
      <c r="S18" s="22">
        <f t="shared" si="7"/>
        <v>0.008888888888888887</v>
      </c>
    </row>
    <row r="19" spans="1:19" ht="12.75">
      <c r="A19" s="3" t="s">
        <v>16</v>
      </c>
      <c r="B19" s="22"/>
      <c r="C19" s="22">
        <v>6840.941</v>
      </c>
      <c r="D19" s="26">
        <f>B19+C19</f>
        <v>6840.941</v>
      </c>
      <c r="E19" s="22"/>
      <c r="F19" s="22">
        <v>683.0165</v>
      </c>
      <c r="G19" s="26">
        <f>E19+F19</f>
        <v>683.0165</v>
      </c>
      <c r="H19" s="22"/>
      <c r="I19" s="22">
        <f>160.1097+27.4589</f>
        <v>187.5686</v>
      </c>
      <c r="J19" s="26">
        <f>H19+I19</f>
        <v>187.5686</v>
      </c>
      <c r="K19" s="21" t="e">
        <f t="shared" si="3"/>
        <v>#DIV/0!</v>
      </c>
      <c r="L19" s="21">
        <f t="shared" si="3"/>
        <v>27.461796310923674</v>
      </c>
      <c r="M19" s="21">
        <f t="shared" si="3"/>
        <v>27.461796310923674</v>
      </c>
      <c r="N19" s="21">
        <f t="shared" si="4"/>
        <v>0</v>
      </c>
      <c r="O19" s="21">
        <f t="shared" si="4"/>
        <v>-495.44789999999995</v>
      </c>
      <c r="P19" s="21">
        <f t="shared" si="4"/>
        <v>-495.44789999999995</v>
      </c>
      <c r="Q19" s="22">
        <v>0</v>
      </c>
      <c r="R19" s="22">
        <f>I19/C19*100</f>
        <v>2.7418537888281747</v>
      </c>
      <c r="S19" s="22">
        <f>J19/D19*100</f>
        <v>2.7418537888281747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4.3784</v>
      </c>
      <c r="F20" s="27">
        <f t="shared" si="9"/>
        <v>0</v>
      </c>
      <c r="G20" s="27">
        <f t="shared" si="9"/>
        <v>4.3784</v>
      </c>
      <c r="H20" s="27">
        <f t="shared" si="9"/>
        <v>-10.2822</v>
      </c>
      <c r="I20" s="27">
        <f t="shared" si="9"/>
        <v>0</v>
      </c>
      <c r="J20" s="27">
        <f t="shared" si="9"/>
        <v>-10.2822</v>
      </c>
      <c r="K20" s="28">
        <f t="shared" si="3"/>
        <v>-234.83921067056457</v>
      </c>
      <c r="L20" s="28" t="e">
        <f t="shared" si="3"/>
        <v>#DIV/0!</v>
      </c>
      <c r="M20" s="28">
        <f t="shared" si="3"/>
        <v>-234.83921067056457</v>
      </c>
      <c r="N20" s="28">
        <f t="shared" si="4"/>
        <v>-14.660599999999999</v>
      </c>
      <c r="O20" s="28">
        <f t="shared" si="4"/>
        <v>0</v>
      </c>
      <c r="P20" s="28">
        <f t="shared" si="4"/>
        <v>-14.660599999999999</v>
      </c>
      <c r="Q20" s="29">
        <f>H20/B20*100</f>
        <v>-5.411684210526316</v>
      </c>
      <c r="R20" s="29">
        <v>0</v>
      </c>
      <c r="S20" s="29">
        <f>J20/D20*100</f>
        <v>-5.411684210526316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5</v>
      </c>
      <c r="F21" s="22"/>
      <c r="G21" s="26">
        <f>E21+F21</f>
        <v>5</v>
      </c>
      <c r="H21" s="22">
        <v>-10.2822</v>
      </c>
      <c r="I21" s="22"/>
      <c r="J21" s="26">
        <f>H21+I21</f>
        <v>-10.2822</v>
      </c>
      <c r="K21" s="21">
        <f t="shared" si="3"/>
        <v>-205.64399999999998</v>
      </c>
      <c r="L21" s="21" t="e">
        <f t="shared" si="3"/>
        <v>#DIV/0!</v>
      </c>
      <c r="M21" s="21">
        <f t="shared" si="3"/>
        <v>-205.64399999999998</v>
      </c>
      <c r="N21" s="21">
        <f t="shared" si="4"/>
        <v>-15.2822</v>
      </c>
      <c r="O21" s="21">
        <f t="shared" si="4"/>
        <v>0</v>
      </c>
      <c r="P21" s="21">
        <f t="shared" si="4"/>
        <v>-15.2822</v>
      </c>
      <c r="Q21" s="22">
        <f>H21/B21*100</f>
        <v>-10.2822</v>
      </c>
      <c r="R21" s="22">
        <v>0</v>
      </c>
      <c r="S21" s="22">
        <f>J21/D21*100</f>
        <v>-10.2822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-0.6216</v>
      </c>
      <c r="F22" s="22"/>
      <c r="G22" s="26">
        <f>E22+F22</f>
        <v>-0.6216</v>
      </c>
      <c r="H22" s="22"/>
      <c r="I22" s="22"/>
      <c r="J22" s="26">
        <f>H22+I22</f>
        <v>0</v>
      </c>
      <c r="K22" s="21">
        <f t="shared" si="3"/>
        <v>0</v>
      </c>
      <c r="L22" s="21" t="e">
        <f t="shared" si="3"/>
        <v>#DIV/0!</v>
      </c>
      <c r="M22" s="21">
        <f t="shared" si="3"/>
        <v>0</v>
      </c>
      <c r="N22" s="21">
        <f t="shared" si="4"/>
        <v>0.6216</v>
      </c>
      <c r="O22" s="21">
        <f t="shared" si="4"/>
        <v>0</v>
      </c>
      <c r="P22" s="21">
        <f t="shared" si="4"/>
        <v>0.6216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273.8493</v>
      </c>
      <c r="F23" s="22">
        <v>0</v>
      </c>
      <c r="G23" s="26">
        <f>E23+F23</f>
        <v>273.8493</v>
      </c>
      <c r="H23" s="22">
        <v>302.3302</v>
      </c>
      <c r="I23" s="22">
        <v>0.9</v>
      </c>
      <c r="J23" s="26">
        <f>H23+I23</f>
        <v>303.23019999999997</v>
      </c>
      <c r="K23" s="21">
        <f t="shared" si="3"/>
        <v>110.40020916613625</v>
      </c>
      <c r="L23" s="21" t="e">
        <f t="shared" si="3"/>
        <v>#DIV/0!</v>
      </c>
      <c r="M23" s="21">
        <f t="shared" si="3"/>
        <v>110.7288570757712</v>
      </c>
      <c r="N23" s="21">
        <f t="shared" si="4"/>
        <v>28.480899999999963</v>
      </c>
      <c r="O23" s="21">
        <f t="shared" si="4"/>
        <v>0.9</v>
      </c>
      <c r="P23" s="21">
        <f t="shared" si="4"/>
        <v>29.38089999999994</v>
      </c>
      <c r="Q23" s="22">
        <f aca="true" t="shared" si="10" ref="Q23:Q41">H23/B23*100</f>
        <v>10.36442235173123</v>
      </c>
      <c r="R23" s="22">
        <v>0</v>
      </c>
      <c r="S23" s="22">
        <f aca="true" t="shared" si="11" ref="S23:S41">J23/D23*100</f>
        <v>10.32448757235274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-0.0003</v>
      </c>
      <c r="G24" s="26">
        <f>E24+F24</f>
        <v>-0.0003</v>
      </c>
      <c r="H24" s="22"/>
      <c r="I24" s="22">
        <v>-18.498</v>
      </c>
      <c r="J24" s="26">
        <f>H24+I24</f>
        <v>-18.498</v>
      </c>
      <c r="K24" s="21" t="e">
        <f t="shared" si="3"/>
        <v>#DIV/0!</v>
      </c>
      <c r="L24" s="21">
        <f t="shared" si="3"/>
        <v>6166000.000000001</v>
      </c>
      <c r="M24" s="21">
        <f t="shared" si="3"/>
        <v>6166000.000000001</v>
      </c>
      <c r="N24" s="21">
        <f t="shared" si="4"/>
        <v>0</v>
      </c>
      <c r="O24" s="21">
        <f t="shared" si="4"/>
        <v>-18.497700000000002</v>
      </c>
      <c r="P24" s="21">
        <f t="shared" si="4"/>
        <v>-18.497700000000002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16548.63</v>
      </c>
      <c r="C25" s="30">
        <f t="shared" si="12"/>
        <v>921</v>
      </c>
      <c r="D25" s="30">
        <f t="shared" si="12"/>
        <v>17469.63</v>
      </c>
      <c r="E25" s="30">
        <f>E26+E40</f>
        <v>1541.8153</v>
      </c>
      <c r="F25" s="30">
        <f t="shared" si="12"/>
        <v>133.0841</v>
      </c>
      <c r="G25" s="30">
        <f>G26+G40</f>
        <v>1674.8994</v>
      </c>
      <c r="H25" s="30">
        <f t="shared" si="12"/>
        <v>2121.8053999999997</v>
      </c>
      <c r="I25" s="30">
        <f t="shared" si="12"/>
        <v>126.6842</v>
      </c>
      <c r="J25" s="30">
        <f t="shared" si="12"/>
        <v>2248.4896000000003</v>
      </c>
      <c r="K25" s="24">
        <f t="shared" si="3"/>
        <v>137.61735273998124</v>
      </c>
      <c r="L25" s="24">
        <f t="shared" si="3"/>
        <v>95.19108593738846</v>
      </c>
      <c r="M25" s="24">
        <f t="shared" si="3"/>
        <v>134.2462478642001</v>
      </c>
      <c r="N25" s="24">
        <f t="shared" si="4"/>
        <v>579.9900999999998</v>
      </c>
      <c r="O25" s="24">
        <f t="shared" si="4"/>
        <v>-6.399900000000002</v>
      </c>
      <c r="P25" s="24">
        <f>J25-G25</f>
        <v>573.5902000000003</v>
      </c>
      <c r="Q25" s="31">
        <f t="shared" si="10"/>
        <v>12.821637803250177</v>
      </c>
      <c r="R25" s="31">
        <f>I25/C25*100</f>
        <v>13.755070575461456</v>
      </c>
      <c r="S25" s="31">
        <f t="shared" si="11"/>
        <v>12.870848438118038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16548.63</v>
      </c>
      <c r="C26" s="30">
        <f t="shared" si="13"/>
        <v>921</v>
      </c>
      <c r="D26" s="30">
        <f>D27+D30+D31+D34+D37+D38+D41</f>
        <v>17469.63</v>
      </c>
      <c r="E26" s="30">
        <f>E27+E30+E31+E34+E37+E38+E41</f>
        <v>1557.6024</v>
      </c>
      <c r="F26" s="30">
        <f t="shared" si="13"/>
        <v>122.09380000000002</v>
      </c>
      <c r="G26" s="30">
        <f>G27+G30+G31+G34+G37+G38+G41</f>
        <v>1679.6962</v>
      </c>
      <c r="H26" s="30">
        <f>H27+H30+H31+H34+H37+H38+H41</f>
        <v>2121.8053999999997</v>
      </c>
      <c r="I26" s="30">
        <f t="shared" si="13"/>
        <v>97.2442</v>
      </c>
      <c r="J26" s="30">
        <f t="shared" si="13"/>
        <v>2219.0496000000003</v>
      </c>
      <c r="K26" s="24">
        <f t="shared" si="3"/>
        <v>136.22253021695394</v>
      </c>
      <c r="L26" s="24">
        <f t="shared" si="3"/>
        <v>79.64712376877449</v>
      </c>
      <c r="M26" s="24">
        <f t="shared" si="3"/>
        <v>132.11017563771355</v>
      </c>
      <c r="N26" s="24">
        <f t="shared" si="4"/>
        <v>564.2029999999997</v>
      </c>
      <c r="O26" s="24">
        <f t="shared" si="4"/>
        <v>-24.84960000000001</v>
      </c>
      <c r="P26" s="24">
        <f>J26-G26</f>
        <v>539.3534000000002</v>
      </c>
      <c r="Q26" s="31">
        <f t="shared" si="10"/>
        <v>12.821637803250177</v>
      </c>
      <c r="R26" s="31">
        <f>I26/C26*100</f>
        <v>10.558545059717698</v>
      </c>
      <c r="S26" s="31">
        <f t="shared" si="11"/>
        <v>12.702327410483221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527.6663</v>
      </c>
      <c r="F27" s="22">
        <f>F28+F29</f>
        <v>96.44160000000001</v>
      </c>
      <c r="G27" s="26">
        <f aca="true" t="shared" si="15" ref="G27:G41">E27+F27</f>
        <v>624.1079</v>
      </c>
      <c r="H27" s="22">
        <f>H28+H29</f>
        <v>842.167</v>
      </c>
      <c r="I27" s="22">
        <f>I28+I29</f>
        <v>61.7841</v>
      </c>
      <c r="J27" s="26">
        <f aca="true" t="shared" si="16" ref="J27:J41">H27+I27</f>
        <v>903.9511</v>
      </c>
      <c r="K27" s="21">
        <f t="shared" si="3"/>
        <v>159.6021955542736</v>
      </c>
      <c r="L27" s="21">
        <f t="shared" si="3"/>
        <v>64.06374427632888</v>
      </c>
      <c r="M27" s="21">
        <f t="shared" si="3"/>
        <v>144.83891327124684</v>
      </c>
      <c r="N27" s="21">
        <f t="shared" si="4"/>
        <v>314.50070000000005</v>
      </c>
      <c r="O27" s="21">
        <f t="shared" si="4"/>
        <v>-34.657500000000006</v>
      </c>
      <c r="P27" s="21">
        <f>J27-G27</f>
        <v>279.8432</v>
      </c>
      <c r="Q27" s="22">
        <f t="shared" si="10"/>
        <v>20.203118627803768</v>
      </c>
      <c r="R27" s="22">
        <f>I27/C27*100</f>
        <v>7.0934672789896664</v>
      </c>
      <c r="S27" s="22">
        <f t="shared" si="11"/>
        <v>17.937317194166088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472.5587+2.1076</f>
        <v>474.6663</v>
      </c>
      <c r="F28" s="22">
        <v>94.6426</v>
      </c>
      <c r="G28" s="26">
        <f t="shared" si="15"/>
        <v>569.3089</v>
      </c>
      <c r="H28" s="22">
        <f>818.8759+16.2741</f>
        <v>835.15</v>
      </c>
      <c r="I28" s="22">
        <v>47.4851</v>
      </c>
      <c r="J28" s="26">
        <f t="shared" si="16"/>
        <v>882.6351</v>
      </c>
      <c r="K28" s="21">
        <f t="shared" si="3"/>
        <v>175.94465838421644</v>
      </c>
      <c r="L28" s="21">
        <f t="shared" si="3"/>
        <v>50.17307216834702</v>
      </c>
      <c r="M28" s="21">
        <f t="shared" si="3"/>
        <v>155.03623779638787</v>
      </c>
      <c r="N28" s="21">
        <f>H28-E28</f>
        <v>360.4837</v>
      </c>
      <c r="O28" s="21">
        <f t="shared" si="4"/>
        <v>-47.1575</v>
      </c>
      <c r="P28" s="21">
        <f>J28-G28</f>
        <v>313.3262</v>
      </c>
      <c r="Q28" s="22">
        <f t="shared" si="10"/>
        <v>20.446811115191576</v>
      </c>
      <c r="R28" s="22">
        <f aca="true" t="shared" si="17" ref="R28:R41">I28/C28*100</f>
        <v>5.91346201743462</v>
      </c>
      <c r="S28" s="22">
        <f t="shared" si="11"/>
        <v>18.05903017902813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53</v>
      </c>
      <c r="F29" s="22">
        <v>1.799</v>
      </c>
      <c r="G29" s="26">
        <f t="shared" si="15"/>
        <v>54.799</v>
      </c>
      <c r="H29" s="22">
        <v>7.017</v>
      </c>
      <c r="I29" s="22">
        <v>14.299</v>
      </c>
      <c r="J29" s="26">
        <f t="shared" si="16"/>
        <v>21.316</v>
      </c>
      <c r="K29" s="21">
        <f t="shared" si="3"/>
        <v>13.239622641509435</v>
      </c>
      <c r="L29" s="21">
        <f t="shared" si="3"/>
        <v>794.8304613674263</v>
      </c>
      <c r="M29" s="21">
        <f t="shared" si="3"/>
        <v>38.89852004598624</v>
      </c>
      <c r="N29" s="21">
        <f>H29-E29</f>
        <v>-45.983</v>
      </c>
      <c r="O29" s="21">
        <f t="shared" si="4"/>
        <v>12.5</v>
      </c>
      <c r="P29" s="21">
        <f>J29-G29</f>
        <v>-33.483000000000004</v>
      </c>
      <c r="Q29" s="22">
        <f t="shared" si="10"/>
        <v>8.35357142857143</v>
      </c>
      <c r="R29" s="22">
        <f t="shared" si="17"/>
        <v>21.027941176470588</v>
      </c>
      <c r="S29" s="22">
        <f t="shared" si="11"/>
        <v>14.023684210526316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11.7297</v>
      </c>
      <c r="F30" s="22"/>
      <c r="G30" s="26">
        <f t="shared" si="15"/>
        <v>11.7297</v>
      </c>
      <c r="H30" s="22">
        <v>1.6387</v>
      </c>
      <c r="I30" s="22"/>
      <c r="J30" s="26">
        <f t="shared" si="16"/>
        <v>1.6387</v>
      </c>
      <c r="K30" s="21">
        <f t="shared" si="3"/>
        <v>13.970519280117994</v>
      </c>
      <c r="L30" s="21" t="e">
        <f t="shared" si="3"/>
        <v>#DIV/0!</v>
      </c>
      <c r="M30" s="21">
        <f t="shared" si="3"/>
        <v>13.970519280117994</v>
      </c>
      <c r="N30" s="21">
        <f t="shared" si="4"/>
        <v>-10.091</v>
      </c>
      <c r="O30" s="21">
        <f t="shared" si="4"/>
        <v>0</v>
      </c>
      <c r="P30" s="21">
        <f t="shared" si="4"/>
        <v>-10.091</v>
      </c>
      <c r="Q30" s="22">
        <f t="shared" si="10"/>
        <v>1.3655833333333334</v>
      </c>
      <c r="R30" s="22" t="e">
        <f t="shared" si="17"/>
        <v>#DIV/0!</v>
      </c>
      <c r="S30" s="22">
        <f t="shared" si="11"/>
        <v>1.3655833333333334</v>
      </c>
    </row>
    <row r="31" spans="1:19" s="35" customFormat="1" ht="37.5" customHeight="1">
      <c r="A31" s="12" t="s">
        <v>33</v>
      </c>
      <c r="B31" s="22">
        <f>B32+B33</f>
        <v>8684.43</v>
      </c>
      <c r="C31" s="22">
        <f>C32+C33</f>
        <v>0</v>
      </c>
      <c r="D31" s="26">
        <f t="shared" si="14"/>
        <v>8684.43</v>
      </c>
      <c r="E31" s="22">
        <f>E32+E33</f>
        <v>512.3217999999999</v>
      </c>
      <c r="F31" s="22">
        <f>F32+F33</f>
        <v>0</v>
      </c>
      <c r="G31" s="26">
        <f t="shared" si="15"/>
        <v>512.3217999999999</v>
      </c>
      <c r="H31" s="22">
        <f>H32+H33</f>
        <v>803.8565</v>
      </c>
      <c r="I31" s="22">
        <f>I32+I33</f>
        <v>0</v>
      </c>
      <c r="J31" s="26">
        <f t="shared" si="16"/>
        <v>803.8565</v>
      </c>
      <c r="K31" s="21">
        <f t="shared" si="3"/>
        <v>156.90460565995826</v>
      </c>
      <c r="L31" s="21" t="e">
        <f t="shared" si="3"/>
        <v>#DIV/0!</v>
      </c>
      <c r="M31" s="21">
        <f t="shared" si="3"/>
        <v>156.90460565995826</v>
      </c>
      <c r="N31" s="21">
        <f>H31-E31</f>
        <v>291.53470000000004</v>
      </c>
      <c r="O31" s="21">
        <f t="shared" si="4"/>
        <v>0</v>
      </c>
      <c r="P31" s="21">
        <f>J31-G31</f>
        <v>291.53470000000004</v>
      </c>
      <c r="Q31" s="22">
        <f t="shared" si="10"/>
        <v>9.256295462108625</v>
      </c>
      <c r="R31" s="22" t="e">
        <f t="shared" si="17"/>
        <v>#DIV/0!</v>
      </c>
      <c r="S31" s="22">
        <f t="shared" si="11"/>
        <v>9.256295462108625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494.6928</v>
      </c>
      <c r="F32" s="22"/>
      <c r="G32" s="26">
        <f t="shared" si="15"/>
        <v>494.6928</v>
      </c>
      <c r="H32" s="22">
        <v>755.4965</v>
      </c>
      <c r="I32" s="22"/>
      <c r="J32" s="26">
        <f t="shared" si="16"/>
        <v>755.4965</v>
      </c>
      <c r="K32" s="21">
        <f t="shared" si="3"/>
        <v>152.7203347208611</v>
      </c>
      <c r="L32" s="21" t="e">
        <f t="shared" si="3"/>
        <v>#DIV/0!</v>
      </c>
      <c r="M32" s="21">
        <f t="shared" si="3"/>
        <v>152.7203347208611</v>
      </c>
      <c r="N32" s="21">
        <f>H32-E32</f>
        <v>260.8037</v>
      </c>
      <c r="O32" s="21">
        <f t="shared" si="4"/>
        <v>0</v>
      </c>
      <c r="P32" s="21">
        <f t="shared" si="4"/>
        <v>260.8037</v>
      </c>
      <c r="Q32" s="22">
        <f t="shared" si="10"/>
        <v>8.970479801188073</v>
      </c>
      <c r="R32" s="22" t="e">
        <f t="shared" si="17"/>
        <v>#DIV/0!</v>
      </c>
      <c r="S32" s="22">
        <f t="shared" si="11"/>
        <v>8.970479801188073</v>
      </c>
    </row>
    <row r="33" spans="1:19" s="35" customFormat="1" ht="12.75">
      <c r="A33" s="38" t="s">
        <v>38</v>
      </c>
      <c r="B33" s="22">
        <v>262.4</v>
      </c>
      <c r="C33" s="22"/>
      <c r="D33" s="26">
        <f t="shared" si="14"/>
        <v>262.4</v>
      </c>
      <c r="E33" s="22">
        <v>17.629</v>
      </c>
      <c r="F33" s="22"/>
      <c r="G33" s="26">
        <f t="shared" si="15"/>
        <v>17.629</v>
      </c>
      <c r="H33" s="22">
        <v>48.36</v>
      </c>
      <c r="I33" s="22"/>
      <c r="J33" s="26">
        <f t="shared" si="16"/>
        <v>48.36</v>
      </c>
      <c r="K33" s="21">
        <f t="shared" si="3"/>
        <v>274.32072153837424</v>
      </c>
      <c r="L33" s="21" t="e">
        <f t="shared" si="3"/>
        <v>#DIV/0!</v>
      </c>
      <c r="M33" s="21">
        <f t="shared" si="3"/>
        <v>274.32072153837424</v>
      </c>
      <c r="N33" s="21">
        <f>H33-E33</f>
        <v>30.730999999999998</v>
      </c>
      <c r="O33" s="21">
        <f t="shared" si="4"/>
        <v>0</v>
      </c>
      <c r="P33" s="21">
        <f t="shared" si="4"/>
        <v>30.730999999999998</v>
      </c>
      <c r="Q33" s="22">
        <f t="shared" si="10"/>
        <v>18.42987804878049</v>
      </c>
      <c r="R33" s="22" t="e">
        <f t="shared" si="17"/>
        <v>#DIV/0!</v>
      </c>
      <c r="S33" s="22">
        <f t="shared" si="11"/>
        <v>18.42987804878049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67.2514</v>
      </c>
      <c r="F34" s="22">
        <f>F35+F36</f>
        <v>6.0112</v>
      </c>
      <c r="G34" s="26">
        <f t="shared" si="15"/>
        <v>73.2626</v>
      </c>
      <c r="H34" s="22">
        <f>H35+H36</f>
        <v>286.1388</v>
      </c>
      <c r="I34" s="22">
        <f>I35+I36</f>
        <v>31.4</v>
      </c>
      <c r="J34" s="26">
        <f t="shared" si="16"/>
        <v>317.5388</v>
      </c>
      <c r="K34" s="21">
        <f t="shared" si="3"/>
        <v>425.4763469608068</v>
      </c>
      <c r="L34" s="21">
        <f t="shared" si="3"/>
        <v>522.3582645727975</v>
      </c>
      <c r="M34" s="21">
        <f t="shared" si="3"/>
        <v>433.42551315405126</v>
      </c>
      <c r="N34" s="21">
        <f t="shared" si="4"/>
        <v>218.8874</v>
      </c>
      <c r="O34" s="21">
        <f t="shared" si="4"/>
        <v>25.3888</v>
      </c>
      <c r="P34" s="21">
        <f t="shared" si="4"/>
        <v>244.27619999999996</v>
      </c>
      <c r="Q34" s="22">
        <f t="shared" si="10"/>
        <v>11.109166440191016</v>
      </c>
      <c r="R34" s="22" t="e">
        <f t="shared" si="17"/>
        <v>#DIV/0!</v>
      </c>
      <c r="S34" s="22">
        <f t="shared" si="11"/>
        <v>12.328252513879722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67.2514</v>
      </c>
      <c r="F35" s="22">
        <v>6.0112</v>
      </c>
      <c r="G35" s="26">
        <f t="shared" si="15"/>
        <v>73.2626</v>
      </c>
      <c r="H35" s="22">
        <v>286.1388</v>
      </c>
      <c r="I35" s="22">
        <v>31.4</v>
      </c>
      <c r="J35" s="26">
        <f t="shared" si="16"/>
        <v>317.5388</v>
      </c>
      <c r="K35" s="21">
        <f t="shared" si="3"/>
        <v>425.4763469608068</v>
      </c>
      <c r="L35" s="21">
        <f t="shared" si="3"/>
        <v>522.3582645727975</v>
      </c>
      <c r="M35" s="21">
        <f t="shared" si="3"/>
        <v>433.42551315405126</v>
      </c>
      <c r="N35" s="21">
        <f t="shared" si="4"/>
        <v>218.8874</v>
      </c>
      <c r="O35" s="21">
        <f t="shared" si="4"/>
        <v>25.3888</v>
      </c>
      <c r="P35" s="21">
        <f t="shared" si="4"/>
        <v>244.27619999999996</v>
      </c>
      <c r="Q35" s="22">
        <f t="shared" si="10"/>
        <v>11.445552000000001</v>
      </c>
      <c r="R35" s="22" t="e">
        <f t="shared" si="17"/>
        <v>#DIV/0!</v>
      </c>
      <c r="S35" s="22">
        <f t="shared" si="11"/>
        <v>12.701552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0</v>
      </c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438.6332</v>
      </c>
      <c r="F38" s="22">
        <v>19.641</v>
      </c>
      <c r="G38" s="26">
        <f>E38+F38</f>
        <v>458.2742</v>
      </c>
      <c r="H38" s="22">
        <v>188.0044</v>
      </c>
      <c r="I38" s="22">
        <v>4.0601</v>
      </c>
      <c r="J38" s="26">
        <f t="shared" si="16"/>
        <v>192.0645</v>
      </c>
      <c r="K38" s="21">
        <f t="shared" si="3"/>
        <v>42.86141587093727</v>
      </c>
      <c r="L38" s="21">
        <f t="shared" si="3"/>
        <v>20.671554401507056</v>
      </c>
      <c r="M38" s="21">
        <f t="shared" si="3"/>
        <v>41.91038902037252</v>
      </c>
      <c r="N38" s="21">
        <f t="shared" si="4"/>
        <v>-250.62879999999998</v>
      </c>
      <c r="O38" s="21">
        <f t="shared" si="4"/>
        <v>-15.580899999999998</v>
      </c>
      <c r="P38" s="21">
        <f t="shared" si="4"/>
        <v>-266.2097</v>
      </c>
      <c r="Q38" s="22">
        <f t="shared" si="10"/>
        <v>18.800440000000002</v>
      </c>
      <c r="R38" s="22">
        <f t="shared" si="17"/>
        <v>8.1202</v>
      </c>
      <c r="S38" s="22">
        <f t="shared" si="11"/>
        <v>18.291857142857143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-15.7871</v>
      </c>
      <c r="F39" s="22">
        <f t="shared" si="18"/>
        <v>10.9903</v>
      </c>
      <c r="G39" s="26">
        <f t="shared" si="18"/>
        <v>-4.796800000000001</v>
      </c>
      <c r="H39" s="22">
        <f t="shared" si="18"/>
        <v>0</v>
      </c>
      <c r="I39" s="22">
        <f t="shared" si="18"/>
        <v>29.44</v>
      </c>
      <c r="J39" s="26">
        <f t="shared" si="18"/>
        <v>29.44</v>
      </c>
      <c r="K39" s="21">
        <f t="shared" si="3"/>
        <v>0</v>
      </c>
      <c r="L39" s="21">
        <f t="shared" si="3"/>
        <v>267.87257854653654</v>
      </c>
      <c r="M39" s="21">
        <f t="shared" si="3"/>
        <v>-613.7424949966644</v>
      </c>
      <c r="N39" s="21">
        <f t="shared" si="4"/>
        <v>15.7871</v>
      </c>
      <c r="O39" s="21">
        <f t="shared" si="4"/>
        <v>18.4497</v>
      </c>
      <c r="P39" s="21">
        <f t="shared" si="4"/>
        <v>34.2368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-15.7871</v>
      </c>
      <c r="F40" s="32">
        <v>10.9903</v>
      </c>
      <c r="G40" s="33">
        <f>E40+F40</f>
        <v>-4.796800000000001</v>
      </c>
      <c r="H40" s="32"/>
      <c r="I40" s="32">
        <v>29.44</v>
      </c>
      <c r="J40" s="33">
        <f>H40+I40</f>
        <v>29.44</v>
      </c>
      <c r="K40" s="34">
        <f t="shared" si="3"/>
        <v>0</v>
      </c>
      <c r="L40" s="34">
        <f t="shared" si="3"/>
        <v>267.87257854653654</v>
      </c>
      <c r="M40" s="34">
        <f t="shared" si="3"/>
        <v>-613.7424949966644</v>
      </c>
      <c r="N40" s="34">
        <f t="shared" si="4"/>
        <v>15.7871</v>
      </c>
      <c r="O40" s="34">
        <f t="shared" si="4"/>
        <v>18.4497</v>
      </c>
      <c r="P40" s="34">
        <f t="shared" si="4"/>
        <v>34.2368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/>
      <c r="F41" s="33"/>
      <c r="G41" s="33">
        <f t="shared" si="15"/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Q4:Q5"/>
    <mergeCell ref="H3:J3"/>
    <mergeCell ref="D4:D5"/>
    <mergeCell ref="H4:H5"/>
    <mergeCell ref="C4:C5"/>
    <mergeCell ref="M4:M5"/>
    <mergeCell ref="K4:K5"/>
    <mergeCell ref="A3:A5"/>
    <mergeCell ref="B3:D3"/>
    <mergeCell ref="E3:G3"/>
    <mergeCell ref="G4:G5"/>
    <mergeCell ref="B4:B5"/>
    <mergeCell ref="E4:E5"/>
    <mergeCell ref="R4:R5"/>
    <mergeCell ref="N3:P4"/>
    <mergeCell ref="L4:L5"/>
    <mergeCell ref="S4:S5"/>
    <mergeCell ref="K3:M3"/>
    <mergeCell ref="J4:J5"/>
    <mergeCell ref="F4:F5"/>
    <mergeCell ref="Q3:S3"/>
    <mergeCell ref="I4:I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2022-03-11T05:41:19Z</cp:lastPrinted>
  <dcterms:created xsi:type="dcterms:W3CDTF">2011-02-18T06:53:44Z</dcterms:created>
  <dcterms:modified xsi:type="dcterms:W3CDTF">2023-03-13T07:46:58Z</dcterms:modified>
  <cp:category/>
  <cp:version/>
  <cp:contentType/>
  <cp:contentStatus/>
</cp:coreProperties>
</file>