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1"/>
  </bookViews>
  <sheets>
    <sheet name="прил 1" sheetId="1" r:id="rId1"/>
    <sheet name="прил 2" sheetId="2" r:id="rId2"/>
    <sheet name="Приложение3" sheetId="3" r:id="rId3"/>
  </sheets>
  <externalReferences>
    <externalReference r:id="rId6"/>
  </externalReferences>
  <definedNames>
    <definedName name="_Toc105952697" localSheetId="1">'прил 2'!$A$2</definedName>
    <definedName name="_Toc105952698" localSheetId="1">'прил 2'!#REF!</definedName>
    <definedName name="_xlnm.Print_Titles" localSheetId="0">'прил 1'!$4:$5</definedName>
    <definedName name="_xlnm.Print_Area" localSheetId="0">'прил 1'!$A$1:$F$59</definedName>
    <definedName name="_xlnm.Print_Area" localSheetId="1">'прил 2'!$A$1:$F$37</definedName>
    <definedName name="_xlnm.Print_Area" localSheetId="2">'Приложение3'!$A$1:$I$106</definedName>
    <definedName name="прил1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<sst xmlns="http://schemas.openxmlformats.org/spreadsheetml/2006/main" count="828" uniqueCount="269">
  <si>
    <t>1 01 00000 00 0000 000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</si>
  <si>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</si>
  <si>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</si>
  <si>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</si>
  <si>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</si>
  <si>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</si>
  <si>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</si>
  <si>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</si>
  <si>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</si>
  <si>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</si>
  <si>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</si>
  <si>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</si>
  <si>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</si>
  <si>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</si>
  <si>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</si>
  <si>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</si>
  <si>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Функционирование местных администраций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</si>
  <si>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</si>
  <si>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</si>
  <si>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</si>
  <si>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</si>
  <si>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</si>
  <si>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</si>
  <si>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</si>
  <si>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</si>
  <si>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</si>
  <si>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</si>
  <si>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ВСЕГО РАСХОДОВ</t>
  </si>
  <si>
    <t xml:space="preserve">Администрация </t>
  </si>
  <si>
    <t>Клуб</t>
  </si>
  <si>
    <t>Библиотека</t>
  </si>
  <si>
    <t>1 05 00000 00 0000 000</t>
  </si>
  <si>
    <t>Единый сельскохозяйственный налог</t>
  </si>
  <si>
    <t>1 06 00000 00 0000 000</t>
  </si>
  <si>
    <t>1 06 06000 00 0000 110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</si>
  <si>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</si>
  <si>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</si>
  <si>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Руководство и управление в сфере установленных функций</t>
  </si>
  <si>
    <t>0000000</t>
  </si>
  <si>
    <t>000</t>
  </si>
  <si>
    <t>0010000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</si>
  <si>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</si>
  <si>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</si>
  <si>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 xml:space="preserve">Функционирование местных администраций 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</si>
  <si>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</si>
  <si>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</si>
  <si>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</si>
  <si>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Библиотеки</t>
  </si>
  <si>
    <t>2 00 00000 00 0000 000</t>
  </si>
  <si>
    <t>Глава муниципального образования</t>
  </si>
  <si>
    <t>12</t>
  </si>
  <si>
    <t>Мобилизационная  и вневойсковая подготовка</t>
  </si>
  <si>
    <t>500</t>
  </si>
  <si>
    <t>0020300</t>
  </si>
  <si>
    <t>Резервные фонды местных администраций</t>
  </si>
  <si>
    <t>013</t>
  </si>
  <si>
    <t>Осуществление первичного воинского учета на территориях, где отсутствуют военные комиссариаты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</si>
  <si>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</si>
  <si>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</si>
  <si>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</si>
  <si>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</si>
  <si>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</si>
  <si>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</si>
  <si>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</si>
  <si>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</si>
  <si>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>НАЛОГОВЫЕ ДОХОДЫ</t>
  </si>
  <si>
    <t>НАЛОГ НА ПРИБЫЛЬ, ДОХОДЫ</t>
  </si>
  <si>
    <t>НАЛОГИ НА СОВОКУПНЫЙ ДОХОД</t>
  </si>
  <si>
    <t>НАЛОГИ НА ИМУЩЕСТВО</t>
  </si>
  <si>
    <t>ЗЕМЕЛЬНЫЙ НАЛОГ</t>
  </si>
  <si>
    <t xml:space="preserve">ГОСУДАРСТВЕННАЯ ПОШЛИНА </t>
  </si>
  <si>
    <t xml:space="preserve">НЕНАЛОГОВЫЕ ДОХОДЫ </t>
  </si>
  <si>
    <t>БЕЗВОЗМЕЗДНЫЕ ПОСТУПЛЕНИЯ</t>
  </si>
  <si>
    <t>ВСЕГО ДОХОДОВ</t>
  </si>
  <si>
    <t>092</t>
  </si>
  <si>
    <t>801</t>
  </si>
  <si>
    <t>1 01 02000 01 0000 110</t>
  </si>
  <si>
    <t>1 01 02020 01 0000 110</t>
  </si>
  <si>
    <t>1 06 01030 10 0000 110</t>
  </si>
  <si>
    <t xml:space="preserve"> 1 11 05000 00 0000 120</t>
  </si>
  <si>
    <t>1 13 03050 10 0000 130</t>
  </si>
  <si>
    <t>2 02 02000 00 0000 151</t>
  </si>
  <si>
    <t>2 02 02999 10 0000 151</t>
  </si>
  <si>
    <t>1 08 00000 00 0000 000</t>
  </si>
  <si>
    <t>1 08 04020 01 0000 110</t>
  </si>
  <si>
    <t>3380000</t>
  </si>
  <si>
    <t>0700500</t>
  </si>
  <si>
    <t>Резервные фонды</t>
  </si>
  <si>
    <t>182</t>
  </si>
  <si>
    <t>1 01 02022 01 0000 110</t>
  </si>
  <si>
    <t xml:space="preserve"> 1 11 00000 00 0000 000</t>
  </si>
  <si>
    <t>2 02 00000 00 0000 000</t>
  </si>
  <si>
    <t>2 02 01000 00 0000 151</t>
  </si>
  <si>
    <t>2 02 03000 00 0000 151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</si>
  <si>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</si>
  <si>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</si>
  <si>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</si>
  <si>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</si>
  <si>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</si>
  <si>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</si>
  <si>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Прочие расходы</t>
  </si>
  <si>
    <t>Мероприятия в области строительства, архитектуры и градостроительства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</si>
  <si>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</si>
  <si>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</si>
  <si>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Субсидии от других бюджетов бюджетной системы Российской РФ</t>
  </si>
  <si>
    <t>Наименование главного распорядителя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</si>
  <si>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</si>
  <si>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</si>
  <si>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</si>
  <si>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</si>
  <si>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</si>
  <si>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</si>
  <si>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</si>
  <si>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</si>
  <si>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</si>
  <si>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</si>
  <si>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</si>
  <si>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Музей</t>
  </si>
  <si>
    <t>4419900</t>
  </si>
  <si>
    <t>Субсидии на капитальный и текущий ремонт объектов социально-культурной сферы</t>
  </si>
  <si>
    <t xml:space="preserve">1 00 00000 00 0000 000 </t>
  </si>
  <si>
    <t xml:space="preserve">Прочие субсидии бюджетам поселений </t>
  </si>
  <si>
    <t xml:space="preserve">Дотации бюджетам поселений на выравнивание уровня бюджетной обеспеченности </t>
  </si>
  <si>
    <t>НАЛОГОВЫЕ И НЕНАЛОГОВЫЕ ДОХОДЫ</t>
  </si>
  <si>
    <t>2 02 04012 10 0000 151</t>
  </si>
  <si>
    <t>Средства передаваемые для компенсации дополнительных расходов, возникших в результате решений, принятых органами власти другого уровня</t>
  </si>
  <si>
    <t>Проффесиональная подготовка, переподготовка и повышение квалификации</t>
  </si>
  <si>
    <t>14</t>
  </si>
  <si>
    <t>НАЦИОНАЛЬНАЯ БЕЗОПАСНОСТЬ</t>
  </si>
  <si>
    <t>Вопросы в области национальной безопасности и правоохранительной деятельности</t>
  </si>
  <si>
    <t>2470000</t>
  </si>
  <si>
    <t>014</t>
  </si>
  <si>
    <t>Кассовое исполнение</t>
  </si>
  <si>
    <t>Процент исполнения плана, %</t>
  </si>
  <si>
    <t>Уточненый план</t>
  </si>
  <si>
    <t xml:space="preserve">Кассовое исполнение </t>
  </si>
  <si>
    <t>Процент исполнения плана,%</t>
  </si>
  <si>
    <t>1 05 03010 01 0000 110</t>
  </si>
  <si>
    <t>1 14 06013 10 0000 430</t>
  </si>
  <si>
    <t>2 02 04014 10 0000 151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</si>
  <si>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</si>
  <si>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</si>
  <si>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</si>
  <si>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</si>
  <si>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</si>
  <si>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09</t>
  </si>
  <si>
    <t>Капитальный ремонт и ремонт автомобильных дорог</t>
  </si>
  <si>
    <t>проведение культурно-массовых мероприятий</t>
  </si>
  <si>
    <t>Физическая культура</t>
  </si>
  <si>
    <t>244</t>
  </si>
  <si>
    <t>7952033</t>
  </si>
  <si>
    <t>540</t>
  </si>
  <si>
    <t>121</t>
  </si>
  <si>
    <t>Фонд оплаты и страховые взносы</t>
  </si>
  <si>
    <t>Закупка товаров, работ, услуг в сфере информационно-комуникационных технологий</t>
  </si>
  <si>
    <t>Перечисления лругим бюджетам бюджетной системы РФ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</si>
  <si>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</si>
  <si>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</si>
  <si>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</si>
  <si>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на уплату акцизов на прямогонный бензин, консолидированные бюджеты субъектов Российской Федерации</t>
  </si>
  <si>
    <t>1 03 02240 01 0000 110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</si>
  <si>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</si>
  <si>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</si>
  <si>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</si>
  <si>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</si>
  <si>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</si>
  <si>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Дорожное хозяйство (дорожные фонды)</t>
  </si>
  <si>
    <t>Ведомственные целевые программы муниципальных образований</t>
  </si>
  <si>
    <t>7950000</t>
  </si>
  <si>
    <t>ВЦП "Развитие транспортной инфраструктуры Елинского сельского поселения" на 2014-2016гг.</t>
  </si>
  <si>
    <t>7950001</t>
  </si>
  <si>
    <t>Прочая закупка товаров работ и услуг, для обеспечения государственных (муниципальных) нужд</t>
  </si>
  <si>
    <t>79550001</t>
  </si>
  <si>
    <t>2 02 01003 10 0000 151</t>
  </si>
  <si>
    <t>Дотации бюджетам поселений на поддержку мер по обеспечению сбалансированности бюджетов</t>
  </si>
  <si>
    <t>2 02 04089 10 0000 151</t>
  </si>
  <si>
    <t>2 07 05030 10 0000 180</t>
  </si>
  <si>
    <t>Прочие безвозмездные поступления в бюджеты поселений</t>
  </si>
  <si>
    <t>0</t>
  </si>
  <si>
    <t>Заместитель муниципального образования</t>
  </si>
  <si>
    <t>Ремонт мостовых переходов  ЧС</t>
  </si>
  <si>
    <t>0225403</t>
  </si>
  <si>
    <t>243</t>
  </si>
  <si>
    <t>1 06 06033 10 0000 110</t>
  </si>
  <si>
    <t>1 06 06043 10 0000 110</t>
  </si>
  <si>
    <t xml:space="preserve"> 1 11 05035 10 0000 120</t>
  </si>
  <si>
    <t>Фонд оплаты труда государственных (муниципальных) органов и взносы по обязательному социальному страхованию</t>
  </si>
  <si>
    <t>Высшее должностное лицо сельского поселения и его заместители</t>
  </si>
  <si>
    <t>Уплата прочих налогов, сборов и иных платежей</t>
  </si>
  <si>
    <t>АВЦП" Обеспечение деятельности Администрации МО "Елинское сельское поселение" на 2015-2018 гг.</t>
  </si>
  <si>
    <t>870</t>
  </si>
  <si>
    <t>0131000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</si>
  <si>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</si>
  <si>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Подпрограмма "Развитие социально-культурной сферы  в муниципальном образовании"Елинское сельское поселение" на 2015-2018 гг."</t>
  </si>
  <si>
    <t>Подпрограмма "Развитие систем жизнеобеспечения на 2015-2018 гг.</t>
  </si>
  <si>
    <t>0121000</t>
  </si>
  <si>
    <t>Мероприятия  в области благоустройства  в рамках подпрограммы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</si>
  <si>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</si>
  <si>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Прочая закупка товаров, работ и услуг для обеспечения государственных(муниципальных) нужд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</si>
  <si>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</si>
  <si>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Другие вопросы в области жилищно-коммунального хозяйства</t>
  </si>
  <si>
    <t>9900005</t>
  </si>
  <si>
    <t>831</t>
  </si>
  <si>
    <t>исполнение судебных актов РФ и мировых соглашений по возмещению вреда, причиненного в результате незаконных действий органов государственной власти, органов местного самоуправления</t>
  </si>
  <si>
    <t>Субсидия на проведения ремонта и реконструкции памятников, уве-х память о ВОВ 1941-1945 годов</t>
  </si>
  <si>
    <t>9901580</t>
  </si>
  <si>
    <t>закупка товаров,работ,услуг, в целях капитального ремонта государственного (муниципального) имущества</t>
  </si>
  <si>
    <t>Иные межбюджетные трансферты на проведение ремонта и благоустройства территорий памятников, увековеченных память о ВОВ 1941-1945г..</t>
  </si>
  <si>
    <t>9901590</t>
  </si>
  <si>
    <t>Муниципальная ведомственная программа «Охрана земель Елинского сельского поселения на 2015-2017 годы»</t>
  </si>
  <si>
    <t>1 17 05050 10 0000 180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</si>
  <si>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</si>
  <si>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</si>
  <si>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0122000</t>
  </si>
  <si>
    <t>9900034</t>
  </si>
  <si>
    <t>000000</t>
  </si>
  <si>
    <t>0135018</t>
  </si>
  <si>
    <t>Межбюджетные трансферты, передаваемые бюджетам сельских поселений для компенсации дополнительных расходов</t>
  </si>
  <si>
    <t>Мероприятия по грантовой поддержке местных инициатив граждан, проживающих  в сельской местности: Восстановление и сохранение мемориального комплекса ВОВ к 70- летию Победы</t>
  </si>
  <si>
    <t>990А001000</t>
  </si>
  <si>
    <t>990А001100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</si>
  <si>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</si>
  <si>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</si>
  <si>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"Экономическое развитие муниципального образования «Елинское сельское поселение»</t>
  </si>
  <si>
    <t>0100000000</t>
  </si>
  <si>
    <t>010А101100</t>
  </si>
  <si>
    <t xml:space="preserve">Фонд оплаты труда государственных (муниципальных) органов </t>
  </si>
  <si>
    <t>010А101110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</si>
  <si>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</si>
  <si>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010А101190</t>
  </si>
  <si>
    <t>Закупка товаров, работ,  услуг  в сфере информационно-коммуникационных технологий для муниципальных нужд</t>
  </si>
  <si>
    <t>Уплата налога на имущество организаций и земельного налога</t>
  </si>
  <si>
    <t>Непрограммные направления деятельности</t>
  </si>
  <si>
    <t>9900000000</t>
  </si>
  <si>
    <t>Непрограммные направления деятельности местной администрации</t>
  </si>
  <si>
    <t>990000Ш600</t>
  </si>
  <si>
    <t>0000000000</t>
  </si>
  <si>
    <t>0110451180</t>
  </si>
  <si>
    <t>0140100000</t>
  </si>
  <si>
    <t>Межбюджетные трансферты,перечисления другим бюджетам бюджетной системы РФ.</t>
  </si>
  <si>
    <t>012</t>
  </si>
  <si>
    <t>ВЦП "Благоустройство на 2013-2015 гг."Развитие систем жизнеобеспечения на 2015-2018 гг."</t>
  </si>
  <si>
    <t>0120100000</t>
  </si>
  <si>
    <t>0130100000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</si>
  <si>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</si>
  <si>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0130200000</t>
  </si>
  <si>
    <t>0130300000</t>
  </si>
  <si>
    <t>Уплата штрафов, пени</t>
  </si>
  <si>
    <t>853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</si>
  <si>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</si>
  <si>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</si>
  <si>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Сведения о ходе исполнения местного бюджета по доходам муниципального образования "Елинское сельское поселение"</t>
  </si>
  <si>
    <t>2 02 15000 00  0000 151</t>
  </si>
  <si>
    <t>2 02 15001 10 0000 151</t>
  </si>
  <si>
    <t>2 02 35118  10 0000 151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</si>
  <si>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</si>
  <si>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Сумма на 2017 г</t>
  </si>
  <si>
    <t>2017 год</t>
  </si>
  <si>
    <t>Уточненый план на 2017 г.</t>
  </si>
  <si>
    <t>0130300001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</si>
  <si>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</si>
  <si>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</si>
  <si>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Уточненый план 2017г.</t>
  </si>
  <si>
    <t>Приложение № 1 к Распоряжению о ходе исполнения местного бюджета, о численности муниципальных служащих органов местного самоуправления,работников муниципальных учреждений с указанием фактических расходов на оплату труда от 18.01.2018г. № 01</t>
  </si>
  <si>
    <t xml:space="preserve">Приложение № 2 к Распоряжению о ходе исполнения местного бюджета, о численности муниципальных служащих органов местного самоуправления, 
работников муниципальных учреждений с указанием фактических расходов на оплату труда от 18.01.2018г. № 01
</t>
  </si>
  <si>
    <t>Сведения о ходе исполнения местного бюджета по разделам, подразделам классификации расходов РФ по расходам муниципального образования "Елинское сельское поселение" на 01.01.2018 г.</t>
  </si>
  <si>
    <t>на 01.01.2018 г.</t>
  </si>
  <si>
    <t>Приложение № 3 к Распоряжению о ходе исполнения местного бюджета,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труда от 18.01.2018 г. № 01</t>
  </si>
  <si>
    <t xml:space="preserve">Сведения о ходе исполнения местного бюджета муниципального образования "Елинское сельское поселение"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01.01.2018г.
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</si>
</sst>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horizontal="center" vertical="distributed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justify" vertical="distributed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/>
    </xf>
    <xf numFmtId="212" fontId="6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49" fontId="29" fillId="0" borderId="10" xfId="55" applyNumberFormat="1" applyFont="1" applyBorder="1" applyAlignment="1">
      <alignment horizontal="justify" vertical="justify" wrapText="1"/>
      <protection/>
    </xf>
    <xf numFmtId="16" fontId="6" fillId="0" borderId="10" xfId="0" applyNumberFormat="1" applyFont="1" applyFill="1" applyBorder="1" applyAlignment="1">
      <alignment wrapText="1"/>
    </xf>
    <xf numFmtId="49" fontId="2" fillId="0" borderId="10" xfId="55" applyNumberFormat="1" applyFont="1" applyBorder="1" applyAlignment="1">
      <alignment horizontal="justify" vertical="justify" wrapText="1"/>
      <protection/>
    </xf>
    <xf numFmtId="49" fontId="6" fillId="0" borderId="10" xfId="55" applyNumberFormat="1" applyFont="1" applyBorder="1" applyAlignment="1">
      <alignment horizontal="justify" vertical="justify" wrapText="1"/>
      <protection/>
    </xf>
    <xf numFmtId="2" fontId="6" fillId="2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21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9" fontId="2" fillId="25" borderId="10" xfId="53" applyNumberFormat="1" applyFont="1" applyFill="1" applyBorder="1" applyAlignment="1">
      <alignment wrapText="1"/>
      <protection/>
    </xf>
    <xf numFmtId="49" fontId="2" fillId="25" borderId="10" xfId="53" applyNumberFormat="1" applyFont="1" applyFill="1" applyBorder="1" applyAlignment="1">
      <alignment horizontal="center" vertical="center" wrapText="1"/>
      <protection/>
    </xf>
    <xf numFmtId="49" fontId="6" fillId="25" borderId="10" xfId="0" applyNumberFormat="1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0" fontId="6" fillId="25" borderId="0" xfId="0" applyFont="1" applyFill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0" fontId="36" fillId="25" borderId="10" xfId="54" applyFont="1" applyFill="1" applyBorder="1" applyAlignment="1">
      <alignment horizontal="left" wrapText="1"/>
      <protection/>
    </xf>
    <xf numFmtId="49" fontId="2" fillId="25" borderId="10" xfId="0" applyNumberFormat="1" applyFont="1" applyFill="1" applyBorder="1" applyAlignment="1">
      <alignment horizontal="center" vertical="center"/>
    </xf>
    <xf numFmtId="0" fontId="2" fillId="25" borderId="14" xfId="0" applyNumberFormat="1" applyFont="1" applyFill="1" applyBorder="1" applyAlignment="1" applyProtection="1">
      <alignment wrapText="1"/>
      <protection/>
    </xf>
    <xf numFmtId="0" fontId="2" fillId="25" borderId="10" xfId="0" applyFont="1" applyFill="1" applyBorder="1" applyAlignment="1">
      <alignment horizontal="left" vertical="top" wrapText="1"/>
    </xf>
    <xf numFmtId="0" fontId="36" fillId="25" borderId="13" xfId="54" applyFont="1" applyFill="1" applyBorder="1" applyAlignment="1">
      <alignment horizontal="left" wrapText="1"/>
      <protection/>
    </xf>
    <xf numFmtId="0" fontId="2" fillId="25" borderId="0" xfId="0" applyFont="1" applyFill="1" applyBorder="1" applyAlignment="1">
      <alignment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distributed" wrapText="1"/>
    </xf>
    <xf numFmtId="0" fontId="2" fillId="0" borderId="13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2" fillId="0" borderId="0" xfId="0" applyFont="1" applyAlignment="1">
      <alignment/>
    </xf>
    <xf numFmtId="0" fontId="3" fillId="0" borderId="0" xfId="0" applyFont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_прил 1,2,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63"/>
  <sheetViews>
    <sheetView view="pageBreakPreview" zoomScaleSheetLayoutView="100" zoomScalePageLayoutView="0" workbookViewId="0" topLeftCell="A37">
      <selection activeCell="C4" sqref="C4"/>
    </sheetView>
  </sheetViews>
  <sheetFormatPr defaultColWidth="9.00390625" defaultRowHeight="12.75"/>
  <cols>
    <col min="2" max="2" width="21.25390625" style="2" customWidth="1"/>
    <col min="3" max="3" width="57.25390625" style="2" customWidth="1"/>
    <col min="4" max="4" width="12.75390625" style="2" customWidth="1"/>
    <col min="5" max="5" width="15.75390625" style="0" customWidth="1"/>
    <col min="6" max="6" width="16.75390625" style="0" customWidth="1"/>
  </cols>
  <sheetData>
    <row r="1" spans="2:6" s="4" customFormat="1" ht="81.75" customHeight="1">
      <c r="B1" s="16"/>
      <c r="C1" s="83"/>
      <c r="D1" s="124" t="s">
        <v>263</v>
      </c>
      <c r="E1" s="124"/>
      <c r="F1" s="124"/>
    </row>
    <row r="2" spans="1:7" s="4" customFormat="1" ht="18" customHeight="1">
      <c r="A2" s="129" t="s">
        <v>251</v>
      </c>
      <c r="B2" s="129"/>
      <c r="C2" s="129"/>
      <c r="D2" s="129"/>
      <c r="E2" s="129"/>
      <c r="F2" s="129"/>
      <c r="G2" s="62"/>
    </row>
    <row r="3" spans="2:6" s="4" customFormat="1" ht="18" customHeight="1">
      <c r="B3" s="58"/>
      <c r="C3" s="58" t="s">
        <v>266</v>
      </c>
      <c r="D3" s="59"/>
      <c r="E3" s="59"/>
      <c r="F3" s="59" t="s">
        <v>4</v>
      </c>
    </row>
    <row r="4" spans="1:6" s="4" customFormat="1" ht="38.25" customHeight="1">
      <c r="A4" s="9" t="s">
        <v>98</v>
      </c>
      <c r="B4" s="9" t="s">
        <v>2</v>
      </c>
      <c r="C4" s="9" t="s">
        <v>3</v>
      </c>
      <c r="D4" s="9" t="s">
        <v>262</v>
      </c>
      <c r="E4" s="43" t="s">
        <v>132</v>
      </c>
      <c r="F4" s="43" t="s">
        <v>133</v>
      </c>
    </row>
    <row r="5" spans="1:6" s="4" customFormat="1" ht="14.25" customHeight="1">
      <c r="A5" s="38"/>
      <c r="B5" s="9">
        <v>1</v>
      </c>
      <c r="C5" s="9">
        <v>2</v>
      </c>
      <c r="D5" s="9">
        <v>3</v>
      </c>
      <c r="E5" s="33">
        <v>4</v>
      </c>
      <c r="F5" s="33">
        <v>5</v>
      </c>
    </row>
    <row r="6" spans="1:6" s="4" customFormat="1" ht="12.75">
      <c r="A6" s="60" t="s">
        <v>39</v>
      </c>
      <c r="B6" s="33" t="s">
        <v>120</v>
      </c>
      <c r="C6" s="64" t="s">
        <v>123</v>
      </c>
      <c r="D6" s="65">
        <f>D7+D28</f>
        <v>478.29</v>
      </c>
      <c r="E6" s="65">
        <f>E7+E28</f>
        <v>418.27</v>
      </c>
      <c r="F6" s="65">
        <f>E6/D6*100</f>
        <v>87.4511279767505</v>
      </c>
    </row>
    <row r="7" spans="1:6" s="4" customFormat="1" ht="12.75">
      <c r="A7" s="73"/>
      <c r="B7" s="77"/>
      <c r="C7" s="75" t="s">
        <v>65</v>
      </c>
      <c r="D7" s="76">
        <f>D8+D19+D21+D26</f>
        <v>430.49</v>
      </c>
      <c r="E7" s="76">
        <f>E8+E19+E21+E26</f>
        <v>416.88</v>
      </c>
      <c r="F7" s="121">
        <f>E7/D7*100</f>
        <v>96.83848637599016</v>
      </c>
    </row>
    <row r="8" spans="1:6" s="4" customFormat="1" ht="12.75">
      <c r="A8" s="60" t="s">
        <v>39</v>
      </c>
      <c r="B8" s="9" t="s">
        <v>0</v>
      </c>
      <c r="C8" s="29" t="s">
        <v>66</v>
      </c>
      <c r="D8" s="35">
        <f>D9</f>
        <v>29.2</v>
      </c>
      <c r="E8" s="35">
        <f>E9</f>
        <v>40.589999999999996</v>
      </c>
      <c r="F8" s="89">
        <f>E8/D8*100</f>
        <v>139.00684931506848</v>
      </c>
    </row>
    <row r="9" spans="1:6" s="4" customFormat="1" ht="12.75">
      <c r="A9" s="61" t="s">
        <v>88</v>
      </c>
      <c r="B9" s="22" t="s">
        <v>76</v>
      </c>
      <c r="C9" s="30" t="s">
        <v>1</v>
      </c>
      <c r="D9" s="13">
        <f>D10+D11</f>
        <v>29.2</v>
      </c>
      <c r="E9" s="13">
        <f>E10+E11</f>
        <v>40.589999999999996</v>
      </c>
      <c r="F9" s="89">
        <f>E9/D9*100</f>
        <v>139.00684931506848</v>
      </c>
    </row>
    <row r="10" spans="1:6" s="4" customFormat="1" ht="57.75" customHeight="1">
      <c r="A10" s="61" t="s">
        <v>88</v>
      </c>
      <c r="B10" s="22" t="s">
        <v>140</v>
      </c>
      <c r="C10" s="30" t="s">
        <v>141</v>
      </c>
      <c r="D10" s="13">
        <v>28.5</v>
      </c>
      <c r="E10" s="37">
        <v>35.83</v>
      </c>
      <c r="F10" s="120">
        <f>E10/D10*100</f>
        <v>125.71929824561403</v>
      </c>
    </row>
    <row r="11" spans="1:6" s="4" customFormat="1" ht="57.75" customHeight="1">
      <c r="A11" s="61" t="s">
        <v>88</v>
      </c>
      <c r="B11" s="22" t="s">
        <v>77</v>
      </c>
      <c r="C11" s="30" t="s">
        <v>102</v>
      </c>
      <c r="D11" s="13">
        <v>0.7</v>
      </c>
      <c r="E11" s="37">
        <v>4.76</v>
      </c>
      <c r="F11" s="13">
        <f aca="true" t="shared" si="0" ref="F11:F16">E11/D11*100</f>
        <v>680</v>
      </c>
    </row>
    <row r="12" spans="1:6" s="7" customFormat="1" ht="29.25" customHeight="1" hidden="1">
      <c r="A12" s="60" t="s">
        <v>39</v>
      </c>
      <c r="B12" s="9" t="s">
        <v>156</v>
      </c>
      <c r="C12" s="29" t="s">
        <v>157</v>
      </c>
      <c r="D12" s="35">
        <f>D13+D14+D15+D16</f>
        <v>458.1</v>
      </c>
      <c r="E12" s="35">
        <f>E13+E14+E15+E16</f>
        <v>461.71999999999997</v>
      </c>
      <c r="F12" s="35">
        <f t="shared" si="0"/>
        <v>100.79022047587863</v>
      </c>
    </row>
    <row r="13" spans="1:6" s="4" customFormat="1" ht="25.5" customHeight="1" hidden="1">
      <c r="A13" s="61" t="s">
        <v>88</v>
      </c>
      <c r="B13" s="22" t="s">
        <v>158</v>
      </c>
      <c r="C13" s="30" t="s">
        <v>159</v>
      </c>
      <c r="D13" s="13">
        <v>196.97</v>
      </c>
      <c r="E13" s="37">
        <v>174.26</v>
      </c>
      <c r="F13" s="13">
        <f t="shared" si="0"/>
        <v>88.47032543026856</v>
      </c>
    </row>
    <row r="14" spans="1:6" s="4" customFormat="1" ht="44.25" customHeight="1" hidden="1">
      <c r="A14" s="61" t="s">
        <v>88</v>
      </c>
      <c r="B14" s="22" t="s">
        <v>160</v>
      </c>
      <c r="C14" s="30" t="s">
        <v>161</v>
      </c>
      <c r="D14" s="13">
        <v>3.67</v>
      </c>
      <c r="E14" s="37">
        <v>3.93</v>
      </c>
      <c r="F14" s="13">
        <f t="shared" si="0"/>
        <v>107.08446866485015</v>
      </c>
    </row>
    <row r="15" spans="1:6" s="4" customFormat="1" ht="39" customHeight="1" hidden="1">
      <c r="A15" s="61" t="s">
        <v>88</v>
      </c>
      <c r="B15" s="22" t="s">
        <v>162</v>
      </c>
      <c r="C15" s="30" t="s">
        <v>163</v>
      </c>
      <c r="D15" s="13">
        <v>246.46</v>
      </c>
      <c r="E15" s="37">
        <v>298.53</v>
      </c>
      <c r="F15" s="13">
        <f t="shared" si="0"/>
        <v>121.12716059401119</v>
      </c>
    </row>
    <row r="16" spans="1:6" s="4" customFormat="1" ht="39" customHeight="1" hidden="1">
      <c r="A16" s="61" t="s">
        <v>88</v>
      </c>
      <c r="B16" s="22" t="s">
        <v>164</v>
      </c>
      <c r="C16" s="30" t="s">
        <v>165</v>
      </c>
      <c r="D16" s="13">
        <v>11</v>
      </c>
      <c r="E16" s="37">
        <v>-15</v>
      </c>
      <c r="F16" s="13">
        <f t="shared" si="0"/>
        <v>-136.36363636363635</v>
      </c>
    </row>
    <row r="17" spans="1:6" s="4" customFormat="1" ht="0.75" customHeight="1">
      <c r="A17" s="61" t="s">
        <v>88</v>
      </c>
      <c r="B17" s="22" t="s">
        <v>89</v>
      </c>
      <c r="C17" s="30" t="s">
        <v>102</v>
      </c>
      <c r="D17" s="13">
        <v>0</v>
      </c>
      <c r="E17" s="37"/>
      <c r="F17" s="13" t="e">
        <f aca="true" t="shared" si="1" ref="F17:F26">E17/D17*100</f>
        <v>#DIV/0!</v>
      </c>
    </row>
    <row r="18" spans="1:6" s="4" customFormat="1" ht="0.75" customHeight="1">
      <c r="A18" s="61"/>
      <c r="B18" s="22"/>
      <c r="C18" s="30"/>
      <c r="D18" s="13"/>
      <c r="E18" s="37"/>
      <c r="F18" s="13"/>
    </row>
    <row r="19" spans="1:6" s="7" customFormat="1" ht="12.75">
      <c r="A19" s="60" t="s">
        <v>39</v>
      </c>
      <c r="B19" s="9" t="s">
        <v>31</v>
      </c>
      <c r="C19" s="29" t="s">
        <v>67</v>
      </c>
      <c r="D19" s="35">
        <f>D20</f>
        <v>143.1</v>
      </c>
      <c r="E19" s="36">
        <f>E20</f>
        <v>101.11</v>
      </c>
      <c r="F19" s="35">
        <f t="shared" si="1"/>
        <v>70.65688329839274</v>
      </c>
    </row>
    <row r="20" spans="1:6" s="4" customFormat="1" ht="12.75">
      <c r="A20" s="61" t="s">
        <v>88</v>
      </c>
      <c r="B20" s="22" t="s">
        <v>137</v>
      </c>
      <c r="C20" s="30" t="s">
        <v>32</v>
      </c>
      <c r="D20" s="13">
        <v>143.1</v>
      </c>
      <c r="E20" s="37">
        <v>101.11</v>
      </c>
      <c r="F20" s="13">
        <f t="shared" si="1"/>
        <v>70.65688329839274</v>
      </c>
    </row>
    <row r="21" spans="1:6" s="7" customFormat="1" ht="12.75">
      <c r="A21" s="60" t="s">
        <v>39</v>
      </c>
      <c r="B21" s="9" t="s">
        <v>33</v>
      </c>
      <c r="C21" s="29" t="s">
        <v>68</v>
      </c>
      <c r="D21" s="35">
        <f>D22+D23</f>
        <v>245.19</v>
      </c>
      <c r="E21" s="35">
        <f>E22+E23</f>
        <v>267.88</v>
      </c>
      <c r="F21" s="13">
        <f t="shared" si="1"/>
        <v>109.25404788123497</v>
      </c>
    </row>
    <row r="22" spans="1:6" s="4" customFormat="1" ht="38.25">
      <c r="A22" s="61" t="s">
        <v>88</v>
      </c>
      <c r="B22" s="22" t="s">
        <v>78</v>
      </c>
      <c r="C22" s="30" t="s">
        <v>94</v>
      </c>
      <c r="D22" s="13">
        <v>50.29</v>
      </c>
      <c r="E22" s="13">
        <v>52.35</v>
      </c>
      <c r="F22" s="13">
        <f t="shared" si="1"/>
        <v>104.09624179757408</v>
      </c>
    </row>
    <row r="23" spans="1:6" s="4" customFormat="1" ht="12.75">
      <c r="A23" s="61" t="s">
        <v>88</v>
      </c>
      <c r="B23" s="22" t="s">
        <v>34</v>
      </c>
      <c r="C23" s="30" t="s">
        <v>69</v>
      </c>
      <c r="D23" s="31">
        <f>D24+D25</f>
        <v>194.9</v>
      </c>
      <c r="E23" s="31">
        <f>E24+E25</f>
        <v>215.53</v>
      </c>
      <c r="F23" s="31">
        <f t="shared" si="1"/>
        <v>110.58491534120061</v>
      </c>
    </row>
    <row r="24" spans="1:6" s="4" customFormat="1" ht="25.5">
      <c r="A24" s="61" t="s">
        <v>88</v>
      </c>
      <c r="B24" s="22" t="s">
        <v>183</v>
      </c>
      <c r="C24" s="30" t="s">
        <v>249</v>
      </c>
      <c r="D24" s="31">
        <v>68</v>
      </c>
      <c r="E24" s="37">
        <v>46.66</v>
      </c>
      <c r="F24" s="31">
        <f t="shared" si="1"/>
        <v>68.61764705882352</v>
      </c>
    </row>
    <row r="25" spans="1:6" s="4" customFormat="1" ht="25.5">
      <c r="A25" s="61" t="s">
        <v>88</v>
      </c>
      <c r="B25" s="22" t="s">
        <v>184</v>
      </c>
      <c r="C25" s="30" t="s">
        <v>250</v>
      </c>
      <c r="D25" s="13">
        <v>126.9</v>
      </c>
      <c r="E25" s="37">
        <v>168.87</v>
      </c>
      <c r="F25" s="31">
        <f t="shared" si="1"/>
        <v>133.07328605200945</v>
      </c>
    </row>
    <row r="26" spans="1:6" s="7" customFormat="1" ht="12.75">
      <c r="A26" s="60" t="s">
        <v>39</v>
      </c>
      <c r="B26" s="9" t="s">
        <v>83</v>
      </c>
      <c r="C26" s="29" t="s">
        <v>70</v>
      </c>
      <c r="D26" s="32">
        <f>D27</f>
        <v>13</v>
      </c>
      <c r="E26" s="32">
        <f>E27</f>
        <v>7.3</v>
      </c>
      <c r="F26" s="32">
        <f t="shared" si="1"/>
        <v>56.15384615384615</v>
      </c>
    </row>
    <row r="27" spans="1:6" s="4" customFormat="1" ht="51">
      <c r="A27" s="61" t="s">
        <v>75</v>
      </c>
      <c r="B27" s="22" t="s">
        <v>84</v>
      </c>
      <c r="C27" s="30" t="s">
        <v>63</v>
      </c>
      <c r="D27" s="31">
        <v>13</v>
      </c>
      <c r="E27" s="37">
        <v>7.3</v>
      </c>
      <c r="F27" s="31">
        <f>E27/D27*100</f>
        <v>56.15384615384615</v>
      </c>
    </row>
    <row r="28" spans="1:6" s="4" customFormat="1" ht="22.5" customHeight="1">
      <c r="A28" s="78"/>
      <c r="B28" s="79"/>
      <c r="C28" s="75" t="s">
        <v>71</v>
      </c>
      <c r="D28" s="80">
        <f>D29+D37</f>
        <v>47.8</v>
      </c>
      <c r="E28" s="80">
        <f>E29+E37</f>
        <v>1.39</v>
      </c>
      <c r="F28" s="80">
        <f>E28/D28*100</f>
        <v>2.907949790794979</v>
      </c>
    </row>
    <row r="29" spans="1:6" s="4" customFormat="1" ht="25.5">
      <c r="A29" s="60" t="s">
        <v>39</v>
      </c>
      <c r="B29" s="9" t="s">
        <v>90</v>
      </c>
      <c r="C29" s="29" t="s">
        <v>111</v>
      </c>
      <c r="D29" s="39">
        <f>D30</f>
        <v>47.8</v>
      </c>
      <c r="E29" s="39">
        <f>E30</f>
        <v>1.39</v>
      </c>
      <c r="F29" s="39">
        <f>E29/D29*100</f>
        <v>2.907949790794979</v>
      </c>
    </row>
    <row r="30" spans="1:6" s="4" customFormat="1" ht="63.75">
      <c r="A30" s="61" t="s">
        <v>39</v>
      </c>
      <c r="B30" s="22" t="s">
        <v>79</v>
      </c>
      <c r="C30" s="30" t="s">
        <v>95</v>
      </c>
      <c r="D30" s="34">
        <f>D31</f>
        <v>47.8</v>
      </c>
      <c r="E30" s="37">
        <f>E31</f>
        <v>1.39</v>
      </c>
      <c r="F30" s="34">
        <f aca="true" t="shared" si="2" ref="F30:F37">E30/D30*100</f>
        <v>2.907949790794979</v>
      </c>
    </row>
    <row r="31" spans="1:6" s="4" customFormat="1" ht="56.25" customHeight="1">
      <c r="A31" s="61" t="s">
        <v>74</v>
      </c>
      <c r="B31" s="22" t="s">
        <v>185</v>
      </c>
      <c r="C31" s="30" t="s">
        <v>96</v>
      </c>
      <c r="D31" s="34">
        <v>47.8</v>
      </c>
      <c r="E31" s="37">
        <v>1.39</v>
      </c>
      <c r="F31" s="34">
        <f t="shared" si="2"/>
        <v>2.907949790794979</v>
      </c>
    </row>
    <row r="32" spans="1:6" s="4" customFormat="1" ht="51" hidden="1">
      <c r="A32" s="61"/>
      <c r="B32" s="22" t="s">
        <v>36</v>
      </c>
      <c r="C32" s="30" t="s">
        <v>35</v>
      </c>
      <c r="D32" s="22"/>
      <c r="E32" s="37"/>
      <c r="F32" s="34" t="e">
        <f t="shared" si="2"/>
        <v>#DIV/0!</v>
      </c>
    </row>
    <row r="33" spans="1:6" s="4" customFormat="1" ht="19.5" customHeight="1" hidden="1">
      <c r="A33" s="60" t="s">
        <v>39</v>
      </c>
      <c r="B33" s="9" t="s">
        <v>109</v>
      </c>
      <c r="C33" s="29" t="s">
        <v>110</v>
      </c>
      <c r="D33" s="35"/>
      <c r="E33" s="36"/>
      <c r="F33" s="34" t="e">
        <f t="shared" si="2"/>
        <v>#DIV/0!</v>
      </c>
    </row>
    <row r="34" spans="1:6" s="4" customFormat="1" ht="38.25" hidden="1">
      <c r="A34" s="61" t="s">
        <v>75</v>
      </c>
      <c r="B34" s="22" t="s">
        <v>80</v>
      </c>
      <c r="C34" s="30" t="s">
        <v>103</v>
      </c>
      <c r="D34" s="13"/>
      <c r="E34" s="37"/>
      <c r="F34" s="34" t="e">
        <f t="shared" si="2"/>
        <v>#DIV/0!</v>
      </c>
    </row>
    <row r="35" spans="1:6" s="4" customFormat="1" ht="16.5" customHeight="1" hidden="1">
      <c r="A35" s="60" t="s">
        <v>39</v>
      </c>
      <c r="B35" s="9" t="s">
        <v>107</v>
      </c>
      <c r="C35" s="29" t="s">
        <v>108</v>
      </c>
      <c r="D35" s="35"/>
      <c r="E35" s="36"/>
      <c r="F35" s="34" t="e">
        <f t="shared" si="2"/>
        <v>#DIV/0!</v>
      </c>
    </row>
    <row r="36" spans="1:6" s="4" customFormat="1" ht="39.75" customHeight="1" hidden="1">
      <c r="A36" s="61" t="s">
        <v>74</v>
      </c>
      <c r="B36" s="22" t="s">
        <v>138</v>
      </c>
      <c r="C36" s="30" t="s">
        <v>106</v>
      </c>
      <c r="D36" s="13">
        <v>0</v>
      </c>
      <c r="E36" s="37">
        <v>0</v>
      </c>
      <c r="F36" s="34" t="e">
        <f t="shared" si="2"/>
        <v>#DIV/0!</v>
      </c>
    </row>
    <row r="37" spans="1:6" s="4" customFormat="1" ht="16.5" customHeight="1">
      <c r="A37" s="61" t="s">
        <v>75</v>
      </c>
      <c r="B37" s="22" t="s">
        <v>210</v>
      </c>
      <c r="C37" s="30" t="s">
        <v>211</v>
      </c>
      <c r="D37" s="13">
        <v>0</v>
      </c>
      <c r="E37" s="37">
        <v>0</v>
      </c>
      <c r="F37" s="34" t="e">
        <f t="shared" si="2"/>
        <v>#DIV/0!</v>
      </c>
    </row>
    <row r="38" spans="1:6" s="7" customFormat="1" ht="12.75">
      <c r="A38" s="73" t="s">
        <v>39</v>
      </c>
      <c r="B38" s="74" t="s">
        <v>48</v>
      </c>
      <c r="C38" s="75" t="s">
        <v>72</v>
      </c>
      <c r="D38" s="76">
        <f>D39</f>
        <v>3704.02</v>
      </c>
      <c r="E38" s="76">
        <f>E39</f>
        <v>3704.02</v>
      </c>
      <c r="F38" s="76">
        <f>E38/D38*100</f>
        <v>100</v>
      </c>
    </row>
    <row r="39" spans="1:6" s="7" customFormat="1" ht="25.5">
      <c r="A39" s="60" t="s">
        <v>75</v>
      </c>
      <c r="B39" s="9" t="s">
        <v>91</v>
      </c>
      <c r="C39" s="29" t="s">
        <v>60</v>
      </c>
      <c r="D39" s="32">
        <f>D40+D51</f>
        <v>3704.02</v>
      </c>
      <c r="E39" s="32">
        <f>E40+E51</f>
        <v>3704.02</v>
      </c>
      <c r="F39" s="89">
        <f>E39/D39*100</f>
        <v>100</v>
      </c>
    </row>
    <row r="40" spans="1:6" s="7" customFormat="1" ht="25.5">
      <c r="A40" s="60" t="s">
        <v>75</v>
      </c>
      <c r="B40" s="9" t="s">
        <v>92</v>
      </c>
      <c r="C40" s="29" t="s">
        <v>58</v>
      </c>
      <c r="D40" s="32">
        <f>D41+D50+D49</f>
        <v>3639.92</v>
      </c>
      <c r="E40" s="32">
        <f>E41+E50+E49</f>
        <v>3639.92</v>
      </c>
      <c r="F40" s="32">
        <f>F41</f>
        <v>100</v>
      </c>
    </row>
    <row r="41" spans="1:6" s="7" customFormat="1" ht="25.5">
      <c r="A41" s="61" t="s">
        <v>75</v>
      </c>
      <c r="B41" s="22" t="s">
        <v>252</v>
      </c>
      <c r="C41" s="30" t="s">
        <v>122</v>
      </c>
      <c r="D41" s="31">
        <f>D42</f>
        <v>2932.5</v>
      </c>
      <c r="E41" s="31">
        <f>E42</f>
        <v>2932.5</v>
      </c>
      <c r="F41" s="31">
        <f>E41/D41*100</f>
        <v>100</v>
      </c>
    </row>
    <row r="42" spans="1:6" s="4" customFormat="1" ht="27.75" customHeight="1">
      <c r="A42" s="61" t="s">
        <v>75</v>
      </c>
      <c r="B42" s="22" t="s">
        <v>253</v>
      </c>
      <c r="C42" s="30" t="s">
        <v>122</v>
      </c>
      <c r="D42" s="31">
        <f>D43</f>
        <v>2932.5</v>
      </c>
      <c r="E42" s="31">
        <f>E43</f>
        <v>2932.5</v>
      </c>
      <c r="F42" s="31">
        <f>E42/D42*100</f>
        <v>100</v>
      </c>
    </row>
    <row r="43" spans="1:6" s="4" customFormat="1" ht="63.75">
      <c r="A43" s="61" t="s">
        <v>75</v>
      </c>
      <c r="B43" s="22" t="s">
        <v>253</v>
      </c>
      <c r="C43" s="30" t="s">
        <v>255</v>
      </c>
      <c r="D43" s="31">
        <v>2932.5</v>
      </c>
      <c r="E43" s="31">
        <v>2932.5</v>
      </c>
      <c r="F43" s="31">
        <f>E43/D43*100</f>
        <v>100</v>
      </c>
    </row>
    <row r="44" spans="1:6" s="4" customFormat="1" ht="25.5" customHeight="1" hidden="1">
      <c r="A44" s="61" t="s">
        <v>75</v>
      </c>
      <c r="B44" s="22" t="s">
        <v>173</v>
      </c>
      <c r="C44" s="30" t="s">
        <v>174</v>
      </c>
      <c r="D44" s="31"/>
      <c r="E44" s="31"/>
      <c r="F44" s="31" t="e">
        <f aca="true" t="shared" si="3" ref="F44:F50">E44/D44*100</f>
        <v>#DIV/0!</v>
      </c>
    </row>
    <row r="45" spans="1:6" s="4" customFormat="1" ht="21" customHeight="1" hidden="1">
      <c r="A45" s="61" t="s">
        <v>75</v>
      </c>
      <c r="B45" s="22" t="s">
        <v>81</v>
      </c>
      <c r="C45" s="29" t="s">
        <v>104</v>
      </c>
      <c r="D45" s="91"/>
      <c r="E45" s="82"/>
      <c r="F45" s="31" t="e">
        <f t="shared" si="3"/>
        <v>#DIV/0!</v>
      </c>
    </row>
    <row r="46" spans="1:6" s="4" customFormat="1" ht="21" customHeight="1" hidden="1">
      <c r="A46" s="61" t="s">
        <v>75</v>
      </c>
      <c r="B46" s="22" t="s">
        <v>82</v>
      </c>
      <c r="C46" s="72" t="s">
        <v>121</v>
      </c>
      <c r="D46" s="31"/>
      <c r="E46" s="31"/>
      <c r="F46" s="31" t="e">
        <f t="shared" si="3"/>
        <v>#DIV/0!</v>
      </c>
    </row>
    <row r="47" spans="1:6" s="4" customFormat="1" ht="29.25" customHeight="1" hidden="1">
      <c r="A47" s="61"/>
      <c r="B47" s="22"/>
      <c r="C47" s="72" t="s">
        <v>119</v>
      </c>
      <c r="D47" s="31"/>
      <c r="E47" s="37"/>
      <c r="F47" s="31" t="e">
        <f t="shared" si="3"/>
        <v>#DIV/0!</v>
      </c>
    </row>
    <row r="48" spans="1:6" s="4" customFormat="1" ht="38.25" hidden="1">
      <c r="A48" s="61"/>
      <c r="B48" s="22"/>
      <c r="C48" s="72" t="s">
        <v>64</v>
      </c>
      <c r="D48" s="31"/>
      <c r="E48" s="37"/>
      <c r="F48" s="31" t="e">
        <f t="shared" si="3"/>
        <v>#DIV/0!</v>
      </c>
    </row>
    <row r="49" spans="1:6" s="4" customFormat="1" ht="43.5" customHeight="1">
      <c r="A49" s="61" t="s">
        <v>75</v>
      </c>
      <c r="B49" s="22" t="s">
        <v>261</v>
      </c>
      <c r="C49" s="122" t="s">
        <v>260</v>
      </c>
      <c r="D49" s="123">
        <f>19.8+13.83+191.46+175.33+45+50</f>
        <v>495.42</v>
      </c>
      <c r="E49" s="37">
        <v>495.42</v>
      </c>
      <c r="F49" s="31">
        <f t="shared" si="3"/>
        <v>100</v>
      </c>
    </row>
    <row r="50" spans="1:6" s="4" customFormat="1" ht="51">
      <c r="A50" s="61" t="s">
        <v>75</v>
      </c>
      <c r="B50" s="92" t="s">
        <v>139</v>
      </c>
      <c r="C50" s="30" t="s">
        <v>142</v>
      </c>
      <c r="D50" s="31">
        <f>192+20</f>
        <v>212</v>
      </c>
      <c r="E50" s="37">
        <v>212</v>
      </c>
      <c r="F50" s="31">
        <f t="shared" si="3"/>
        <v>100</v>
      </c>
    </row>
    <row r="51" spans="1:6" s="4" customFormat="1" ht="25.5">
      <c r="A51" s="61" t="s">
        <v>75</v>
      </c>
      <c r="B51" s="22" t="s">
        <v>93</v>
      </c>
      <c r="C51" s="29" t="s">
        <v>59</v>
      </c>
      <c r="D51" s="32">
        <f>D53</f>
        <v>64.1</v>
      </c>
      <c r="E51" s="32">
        <f>E53</f>
        <v>64.1</v>
      </c>
      <c r="F51" s="32">
        <f>E51/D51*100</f>
        <v>100</v>
      </c>
    </row>
    <row r="52" spans="1:6" s="4" customFormat="1" ht="12.75" hidden="1">
      <c r="A52" s="61"/>
      <c r="B52" s="22"/>
      <c r="C52" s="29"/>
      <c r="D52" s="32"/>
      <c r="E52" s="36"/>
      <c r="F52" s="32"/>
    </row>
    <row r="53" spans="1:6" s="4" customFormat="1" ht="25.5">
      <c r="A53" s="61" t="s">
        <v>75</v>
      </c>
      <c r="B53" s="22" t="s">
        <v>254</v>
      </c>
      <c r="C53" s="30" t="s">
        <v>97</v>
      </c>
      <c r="D53" s="31">
        <f>60.9+3.2</f>
        <v>64.1</v>
      </c>
      <c r="E53" s="37">
        <v>64.1</v>
      </c>
      <c r="F53" s="31">
        <f aca="true" t="shared" si="4" ref="F53:F59">E53/D53*100</f>
        <v>100</v>
      </c>
    </row>
    <row r="54" spans="1:6" s="7" customFormat="1" ht="38.25" hidden="1">
      <c r="A54" s="61" t="s">
        <v>75</v>
      </c>
      <c r="B54" s="92" t="s">
        <v>124</v>
      </c>
      <c r="C54" s="30" t="s">
        <v>125</v>
      </c>
      <c r="D54" s="31">
        <v>1186</v>
      </c>
      <c r="E54" s="37">
        <v>1186</v>
      </c>
      <c r="F54" s="31">
        <f t="shared" si="4"/>
        <v>100</v>
      </c>
    </row>
    <row r="55" spans="1:6" s="7" customFormat="1" ht="57" customHeight="1" hidden="1">
      <c r="A55" s="61" t="s">
        <v>75</v>
      </c>
      <c r="B55" s="92" t="s">
        <v>139</v>
      </c>
      <c r="C55" s="30" t="s">
        <v>142</v>
      </c>
      <c r="D55" s="31">
        <v>327.37</v>
      </c>
      <c r="E55" s="37">
        <v>327.37</v>
      </c>
      <c r="F55" s="31">
        <f t="shared" si="4"/>
        <v>100</v>
      </c>
    </row>
    <row r="56" spans="1:6" s="7" customFormat="1" ht="30" customHeight="1" hidden="1">
      <c r="A56" s="61" t="s">
        <v>75</v>
      </c>
      <c r="B56" s="92" t="s">
        <v>175</v>
      </c>
      <c r="C56" s="30"/>
      <c r="D56" s="31">
        <v>0</v>
      </c>
      <c r="E56" s="37">
        <v>0</v>
      </c>
      <c r="F56" s="31" t="e">
        <f t="shared" si="4"/>
        <v>#DIV/0!</v>
      </c>
    </row>
    <row r="57" spans="1:6" s="7" customFormat="1" ht="18.75" customHeight="1" hidden="1">
      <c r="A57" s="61" t="s">
        <v>75</v>
      </c>
      <c r="B57" s="92" t="s">
        <v>176</v>
      </c>
      <c r="C57" s="30" t="s">
        <v>177</v>
      </c>
      <c r="D57" s="31">
        <v>0</v>
      </c>
      <c r="E57" s="37">
        <v>0</v>
      </c>
      <c r="F57" s="31" t="e">
        <f t="shared" si="4"/>
        <v>#DIV/0!</v>
      </c>
    </row>
    <row r="58" spans="1:6" s="7" customFormat="1" ht="57" customHeight="1" hidden="1">
      <c r="A58" s="61" t="s">
        <v>75</v>
      </c>
      <c r="B58" s="92" t="s">
        <v>143</v>
      </c>
      <c r="C58" s="30" t="s">
        <v>144</v>
      </c>
      <c r="D58" s="32">
        <v>0</v>
      </c>
      <c r="E58" s="36">
        <v>0</v>
      </c>
      <c r="F58" s="32" t="e">
        <f t="shared" si="4"/>
        <v>#DIV/0!</v>
      </c>
    </row>
    <row r="59" spans="1:6" s="7" customFormat="1" ht="12.75">
      <c r="A59" s="60"/>
      <c r="B59" s="81"/>
      <c r="C59" s="29" t="s">
        <v>73</v>
      </c>
      <c r="D59" s="32">
        <f>D6+D38</f>
        <v>4182.31</v>
      </c>
      <c r="E59" s="32">
        <f>E6+E38</f>
        <v>4122.29</v>
      </c>
      <c r="F59" s="32">
        <f t="shared" si="4"/>
        <v>98.56490790974365</v>
      </c>
    </row>
    <row r="60" spans="2:6" ht="12.75" customHeight="1">
      <c r="B60" s="125"/>
      <c r="C60" s="126"/>
      <c r="D60" s="127"/>
      <c r="E60" s="14"/>
      <c r="F60" s="15"/>
    </row>
    <row r="61" spans="2:6" ht="12.75" customHeight="1">
      <c r="B61" s="126"/>
      <c r="C61" s="126"/>
      <c r="D61" s="127"/>
      <c r="E61" s="14"/>
      <c r="F61" s="15"/>
    </row>
    <row r="62" spans="2:6" ht="12.75" customHeight="1">
      <c r="B62" s="125"/>
      <c r="C62" s="126"/>
      <c r="D62" s="127"/>
      <c r="E62" s="14"/>
      <c r="F62" s="15"/>
    </row>
    <row r="63" spans="2:6" ht="15">
      <c r="B63" s="126"/>
      <c r="C63" s="126"/>
      <c r="D63" s="127"/>
      <c r="E63" s="14"/>
      <c r="F63" s="15"/>
    </row>
    <row r="64" spans="2:6" ht="26.25" customHeight="1">
      <c r="B64" s="128"/>
      <c r="C64" s="128"/>
      <c r="D64" s="128"/>
      <c r="E64" s="14"/>
      <c r="F64" s="14"/>
    </row>
    <row r="65" spans="2:6" ht="15">
      <c r="B65" s="5"/>
      <c r="C65" s="5"/>
      <c r="D65" s="5"/>
      <c r="E65" s="14"/>
      <c r="F65" s="14"/>
    </row>
    <row r="66" spans="2:6" ht="15">
      <c r="B66" s="5"/>
      <c r="C66" s="5"/>
      <c r="D66" s="5"/>
      <c r="E66" s="14"/>
      <c r="F66" s="14"/>
    </row>
    <row r="67" spans="2:6" ht="15">
      <c r="B67" s="5"/>
      <c r="C67" s="5"/>
      <c r="D67" s="5"/>
      <c r="E67" s="14"/>
      <c r="F67" s="14"/>
    </row>
    <row r="68" spans="2:6" ht="15">
      <c r="B68" s="5"/>
      <c r="C68" s="5"/>
      <c r="D68" s="5"/>
      <c r="E68" s="14"/>
      <c r="F68" s="14"/>
    </row>
    <row r="69" spans="2:6" ht="15">
      <c r="B69" s="5"/>
      <c r="C69" s="5"/>
      <c r="D69" s="5"/>
      <c r="E69" s="14"/>
      <c r="F69" s="14"/>
    </row>
    <row r="70" spans="2:6" ht="15">
      <c r="B70" s="5"/>
      <c r="C70" s="5"/>
      <c r="D70" s="5"/>
      <c r="E70" s="14"/>
      <c r="F70" s="14"/>
    </row>
    <row r="71" spans="2:6" ht="15">
      <c r="B71" s="5"/>
      <c r="C71" s="5"/>
      <c r="D71" s="5"/>
      <c r="E71" s="14"/>
      <c r="F71" s="14"/>
    </row>
    <row r="72" spans="2:6" ht="15">
      <c r="B72" s="5"/>
      <c r="C72" s="5"/>
      <c r="D72" s="5"/>
      <c r="E72" s="14"/>
      <c r="F72" s="14"/>
    </row>
    <row r="73" spans="2:6" ht="15">
      <c r="B73" s="5"/>
      <c r="C73" s="5"/>
      <c r="D73" s="5"/>
      <c r="E73" s="14"/>
      <c r="F73" s="14"/>
    </row>
    <row r="74" spans="2:6" ht="15">
      <c r="B74" s="5"/>
      <c r="C74" s="5"/>
      <c r="D74" s="5"/>
      <c r="E74" s="14"/>
      <c r="F74" s="14"/>
    </row>
    <row r="75" spans="2:6" ht="15">
      <c r="B75" s="5"/>
      <c r="C75" s="5"/>
      <c r="D75" s="5"/>
      <c r="E75" s="14"/>
      <c r="F75" s="14"/>
    </row>
    <row r="76" spans="2:6" ht="15">
      <c r="B76" s="5"/>
      <c r="C76" s="5"/>
      <c r="D76" s="5"/>
      <c r="E76" s="14"/>
      <c r="F76" s="14"/>
    </row>
    <row r="77" spans="2:6" ht="15">
      <c r="B77" s="5"/>
      <c r="C77" s="5"/>
      <c r="D77" s="5"/>
      <c r="E77" s="14"/>
      <c r="F77" s="14"/>
    </row>
    <row r="78" spans="2:6" ht="15">
      <c r="B78" s="5"/>
      <c r="C78" s="5"/>
      <c r="D78" s="5"/>
      <c r="E78" s="14"/>
      <c r="F78" s="14"/>
    </row>
    <row r="79" spans="2:6" ht="15">
      <c r="B79" s="5"/>
      <c r="C79" s="5"/>
      <c r="D79" s="5"/>
      <c r="E79" s="14"/>
      <c r="F79" s="14"/>
    </row>
    <row r="80" spans="2:6" ht="15">
      <c r="B80" s="5"/>
      <c r="C80" s="5"/>
      <c r="D80" s="5"/>
      <c r="E80" s="14"/>
      <c r="F80" s="14"/>
    </row>
    <row r="81" spans="2:6" ht="15">
      <c r="B81" s="5"/>
      <c r="C81" s="5"/>
      <c r="D81" s="5"/>
      <c r="E81" s="14"/>
      <c r="F81" s="14"/>
    </row>
    <row r="82" spans="2:6" ht="15">
      <c r="B82" s="5"/>
      <c r="C82" s="5"/>
      <c r="D82" s="5"/>
      <c r="E82" s="14"/>
      <c r="F82" s="14"/>
    </row>
    <row r="83" spans="2:6" ht="15">
      <c r="B83" s="5"/>
      <c r="C83" s="5"/>
      <c r="D83" s="5"/>
      <c r="E83" s="14"/>
      <c r="F83" s="14"/>
    </row>
    <row r="84" spans="2:6" ht="15">
      <c r="B84" s="5"/>
      <c r="C84" s="5"/>
      <c r="D84" s="5"/>
      <c r="E84" s="14"/>
      <c r="F84" s="14"/>
    </row>
    <row r="85" spans="2:6" ht="15">
      <c r="B85" s="5"/>
      <c r="C85" s="5"/>
      <c r="D85" s="5"/>
      <c r="E85" s="14"/>
      <c r="F85" s="14"/>
    </row>
    <row r="86" spans="2:6" ht="15">
      <c r="B86" s="5"/>
      <c r="C86" s="5"/>
      <c r="D86" s="5"/>
      <c r="E86" s="14"/>
      <c r="F86" s="14"/>
    </row>
    <row r="87" spans="2:6" ht="15">
      <c r="B87" s="5"/>
      <c r="C87" s="5"/>
      <c r="D87" s="5"/>
      <c r="E87" s="14"/>
      <c r="F87" s="14"/>
    </row>
    <row r="88" spans="2:6" ht="15">
      <c r="B88" s="5"/>
      <c r="C88" s="5"/>
      <c r="D88" s="5"/>
      <c r="E88" s="14"/>
      <c r="F88" s="14"/>
    </row>
    <row r="89" spans="2:6" ht="15">
      <c r="B89" s="5"/>
      <c r="C89" s="5"/>
      <c r="D89" s="5"/>
      <c r="E89" s="14"/>
      <c r="F89" s="14"/>
    </row>
    <row r="90" spans="2:6" ht="15">
      <c r="B90" s="5"/>
      <c r="C90" s="5"/>
      <c r="D90" s="5"/>
      <c r="E90" s="14"/>
      <c r="F90" s="14"/>
    </row>
    <row r="91" spans="2:6" ht="15">
      <c r="B91" s="5"/>
      <c r="C91" s="5"/>
      <c r="D91" s="5"/>
      <c r="E91" s="14"/>
      <c r="F91" s="14"/>
    </row>
    <row r="92" spans="2:6" ht="15">
      <c r="B92" s="5"/>
      <c r="C92" s="5"/>
      <c r="D92" s="5"/>
      <c r="E92" s="14"/>
      <c r="F92" s="14"/>
    </row>
    <row r="93" spans="2:6" ht="15">
      <c r="B93" s="5"/>
      <c r="C93" s="5"/>
      <c r="D93" s="5"/>
      <c r="E93" s="14"/>
      <c r="F93" s="14"/>
    </row>
    <row r="94" spans="2:6" ht="15">
      <c r="B94" s="5"/>
      <c r="C94" s="5"/>
      <c r="D94" s="5"/>
      <c r="E94" s="14"/>
      <c r="F94" s="14"/>
    </row>
    <row r="95" spans="2:6" ht="15">
      <c r="B95" s="5"/>
      <c r="C95" s="5"/>
      <c r="D95" s="5"/>
      <c r="E95" s="14"/>
      <c r="F95" s="14"/>
    </row>
    <row r="96" spans="2:6" ht="15">
      <c r="B96" s="5"/>
      <c r="C96" s="5"/>
      <c r="D96" s="5"/>
      <c r="E96" s="14"/>
      <c r="F96" s="14"/>
    </row>
    <row r="97" spans="2:6" ht="15">
      <c r="B97" s="5"/>
      <c r="C97" s="5"/>
      <c r="D97" s="5"/>
      <c r="E97" s="14"/>
      <c r="F97" s="14"/>
    </row>
    <row r="98" spans="2:6" ht="15">
      <c r="B98" s="5"/>
      <c r="C98" s="5"/>
      <c r="D98" s="5"/>
      <c r="E98" s="14"/>
      <c r="F98" s="14"/>
    </row>
    <row r="99" spans="2:6" ht="15">
      <c r="B99" s="5"/>
      <c r="C99" s="5"/>
      <c r="D99" s="5"/>
      <c r="E99" s="14"/>
      <c r="F99" s="14"/>
    </row>
    <row r="100" spans="2:6" ht="15">
      <c r="B100" s="5"/>
      <c r="C100" s="5"/>
      <c r="D100" s="5"/>
      <c r="E100" s="14"/>
      <c r="F100" s="14"/>
    </row>
    <row r="101" spans="2:6" ht="15">
      <c r="B101" s="5"/>
      <c r="C101" s="5"/>
      <c r="D101" s="5"/>
      <c r="E101" s="14"/>
      <c r="F101" s="14"/>
    </row>
    <row r="102" spans="2:6" ht="15">
      <c r="B102" s="5"/>
      <c r="C102" s="5"/>
      <c r="D102" s="5"/>
      <c r="E102" s="14"/>
      <c r="F102" s="14"/>
    </row>
    <row r="103" spans="2:6" ht="15">
      <c r="B103" s="5"/>
      <c r="C103" s="5"/>
      <c r="D103" s="5"/>
      <c r="E103" s="14"/>
      <c r="F103" s="14"/>
    </row>
    <row r="104" spans="2:6" ht="15">
      <c r="B104" s="5"/>
      <c r="C104" s="5"/>
      <c r="D104" s="5"/>
      <c r="E104" s="14"/>
      <c r="F104" s="14"/>
    </row>
    <row r="105" spans="2:6" ht="15">
      <c r="B105" s="5"/>
      <c r="C105" s="5"/>
      <c r="D105" s="5"/>
      <c r="E105" s="14"/>
      <c r="F105" s="14"/>
    </row>
    <row r="106" spans="2:6" ht="15">
      <c r="B106" s="5"/>
      <c r="C106" s="5"/>
      <c r="D106" s="5"/>
      <c r="E106" s="14"/>
      <c r="F106" s="14"/>
    </row>
    <row r="107" spans="2:6" ht="15">
      <c r="B107" s="5"/>
      <c r="C107" s="5"/>
      <c r="D107" s="5"/>
      <c r="E107" s="14"/>
      <c r="F107" s="14"/>
    </row>
    <row r="108" spans="2:6" ht="15">
      <c r="B108" s="5"/>
      <c r="C108" s="5"/>
      <c r="D108" s="5"/>
      <c r="E108" s="14"/>
      <c r="F108" s="14"/>
    </row>
    <row r="109" spans="2:6" ht="15">
      <c r="B109" s="5"/>
      <c r="C109" s="5"/>
      <c r="D109" s="5"/>
      <c r="E109" s="14"/>
      <c r="F109" s="14"/>
    </row>
    <row r="110" spans="2:6" ht="15">
      <c r="B110" s="5"/>
      <c r="C110" s="5"/>
      <c r="D110" s="5"/>
      <c r="E110" s="14"/>
      <c r="F110" s="14"/>
    </row>
    <row r="111" spans="2:6" ht="15">
      <c r="B111" s="5"/>
      <c r="C111" s="5"/>
      <c r="D111" s="5"/>
      <c r="E111" s="14"/>
      <c r="F111" s="14"/>
    </row>
    <row r="112" spans="2:6" ht="15">
      <c r="B112" s="5"/>
      <c r="C112" s="5"/>
      <c r="D112" s="5"/>
      <c r="E112" s="14"/>
      <c r="F112" s="14"/>
    </row>
    <row r="113" spans="2:6" ht="15">
      <c r="B113" s="5"/>
      <c r="C113" s="5"/>
      <c r="D113" s="5"/>
      <c r="E113" s="14"/>
      <c r="F113" s="14"/>
    </row>
    <row r="114" spans="2:6" ht="15">
      <c r="B114" s="5"/>
      <c r="C114" s="5"/>
      <c r="D114" s="5"/>
      <c r="E114" s="14"/>
      <c r="F114" s="14"/>
    </row>
    <row r="115" spans="2:6" ht="15">
      <c r="B115" s="5"/>
      <c r="C115" s="5"/>
      <c r="D115" s="5"/>
      <c r="E115" s="14"/>
      <c r="F115" s="14"/>
    </row>
    <row r="116" spans="2:6" ht="15">
      <c r="B116" s="5"/>
      <c r="C116" s="5"/>
      <c r="D116" s="5"/>
      <c r="E116" s="14"/>
      <c r="F116" s="14"/>
    </row>
    <row r="117" spans="2:6" ht="15">
      <c r="B117" s="5"/>
      <c r="C117" s="5"/>
      <c r="D117" s="5"/>
      <c r="E117" s="14"/>
      <c r="F117" s="14"/>
    </row>
    <row r="118" spans="2:6" ht="15">
      <c r="B118" s="5"/>
      <c r="C118" s="5"/>
      <c r="D118" s="5"/>
      <c r="E118" s="14"/>
      <c r="F118" s="14"/>
    </row>
    <row r="119" spans="2:6" ht="15">
      <c r="B119" s="5"/>
      <c r="C119" s="5"/>
      <c r="D119" s="5"/>
      <c r="E119" s="14"/>
      <c r="F119" s="14"/>
    </row>
    <row r="120" spans="2:6" ht="15">
      <c r="B120" s="5"/>
      <c r="C120" s="5"/>
      <c r="D120" s="5"/>
      <c r="E120" s="14"/>
      <c r="F120" s="14"/>
    </row>
    <row r="121" spans="2:6" ht="15">
      <c r="B121" s="5"/>
      <c r="C121" s="5"/>
      <c r="D121" s="5"/>
      <c r="E121" s="14"/>
      <c r="F121" s="14"/>
    </row>
    <row r="122" spans="2:6" ht="15">
      <c r="B122" s="5"/>
      <c r="C122" s="5"/>
      <c r="D122" s="5"/>
      <c r="E122" s="14"/>
      <c r="F122" s="14"/>
    </row>
    <row r="123" spans="2:6" ht="15">
      <c r="B123" s="5"/>
      <c r="C123" s="5"/>
      <c r="D123" s="5"/>
      <c r="E123" s="14"/>
      <c r="F123" s="14"/>
    </row>
    <row r="124" spans="2:6" ht="15">
      <c r="B124" s="5"/>
      <c r="C124" s="5"/>
      <c r="D124" s="5"/>
      <c r="E124" s="14"/>
      <c r="F124" s="14"/>
    </row>
    <row r="125" spans="2:6" ht="15">
      <c r="B125" s="5"/>
      <c r="C125" s="5"/>
      <c r="D125" s="5"/>
      <c r="E125" s="14"/>
      <c r="F125" s="14"/>
    </row>
    <row r="126" spans="2:6" ht="15">
      <c r="B126" s="5"/>
      <c r="C126" s="5"/>
      <c r="D126" s="5"/>
      <c r="E126" s="14"/>
      <c r="F126" s="14"/>
    </row>
    <row r="127" spans="2:6" ht="15">
      <c r="B127" s="5"/>
      <c r="C127" s="5"/>
      <c r="D127" s="5"/>
      <c r="E127" s="14"/>
      <c r="F127" s="14"/>
    </row>
    <row r="128" spans="2:6" ht="15">
      <c r="B128" s="5"/>
      <c r="C128" s="5"/>
      <c r="D128" s="5"/>
      <c r="E128" s="14"/>
      <c r="F128" s="14"/>
    </row>
    <row r="129" spans="2:6" ht="15">
      <c r="B129" s="5"/>
      <c r="C129" s="5"/>
      <c r="D129" s="5"/>
      <c r="E129" s="14"/>
      <c r="F129" s="14"/>
    </row>
    <row r="130" spans="2:6" ht="15">
      <c r="B130" s="5"/>
      <c r="C130" s="5"/>
      <c r="D130" s="5"/>
      <c r="E130" s="14"/>
      <c r="F130" s="14"/>
    </row>
    <row r="131" spans="2:6" ht="15">
      <c r="B131" s="5"/>
      <c r="C131" s="5"/>
      <c r="D131" s="5"/>
      <c r="E131" s="14"/>
      <c r="F131" s="14"/>
    </row>
    <row r="132" spans="2:6" ht="15">
      <c r="B132" s="5"/>
      <c r="C132" s="5"/>
      <c r="D132" s="5"/>
      <c r="E132" s="14"/>
      <c r="F132" s="14"/>
    </row>
    <row r="133" spans="2:6" ht="15">
      <c r="B133" s="5"/>
      <c r="C133" s="5"/>
      <c r="D133" s="5"/>
      <c r="E133" s="14"/>
      <c r="F133" s="14"/>
    </row>
    <row r="134" spans="2:6" ht="15">
      <c r="B134" s="5"/>
      <c r="C134" s="5"/>
      <c r="D134" s="5"/>
      <c r="E134" s="14"/>
      <c r="F134" s="14"/>
    </row>
    <row r="135" spans="2:6" ht="15">
      <c r="B135" s="5"/>
      <c r="C135" s="5"/>
      <c r="D135" s="5"/>
      <c r="E135" s="14"/>
      <c r="F135" s="14"/>
    </row>
    <row r="136" spans="2:6" ht="15">
      <c r="B136" s="5"/>
      <c r="C136" s="5"/>
      <c r="D136" s="5"/>
      <c r="E136" s="14"/>
      <c r="F136" s="14"/>
    </row>
    <row r="137" spans="2:6" ht="15">
      <c r="B137" s="5"/>
      <c r="C137" s="5"/>
      <c r="D137" s="5"/>
      <c r="E137" s="14"/>
      <c r="F137" s="14"/>
    </row>
    <row r="138" spans="2:6" ht="15">
      <c r="B138" s="5"/>
      <c r="C138" s="5"/>
      <c r="D138" s="5"/>
      <c r="E138" s="14"/>
      <c r="F138" s="14"/>
    </row>
    <row r="139" spans="2:6" ht="15">
      <c r="B139" s="5"/>
      <c r="C139" s="5"/>
      <c r="D139" s="5"/>
      <c r="E139" s="14"/>
      <c r="F139" s="14"/>
    </row>
    <row r="140" spans="2:6" ht="15">
      <c r="B140" s="5"/>
      <c r="C140" s="5"/>
      <c r="D140" s="5"/>
      <c r="E140" s="14"/>
      <c r="F140" s="14"/>
    </row>
    <row r="141" spans="2:6" ht="15">
      <c r="B141" s="5"/>
      <c r="C141" s="5"/>
      <c r="D141" s="5"/>
      <c r="E141" s="14"/>
      <c r="F141" s="14"/>
    </row>
    <row r="142" spans="2:6" ht="15">
      <c r="B142" s="5"/>
      <c r="C142" s="5"/>
      <c r="D142" s="5"/>
      <c r="E142" s="14"/>
      <c r="F142" s="14"/>
    </row>
    <row r="143" spans="2:6" ht="15">
      <c r="B143" s="5"/>
      <c r="C143" s="5"/>
      <c r="D143" s="5"/>
      <c r="E143" s="14"/>
      <c r="F143" s="14"/>
    </row>
    <row r="144" spans="2:6" ht="15">
      <c r="B144" s="5"/>
      <c r="C144" s="5"/>
      <c r="D144" s="5"/>
      <c r="E144" s="14"/>
      <c r="F144" s="14"/>
    </row>
    <row r="145" spans="2:6" ht="15">
      <c r="B145" s="5"/>
      <c r="C145" s="5"/>
      <c r="D145" s="5"/>
      <c r="E145" s="14"/>
      <c r="F145" s="14"/>
    </row>
    <row r="146" spans="2:6" ht="15">
      <c r="B146" s="5"/>
      <c r="C146" s="5"/>
      <c r="D146" s="5"/>
      <c r="E146" s="14"/>
      <c r="F146" s="14"/>
    </row>
    <row r="147" spans="2:6" ht="15">
      <c r="B147" s="5"/>
      <c r="C147" s="5"/>
      <c r="D147" s="5"/>
      <c r="E147" s="14"/>
      <c r="F147" s="14"/>
    </row>
    <row r="148" spans="2:6" ht="15">
      <c r="B148" s="5"/>
      <c r="C148" s="5"/>
      <c r="D148" s="5"/>
      <c r="E148" s="14"/>
      <c r="F148" s="14"/>
    </row>
    <row r="149" spans="2:6" ht="15">
      <c r="B149" s="5"/>
      <c r="C149" s="5"/>
      <c r="D149" s="5"/>
      <c r="E149" s="14"/>
      <c r="F149" s="14"/>
    </row>
    <row r="150" spans="2:6" ht="15">
      <c r="B150" s="5"/>
      <c r="C150" s="5"/>
      <c r="D150" s="5"/>
      <c r="E150" s="14"/>
      <c r="F150" s="14"/>
    </row>
    <row r="151" spans="2:6" ht="15">
      <c r="B151" s="5"/>
      <c r="C151" s="5"/>
      <c r="D151" s="5"/>
      <c r="E151" s="14"/>
      <c r="F151" s="14"/>
    </row>
    <row r="152" spans="2:6" ht="15">
      <c r="B152" s="5"/>
      <c r="C152" s="5"/>
      <c r="D152" s="5"/>
      <c r="E152" s="14"/>
      <c r="F152" s="14"/>
    </row>
    <row r="153" spans="2:6" ht="15">
      <c r="B153" s="5"/>
      <c r="C153" s="5"/>
      <c r="D153" s="5"/>
      <c r="E153" s="14"/>
      <c r="F153" s="14"/>
    </row>
    <row r="154" spans="2:6" ht="15">
      <c r="B154" s="5"/>
      <c r="C154" s="5"/>
      <c r="D154" s="5"/>
      <c r="E154" s="14"/>
      <c r="F154" s="14"/>
    </row>
    <row r="155" spans="2:6" ht="15">
      <c r="B155" s="5"/>
      <c r="C155" s="5"/>
      <c r="D155" s="5"/>
      <c r="E155" s="14"/>
      <c r="F155" s="14"/>
    </row>
    <row r="156" spans="2:6" ht="15">
      <c r="B156" s="5"/>
      <c r="C156" s="5"/>
      <c r="D156" s="5"/>
      <c r="E156" s="14"/>
      <c r="F156" s="14"/>
    </row>
    <row r="157" spans="2:6" ht="15">
      <c r="B157" s="5"/>
      <c r="C157" s="5"/>
      <c r="D157" s="5"/>
      <c r="E157" s="14"/>
      <c r="F157" s="14"/>
    </row>
    <row r="158" spans="2:6" ht="15">
      <c r="B158" s="5"/>
      <c r="C158" s="5"/>
      <c r="D158" s="5"/>
      <c r="E158" s="14"/>
      <c r="F158" s="14"/>
    </row>
    <row r="159" spans="2:6" ht="15">
      <c r="B159" s="5"/>
      <c r="C159" s="5"/>
      <c r="D159" s="5"/>
      <c r="E159" s="14"/>
      <c r="F159" s="14"/>
    </row>
    <row r="160" spans="2:6" ht="15">
      <c r="B160" s="5"/>
      <c r="C160" s="5"/>
      <c r="D160" s="5"/>
      <c r="E160" s="14"/>
      <c r="F160" s="14"/>
    </row>
    <row r="161" spans="2:6" ht="15">
      <c r="B161" s="5"/>
      <c r="C161" s="5"/>
      <c r="D161" s="5"/>
      <c r="E161" s="14"/>
      <c r="F161" s="14"/>
    </row>
    <row r="162" spans="2:6" ht="15">
      <c r="B162" s="5"/>
      <c r="C162" s="5"/>
      <c r="D162" s="5"/>
      <c r="E162" s="14"/>
      <c r="F162" s="14"/>
    </row>
    <row r="163" spans="2:6" ht="15">
      <c r="B163" s="5"/>
      <c r="C163" s="5"/>
      <c r="D163" s="5"/>
      <c r="E163" s="14"/>
      <c r="F163" s="14"/>
    </row>
  </sheetData>
  <sheetProtection/>
  <mergeCells count="5">
    <mergeCell ref="D1:F1"/>
    <mergeCell ref="B62:D63"/>
    <mergeCell ref="B64:D64"/>
    <mergeCell ref="B60:D61"/>
    <mergeCell ref="A2:F2"/>
  </mergeCells>
  <printOptions verticalCentered="1"/>
  <pageMargins left="0.89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tabSelected="1" view="pageBreakPreview" zoomScale="130" zoomScaleSheetLayoutView="130" zoomScalePageLayoutView="0" workbookViewId="0" topLeftCell="A4">
      <selection activeCell="A39" sqref="A39"/>
    </sheetView>
  </sheetViews>
  <sheetFormatPr defaultColWidth="9.00390625" defaultRowHeight="12.75"/>
  <cols>
    <col min="1" max="1" width="52.875" style="17" customWidth="1"/>
    <col min="2" max="2" width="9.125" style="18" customWidth="1"/>
    <col min="3" max="3" width="8.375" style="18" customWidth="1"/>
    <col min="4" max="4" width="11.00390625" style="18" customWidth="1"/>
    <col min="5" max="5" width="10.875" style="18" customWidth="1"/>
    <col min="6" max="6" width="12.875" style="4" customWidth="1"/>
    <col min="7" max="16384" width="9.125" style="4" customWidth="1"/>
  </cols>
  <sheetData>
    <row r="1" spans="1:6" ht="101.25" customHeight="1">
      <c r="A1" s="84"/>
      <c r="C1" s="10"/>
      <c r="D1" s="124" t="s">
        <v>264</v>
      </c>
      <c r="E1" s="124"/>
      <c r="F1" s="124"/>
    </row>
    <row r="2" spans="1:7" s="3" customFormat="1" ht="46.5" customHeight="1">
      <c r="A2" s="130" t="s">
        <v>265</v>
      </c>
      <c r="B2" s="130"/>
      <c r="C2" s="130"/>
      <c r="D2" s="130"/>
      <c r="E2" s="130"/>
      <c r="F2" s="130"/>
      <c r="G2" s="57"/>
    </row>
    <row r="3" s="3" customFormat="1" ht="12.75">
      <c r="F3" s="3" t="s">
        <v>4</v>
      </c>
    </row>
    <row r="4" spans="1:6" s="3" customFormat="1" ht="12.75">
      <c r="A4" s="131" t="s">
        <v>9</v>
      </c>
      <c r="B4" s="131" t="s">
        <v>5</v>
      </c>
      <c r="C4" s="131" t="s">
        <v>6</v>
      </c>
      <c r="D4" s="133" t="s">
        <v>256</v>
      </c>
      <c r="E4" s="134"/>
      <c r="F4" s="135"/>
    </row>
    <row r="5" spans="1:6" s="23" customFormat="1" ht="39.75" customHeight="1">
      <c r="A5" s="132"/>
      <c r="B5" s="132"/>
      <c r="C5" s="132"/>
      <c r="D5" s="44" t="s">
        <v>134</v>
      </c>
      <c r="E5" s="44" t="s">
        <v>135</v>
      </c>
      <c r="F5" s="44" t="s">
        <v>136</v>
      </c>
    </row>
    <row r="6" spans="1:6" s="23" customFormat="1" ht="12.75">
      <c r="A6" s="45">
        <v>1</v>
      </c>
      <c r="B6" s="45">
        <v>2</v>
      </c>
      <c r="C6" s="45">
        <v>3</v>
      </c>
      <c r="D6" s="45"/>
      <c r="E6" s="45">
        <v>4</v>
      </c>
      <c r="F6" s="45">
        <v>5</v>
      </c>
    </row>
    <row r="7" spans="1:6" s="24" customFormat="1" ht="12.75">
      <c r="A7" s="46" t="s">
        <v>11</v>
      </c>
      <c r="B7" s="47" t="s">
        <v>12</v>
      </c>
      <c r="C7" s="47" t="s">
        <v>13</v>
      </c>
      <c r="D7" s="40">
        <f>D9+D11+D12</f>
        <v>1580.35</v>
      </c>
      <c r="E7" s="40">
        <f>E9+E11+E12</f>
        <v>1580.35</v>
      </c>
      <c r="F7" s="40">
        <f aca="true" t="shared" si="0" ref="F7:F36">E7/D7*100</f>
        <v>100</v>
      </c>
    </row>
    <row r="8" spans="1:6" s="24" customFormat="1" ht="12.75" hidden="1">
      <c r="A8" s="46"/>
      <c r="B8" s="47" t="s">
        <v>12</v>
      </c>
      <c r="C8" s="47" t="s">
        <v>178</v>
      </c>
      <c r="D8" s="40"/>
      <c r="E8" s="40"/>
      <c r="F8" s="40" t="e">
        <f t="shared" si="0"/>
        <v>#DIV/0!</v>
      </c>
    </row>
    <row r="9" spans="1:6" s="24" customFormat="1" ht="12.75">
      <c r="A9" s="48" t="s">
        <v>49</v>
      </c>
      <c r="B9" s="28" t="s">
        <v>12</v>
      </c>
      <c r="C9" s="28" t="s">
        <v>14</v>
      </c>
      <c r="D9" s="12">
        <v>460.52</v>
      </c>
      <c r="E9" s="12">
        <v>460.52</v>
      </c>
      <c r="F9" s="40">
        <f t="shared" si="0"/>
        <v>100</v>
      </c>
    </row>
    <row r="10" spans="1:6" s="25" customFormat="1" ht="12.75" hidden="1">
      <c r="A10" s="48" t="s">
        <v>179</v>
      </c>
      <c r="B10" s="49" t="s">
        <v>12</v>
      </c>
      <c r="C10" s="49" t="s">
        <v>17</v>
      </c>
      <c r="D10" s="50">
        <v>266.47</v>
      </c>
      <c r="E10" s="12">
        <v>42.15</v>
      </c>
      <c r="F10" s="12">
        <f t="shared" si="0"/>
        <v>15.817915712838214</v>
      </c>
    </row>
    <row r="11" spans="1:6" s="19" customFormat="1" ht="12.75">
      <c r="A11" s="48" t="s">
        <v>16</v>
      </c>
      <c r="B11" s="49" t="s">
        <v>12</v>
      </c>
      <c r="C11" s="49" t="s">
        <v>17</v>
      </c>
      <c r="D11" s="50">
        <v>1119.83</v>
      </c>
      <c r="E11" s="12">
        <v>1119.83</v>
      </c>
      <c r="F11" s="12">
        <f t="shared" si="0"/>
        <v>100</v>
      </c>
    </row>
    <row r="12" spans="1:6" s="19" customFormat="1" ht="12.75">
      <c r="A12" s="48" t="s">
        <v>87</v>
      </c>
      <c r="B12" s="49" t="s">
        <v>12</v>
      </c>
      <c r="C12" s="49" t="s">
        <v>113</v>
      </c>
      <c r="D12" s="50">
        <v>0</v>
      </c>
      <c r="E12" s="12">
        <v>0</v>
      </c>
      <c r="F12" s="12" t="e">
        <f t="shared" si="0"/>
        <v>#DIV/0!</v>
      </c>
    </row>
    <row r="13" spans="1:6" s="19" customFormat="1" ht="11.25" customHeight="1" hidden="1">
      <c r="A13" s="48" t="s">
        <v>87</v>
      </c>
      <c r="B13" s="49" t="s">
        <v>12</v>
      </c>
      <c r="C13" s="49" t="s">
        <v>50</v>
      </c>
      <c r="D13" s="50"/>
      <c r="E13" s="50"/>
      <c r="F13" s="12" t="e">
        <f t="shared" si="0"/>
        <v>#DIV/0!</v>
      </c>
    </row>
    <row r="14" spans="1:6" s="19" customFormat="1" ht="12.75">
      <c r="A14" s="46" t="s">
        <v>19</v>
      </c>
      <c r="B14" s="47" t="s">
        <v>14</v>
      </c>
      <c r="C14" s="47" t="s">
        <v>13</v>
      </c>
      <c r="D14" s="40">
        <f>D15</f>
        <v>64.1</v>
      </c>
      <c r="E14" s="40">
        <f>E15</f>
        <v>64.1</v>
      </c>
      <c r="F14" s="12">
        <f t="shared" si="0"/>
        <v>100</v>
      </c>
    </row>
    <row r="15" spans="1:6" s="26" customFormat="1" ht="15" customHeight="1">
      <c r="A15" s="48" t="s">
        <v>51</v>
      </c>
      <c r="B15" s="49" t="s">
        <v>14</v>
      </c>
      <c r="C15" s="49" t="s">
        <v>15</v>
      </c>
      <c r="D15" s="50">
        <v>64.1</v>
      </c>
      <c r="E15" s="12">
        <v>64.1</v>
      </c>
      <c r="F15" s="12">
        <f t="shared" si="0"/>
        <v>100</v>
      </c>
    </row>
    <row r="16" spans="1:6" s="27" customFormat="1" ht="12.75" hidden="1">
      <c r="A16" s="46" t="s">
        <v>20</v>
      </c>
      <c r="B16" s="47" t="s">
        <v>17</v>
      </c>
      <c r="C16" s="47" t="s">
        <v>13</v>
      </c>
      <c r="D16" s="40">
        <f>D17</f>
        <v>0</v>
      </c>
      <c r="E16" s="12">
        <f>F16-D16</f>
        <v>0</v>
      </c>
      <c r="F16" s="12" t="e">
        <f t="shared" si="0"/>
        <v>#DIV/0!</v>
      </c>
    </row>
    <row r="17" spans="1:6" ht="12.75" hidden="1">
      <c r="A17" s="51" t="s">
        <v>61</v>
      </c>
      <c r="B17" s="49" t="s">
        <v>17</v>
      </c>
      <c r="C17" s="49" t="s">
        <v>113</v>
      </c>
      <c r="D17" s="50">
        <v>0</v>
      </c>
      <c r="E17" s="12">
        <f>F17-D17</f>
        <v>0</v>
      </c>
      <c r="F17" s="12" t="e">
        <f t="shared" si="0"/>
        <v>#DIV/0!</v>
      </c>
    </row>
    <row r="18" spans="1:6" ht="12.75">
      <c r="A18" s="56" t="s">
        <v>128</v>
      </c>
      <c r="B18" s="66" t="s">
        <v>15</v>
      </c>
      <c r="C18" s="66" t="s">
        <v>13</v>
      </c>
      <c r="D18" s="67">
        <f>D19</f>
        <v>0</v>
      </c>
      <c r="E18" s="40">
        <f>E19</f>
        <v>0</v>
      </c>
      <c r="F18" s="12" t="e">
        <f t="shared" si="0"/>
        <v>#DIV/0!</v>
      </c>
    </row>
    <row r="19" spans="1:6" ht="24.75" customHeight="1">
      <c r="A19" s="101" t="s">
        <v>212</v>
      </c>
      <c r="B19" s="102" t="s">
        <v>15</v>
      </c>
      <c r="C19" s="102" t="s">
        <v>145</v>
      </c>
      <c r="D19" s="50">
        <v>0</v>
      </c>
      <c r="E19" s="12">
        <v>0</v>
      </c>
      <c r="F19" s="12" t="e">
        <f t="shared" si="0"/>
        <v>#DIV/0!</v>
      </c>
    </row>
    <row r="20" spans="1:6" ht="15" customHeight="1">
      <c r="A20" s="98" t="s">
        <v>61</v>
      </c>
      <c r="B20" s="66" t="s">
        <v>17</v>
      </c>
      <c r="C20" s="66" t="s">
        <v>13</v>
      </c>
      <c r="D20" s="67">
        <f>D21+D22</f>
        <v>481.61</v>
      </c>
      <c r="E20" s="67">
        <f>E21+E22</f>
        <v>421.61</v>
      </c>
      <c r="F20" s="12">
        <f t="shared" si="0"/>
        <v>87.54178692302901</v>
      </c>
    </row>
    <row r="21" spans="1:6" ht="12.75">
      <c r="A21" s="87" t="s">
        <v>146</v>
      </c>
      <c r="B21" s="49" t="s">
        <v>17</v>
      </c>
      <c r="C21" s="49" t="s">
        <v>145</v>
      </c>
      <c r="D21" s="50">
        <v>30</v>
      </c>
      <c r="E21" s="12">
        <v>15</v>
      </c>
      <c r="F21" s="12">
        <f t="shared" si="0"/>
        <v>50</v>
      </c>
    </row>
    <row r="22" spans="1:6" ht="25.5">
      <c r="A22" s="99" t="s">
        <v>209</v>
      </c>
      <c r="B22" s="49" t="s">
        <v>17</v>
      </c>
      <c r="C22" s="49" t="s">
        <v>50</v>
      </c>
      <c r="D22" s="50">
        <v>451.61</v>
      </c>
      <c r="E22" s="12">
        <v>406.61</v>
      </c>
      <c r="F22" s="12">
        <f t="shared" si="0"/>
        <v>90.03565022918004</v>
      </c>
    </row>
    <row r="23" spans="1:6" ht="12.75">
      <c r="A23" s="46" t="s">
        <v>23</v>
      </c>
      <c r="B23" s="47" t="s">
        <v>21</v>
      </c>
      <c r="C23" s="47" t="s">
        <v>13</v>
      </c>
      <c r="D23" s="40">
        <f>D24+D25+D26</f>
        <v>340.53</v>
      </c>
      <c r="E23" s="40">
        <f>E24+E25+E26</f>
        <v>340.53</v>
      </c>
      <c r="F23" s="12">
        <f t="shared" si="0"/>
        <v>100</v>
      </c>
    </row>
    <row r="24" spans="1:6" s="20" customFormat="1" ht="12.75">
      <c r="A24" s="51" t="s">
        <v>62</v>
      </c>
      <c r="B24" s="49" t="s">
        <v>21</v>
      </c>
      <c r="C24" s="49" t="s">
        <v>14</v>
      </c>
      <c r="D24" s="50">
        <v>0</v>
      </c>
      <c r="E24" s="50">
        <v>0</v>
      </c>
      <c r="F24" s="12" t="e">
        <f t="shared" si="0"/>
        <v>#DIV/0!</v>
      </c>
    </row>
    <row r="25" spans="1:6" ht="14.25" customHeight="1">
      <c r="A25" s="51" t="s">
        <v>115</v>
      </c>
      <c r="B25" s="49" t="s">
        <v>21</v>
      </c>
      <c r="C25" s="49" t="s">
        <v>15</v>
      </c>
      <c r="D25" s="50">
        <v>340.53</v>
      </c>
      <c r="E25" s="50">
        <v>340.53</v>
      </c>
      <c r="F25" s="12">
        <f t="shared" si="0"/>
        <v>100</v>
      </c>
    </row>
    <row r="26" spans="1:6" ht="14.25" customHeight="1">
      <c r="A26" s="95" t="s">
        <v>200</v>
      </c>
      <c r="B26" s="49" t="s">
        <v>21</v>
      </c>
      <c r="C26" s="49" t="s">
        <v>21</v>
      </c>
      <c r="D26" s="50">
        <v>0</v>
      </c>
      <c r="E26" s="50">
        <v>0</v>
      </c>
      <c r="F26" s="12" t="e">
        <f t="shared" si="0"/>
        <v>#DIV/0!</v>
      </c>
    </row>
    <row r="27" spans="1:6" s="7" customFormat="1" ht="12.75">
      <c r="A27" s="46" t="s">
        <v>24</v>
      </c>
      <c r="B27" s="47" t="s">
        <v>18</v>
      </c>
      <c r="C27" s="47" t="s">
        <v>13</v>
      </c>
      <c r="D27" s="40">
        <f>D29+D28</f>
        <v>0</v>
      </c>
      <c r="E27" s="40">
        <f>E29+E28</f>
        <v>0</v>
      </c>
      <c r="F27" s="12" t="e">
        <f t="shared" si="0"/>
        <v>#DIV/0!</v>
      </c>
    </row>
    <row r="28" spans="1:6" s="7" customFormat="1" ht="24" customHeight="1" hidden="1">
      <c r="A28" s="48" t="s">
        <v>126</v>
      </c>
      <c r="B28" s="28" t="s">
        <v>18</v>
      </c>
      <c r="C28" s="28" t="s">
        <v>21</v>
      </c>
      <c r="D28" s="12"/>
      <c r="E28" s="12"/>
      <c r="F28" s="12" t="e">
        <f t="shared" si="0"/>
        <v>#DIV/0!</v>
      </c>
    </row>
    <row r="29" spans="1:6" ht="15" customHeight="1">
      <c r="A29" s="51" t="s">
        <v>44</v>
      </c>
      <c r="B29" s="49" t="s">
        <v>18</v>
      </c>
      <c r="C29" s="49" t="s">
        <v>18</v>
      </c>
      <c r="D29" s="50">
        <v>0</v>
      </c>
      <c r="E29" s="12">
        <v>0</v>
      </c>
      <c r="F29" s="12" t="e">
        <f t="shared" si="0"/>
        <v>#DIV/0!</v>
      </c>
    </row>
    <row r="30" spans="1:6" s="7" customFormat="1" ht="25.5">
      <c r="A30" s="46" t="s">
        <v>25</v>
      </c>
      <c r="B30" s="47" t="s">
        <v>22</v>
      </c>
      <c r="C30" s="47" t="s">
        <v>13</v>
      </c>
      <c r="D30" s="40">
        <f>D31</f>
        <v>689.86</v>
      </c>
      <c r="E30" s="40">
        <f>E31</f>
        <v>655.17</v>
      </c>
      <c r="F30" s="12">
        <f t="shared" si="0"/>
        <v>94.97144348128606</v>
      </c>
    </row>
    <row r="31" spans="1:6" ht="12.75">
      <c r="A31" s="51" t="s">
        <v>26</v>
      </c>
      <c r="B31" s="49" t="s">
        <v>22</v>
      </c>
      <c r="C31" s="49" t="s">
        <v>12</v>
      </c>
      <c r="D31" s="50">
        <v>689.86</v>
      </c>
      <c r="E31" s="12">
        <v>655.17</v>
      </c>
      <c r="F31" s="12">
        <f t="shared" si="0"/>
        <v>94.97144348128606</v>
      </c>
    </row>
    <row r="32" spans="1:6" ht="12.75" hidden="1">
      <c r="A32" s="56" t="s">
        <v>112</v>
      </c>
      <c r="B32" s="66" t="s">
        <v>113</v>
      </c>
      <c r="C32" s="66" t="s">
        <v>13</v>
      </c>
      <c r="D32" s="67"/>
      <c r="E32" s="40">
        <f>F32-D32</f>
        <v>0</v>
      </c>
      <c r="F32" s="12" t="e">
        <f t="shared" si="0"/>
        <v>#DIV/0!</v>
      </c>
    </row>
    <row r="33" spans="1:6" ht="12.75" hidden="1">
      <c r="A33" s="51" t="s">
        <v>114</v>
      </c>
      <c r="B33" s="49" t="s">
        <v>113</v>
      </c>
      <c r="C33" s="49" t="s">
        <v>12</v>
      </c>
      <c r="D33" s="50"/>
      <c r="E33" s="12">
        <f>F33-D33</f>
        <v>0</v>
      </c>
      <c r="F33" s="12" t="e">
        <f t="shared" si="0"/>
        <v>#DIV/0!</v>
      </c>
    </row>
    <row r="34" spans="1:6" s="7" customFormat="1" ht="12.75">
      <c r="A34" s="86" t="s">
        <v>148</v>
      </c>
      <c r="B34" s="66" t="s">
        <v>113</v>
      </c>
      <c r="C34" s="66" t="s">
        <v>13</v>
      </c>
      <c r="D34" s="67">
        <f>D35+D36</f>
        <v>1105.45</v>
      </c>
      <c r="E34" s="67">
        <f>E35+E36</f>
        <v>1102</v>
      </c>
      <c r="F34" s="12">
        <f t="shared" si="0"/>
        <v>99.68790990094531</v>
      </c>
    </row>
    <row r="35" spans="1:6" ht="15">
      <c r="A35" s="85" t="s">
        <v>147</v>
      </c>
      <c r="B35" s="49" t="s">
        <v>113</v>
      </c>
      <c r="C35" s="49" t="s">
        <v>12</v>
      </c>
      <c r="D35" s="50">
        <v>0</v>
      </c>
      <c r="E35" s="12">
        <v>0</v>
      </c>
      <c r="F35" s="12" t="e">
        <f t="shared" si="0"/>
        <v>#DIV/0!</v>
      </c>
    </row>
    <row r="36" spans="1:6" ht="12.75">
      <c r="A36" s="51" t="s">
        <v>45</v>
      </c>
      <c r="B36" s="49" t="s">
        <v>113</v>
      </c>
      <c r="C36" s="49" t="s">
        <v>21</v>
      </c>
      <c r="D36" s="50">
        <v>1105.45</v>
      </c>
      <c r="E36" s="12">
        <v>1102</v>
      </c>
      <c r="F36" s="12">
        <f t="shared" si="0"/>
        <v>99.68790990094531</v>
      </c>
    </row>
    <row r="37" spans="1:6" s="7" customFormat="1" ht="12.75">
      <c r="A37" s="46" t="s">
        <v>27</v>
      </c>
      <c r="B37" s="47"/>
      <c r="C37" s="47"/>
      <c r="D37" s="40">
        <f>D7+D14+D18+D20+D23+D27+D30+D34</f>
        <v>4261.900000000001</v>
      </c>
      <c r="E37" s="40">
        <f>E7+E14+E18+E20+E23+E27+E30+E34</f>
        <v>4163.76</v>
      </c>
      <c r="F37" s="68">
        <f>E37/D37*100</f>
        <v>97.69727117013538</v>
      </c>
    </row>
    <row r="38" spans="4:6" ht="12.75">
      <c r="D38" s="42"/>
      <c r="F38" s="21"/>
    </row>
    <row r="40" ht="12.75">
      <c r="D40" s="42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L106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1.875" style="0" customWidth="1"/>
    <col min="6" max="6" width="6.00390625" style="0" customWidth="1"/>
    <col min="7" max="7" width="11.125" style="0" customWidth="1"/>
    <col min="8" max="8" width="11.25390625" style="0" customWidth="1"/>
    <col min="9" max="9" width="9.625" style="8" customWidth="1"/>
    <col min="10" max="10" width="16.25390625" style="0" customWidth="1"/>
  </cols>
  <sheetData>
    <row r="1" spans="1:11" ht="83.25" customHeight="1">
      <c r="A1" s="138"/>
      <c r="B1" s="138"/>
      <c r="C1" s="138"/>
      <c r="D1" s="138"/>
      <c r="E1" s="138"/>
      <c r="F1" s="124" t="s">
        <v>267</v>
      </c>
      <c r="G1" s="124"/>
      <c r="H1" s="124"/>
      <c r="I1" s="124"/>
      <c r="J1" s="10"/>
      <c r="K1" s="10"/>
    </row>
    <row r="2" spans="1:12" s="1" customFormat="1" ht="59.25" customHeight="1">
      <c r="A2" s="139" t="s">
        <v>268</v>
      </c>
      <c r="B2" s="139"/>
      <c r="C2" s="139"/>
      <c r="D2" s="139"/>
      <c r="E2" s="139"/>
      <c r="F2" s="139"/>
      <c r="G2" s="139"/>
      <c r="H2" s="139"/>
      <c r="I2" s="139"/>
      <c r="J2" s="137"/>
      <c r="K2" s="137"/>
      <c r="L2" s="137"/>
    </row>
    <row r="3" spans="1:9" s="1" customFormat="1" ht="14.25" customHeight="1">
      <c r="A3" s="54"/>
      <c r="B3" s="54"/>
      <c r="C3" s="54"/>
      <c r="D3" s="54"/>
      <c r="E3" s="54"/>
      <c r="F3" s="54"/>
      <c r="G3" s="54"/>
      <c r="H3" s="54"/>
      <c r="I3" s="52" t="s">
        <v>4</v>
      </c>
    </row>
    <row r="4" spans="1:9" s="1" customFormat="1" ht="14.25" customHeight="1">
      <c r="A4" s="131" t="s">
        <v>105</v>
      </c>
      <c r="B4" s="131" t="s">
        <v>10</v>
      </c>
      <c r="C4" s="131" t="s">
        <v>5</v>
      </c>
      <c r="D4" s="131" t="s">
        <v>6</v>
      </c>
      <c r="E4" s="131" t="s">
        <v>7</v>
      </c>
      <c r="F4" s="131" t="s">
        <v>8</v>
      </c>
      <c r="G4" s="133" t="s">
        <v>257</v>
      </c>
      <c r="H4" s="134"/>
      <c r="I4" s="135"/>
    </row>
    <row r="5" spans="1:9" s="6" customFormat="1" ht="39.75" customHeight="1">
      <c r="A5" s="132"/>
      <c r="B5" s="132"/>
      <c r="C5" s="132"/>
      <c r="D5" s="132"/>
      <c r="E5" s="132"/>
      <c r="F5" s="132"/>
      <c r="G5" s="45" t="s">
        <v>258</v>
      </c>
      <c r="H5" s="45" t="s">
        <v>132</v>
      </c>
      <c r="I5" s="11" t="s">
        <v>133</v>
      </c>
    </row>
    <row r="6" spans="1:9" s="6" customFormat="1" ht="12.7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7">
        <v>7</v>
      </c>
      <c r="H6" s="45">
        <v>8</v>
      </c>
      <c r="I6" s="53">
        <v>9</v>
      </c>
    </row>
    <row r="7" spans="1:10" ht="14.25" customHeight="1">
      <c r="A7" s="55" t="s">
        <v>28</v>
      </c>
      <c r="B7" s="47" t="s">
        <v>75</v>
      </c>
      <c r="C7" s="47" t="s">
        <v>13</v>
      </c>
      <c r="D7" s="47" t="s">
        <v>13</v>
      </c>
      <c r="E7" s="47" t="s">
        <v>236</v>
      </c>
      <c r="F7" s="47" t="s">
        <v>39</v>
      </c>
      <c r="G7" s="40">
        <f>G8</f>
        <v>1580.35</v>
      </c>
      <c r="H7" s="40">
        <f>H8</f>
        <v>1580.35</v>
      </c>
      <c r="I7" s="40">
        <f aca="true" t="shared" si="0" ref="I7:I72">H7/G7*100</f>
        <v>100</v>
      </c>
      <c r="J7" s="136"/>
    </row>
    <row r="8" spans="1:10" ht="12.75">
      <c r="A8" s="56" t="s">
        <v>43</v>
      </c>
      <c r="B8" s="47" t="s">
        <v>75</v>
      </c>
      <c r="C8" s="66" t="s">
        <v>12</v>
      </c>
      <c r="D8" s="66" t="s">
        <v>13</v>
      </c>
      <c r="E8" s="66" t="s">
        <v>236</v>
      </c>
      <c r="F8" s="66" t="s">
        <v>39</v>
      </c>
      <c r="G8" s="40">
        <f>G10+G14+G29</f>
        <v>1580.35</v>
      </c>
      <c r="H8" s="40">
        <f>H10+H14+H29</f>
        <v>1580.35</v>
      </c>
      <c r="I8" s="40">
        <f t="shared" si="0"/>
        <v>100</v>
      </c>
      <c r="J8" s="136"/>
    </row>
    <row r="9" spans="1:10" ht="25.5" hidden="1">
      <c r="A9" s="51" t="s">
        <v>37</v>
      </c>
      <c r="B9" s="28" t="s">
        <v>75</v>
      </c>
      <c r="C9" s="49" t="s">
        <v>12</v>
      </c>
      <c r="D9" s="49" t="s">
        <v>13</v>
      </c>
      <c r="E9" s="49" t="s">
        <v>40</v>
      </c>
      <c r="F9" s="49" t="s">
        <v>39</v>
      </c>
      <c r="G9" s="12">
        <f>G10+G14+G29</f>
        <v>1580.35</v>
      </c>
      <c r="H9" s="12">
        <f>H14</f>
        <v>1119.83</v>
      </c>
      <c r="I9" s="40">
        <f t="shared" si="0"/>
        <v>70.85961970449584</v>
      </c>
      <c r="J9" s="136"/>
    </row>
    <row r="10" spans="1:10" ht="25.5">
      <c r="A10" s="94" t="s">
        <v>187</v>
      </c>
      <c r="B10" s="47" t="s">
        <v>75</v>
      </c>
      <c r="C10" s="47" t="s">
        <v>12</v>
      </c>
      <c r="D10" s="47" t="s">
        <v>14</v>
      </c>
      <c r="E10" s="47" t="s">
        <v>219</v>
      </c>
      <c r="F10" s="66" t="s">
        <v>39</v>
      </c>
      <c r="G10" s="40">
        <f>G11+G13</f>
        <v>460.52</v>
      </c>
      <c r="H10" s="40">
        <f>H11+H13</f>
        <v>460.52</v>
      </c>
      <c r="I10" s="40">
        <f t="shared" si="0"/>
        <v>100</v>
      </c>
      <c r="J10" s="41"/>
    </row>
    <row r="11" spans="1:10" ht="38.25">
      <c r="A11" s="93" t="s">
        <v>186</v>
      </c>
      <c r="B11" s="28" t="s">
        <v>75</v>
      </c>
      <c r="C11" s="49" t="s">
        <v>12</v>
      </c>
      <c r="D11" s="49" t="s">
        <v>14</v>
      </c>
      <c r="E11" s="28" t="s">
        <v>220</v>
      </c>
      <c r="F11" s="49" t="s">
        <v>152</v>
      </c>
      <c r="G11" s="12">
        <v>353.7</v>
      </c>
      <c r="H11" s="12">
        <v>353.7</v>
      </c>
      <c r="I11" s="40">
        <f t="shared" si="0"/>
        <v>100</v>
      </c>
      <c r="J11" s="41"/>
    </row>
    <row r="12" spans="1:10" ht="12.75" hidden="1">
      <c r="A12" s="51" t="s">
        <v>153</v>
      </c>
      <c r="B12" s="28" t="s">
        <v>75</v>
      </c>
      <c r="C12" s="49" t="s">
        <v>12</v>
      </c>
      <c r="D12" s="49" t="s">
        <v>17</v>
      </c>
      <c r="E12" s="49" t="s">
        <v>53</v>
      </c>
      <c r="F12" s="49" t="s">
        <v>152</v>
      </c>
      <c r="G12" s="12">
        <v>290.12</v>
      </c>
      <c r="H12" s="12">
        <v>290.12</v>
      </c>
      <c r="I12" s="40">
        <f t="shared" si="0"/>
        <v>100</v>
      </c>
      <c r="J12" s="41"/>
    </row>
    <row r="13" spans="1:10" ht="51">
      <c r="A13" s="104" t="s">
        <v>221</v>
      </c>
      <c r="B13" s="105" t="s">
        <v>75</v>
      </c>
      <c r="C13" s="105" t="s">
        <v>12</v>
      </c>
      <c r="D13" s="105" t="s">
        <v>14</v>
      </c>
      <c r="E13" s="105" t="s">
        <v>220</v>
      </c>
      <c r="F13" s="105" t="s">
        <v>222</v>
      </c>
      <c r="G13" s="12">
        <v>106.82</v>
      </c>
      <c r="H13" s="12">
        <v>106.82</v>
      </c>
      <c r="I13" s="40">
        <f t="shared" si="0"/>
        <v>100</v>
      </c>
      <c r="J13" s="41"/>
    </row>
    <row r="14" spans="1:9" ht="38.25">
      <c r="A14" s="106" t="s">
        <v>223</v>
      </c>
      <c r="B14" s="107">
        <v>801</v>
      </c>
      <c r="C14" s="108" t="s">
        <v>12</v>
      </c>
      <c r="D14" s="108" t="s">
        <v>17</v>
      </c>
      <c r="E14" s="107" t="s">
        <v>224</v>
      </c>
      <c r="F14" s="108" t="s">
        <v>39</v>
      </c>
      <c r="G14" s="40">
        <f>G17+G20</f>
        <v>1119.83</v>
      </c>
      <c r="H14" s="40">
        <f>H17+H20</f>
        <v>1119.83</v>
      </c>
      <c r="I14" s="40">
        <f t="shared" si="0"/>
        <v>100</v>
      </c>
    </row>
    <row r="15" spans="1:9" ht="63.75" hidden="1">
      <c r="A15" s="96" t="s">
        <v>203</v>
      </c>
      <c r="B15" s="28" t="s">
        <v>75</v>
      </c>
      <c r="C15" s="49" t="s">
        <v>12</v>
      </c>
      <c r="D15" s="49" t="s">
        <v>17</v>
      </c>
      <c r="E15" s="28" t="s">
        <v>201</v>
      </c>
      <c r="F15" s="49" t="s">
        <v>39</v>
      </c>
      <c r="G15" s="12">
        <f>G16</f>
        <v>131</v>
      </c>
      <c r="H15" s="12"/>
      <c r="I15" s="40">
        <f t="shared" si="0"/>
        <v>0</v>
      </c>
    </row>
    <row r="16" spans="1:9" ht="63.75" hidden="1">
      <c r="A16" s="17" t="s">
        <v>203</v>
      </c>
      <c r="B16" s="28" t="s">
        <v>75</v>
      </c>
      <c r="C16" s="49" t="s">
        <v>12</v>
      </c>
      <c r="D16" s="49" t="s">
        <v>17</v>
      </c>
      <c r="E16" s="28" t="s">
        <v>201</v>
      </c>
      <c r="F16" s="49" t="s">
        <v>202</v>
      </c>
      <c r="G16" s="12">
        <v>131</v>
      </c>
      <c r="H16" s="12"/>
      <c r="I16" s="40">
        <f t="shared" si="0"/>
        <v>0</v>
      </c>
    </row>
    <row r="17" spans="1:9" ht="38.25">
      <c r="A17" s="109" t="s">
        <v>189</v>
      </c>
      <c r="B17" s="110">
        <v>801</v>
      </c>
      <c r="C17" s="110" t="s">
        <v>12</v>
      </c>
      <c r="D17" s="110" t="s">
        <v>17</v>
      </c>
      <c r="E17" s="110" t="s">
        <v>225</v>
      </c>
      <c r="F17" s="110" t="s">
        <v>39</v>
      </c>
      <c r="G17" s="12">
        <f>G18+G19</f>
        <v>907.73</v>
      </c>
      <c r="H17" s="12">
        <f>H18+H19</f>
        <v>907.73</v>
      </c>
      <c r="I17" s="40">
        <f t="shared" si="0"/>
        <v>100</v>
      </c>
    </row>
    <row r="18" spans="1:9" ht="25.5">
      <c r="A18" s="111" t="s">
        <v>226</v>
      </c>
      <c r="B18" s="110" t="s">
        <v>75</v>
      </c>
      <c r="C18" s="110" t="s">
        <v>12</v>
      </c>
      <c r="D18" s="110" t="s">
        <v>17</v>
      </c>
      <c r="E18" s="110" t="s">
        <v>227</v>
      </c>
      <c r="F18" s="110">
        <v>121</v>
      </c>
      <c r="G18" s="12">
        <v>720.21</v>
      </c>
      <c r="H18" s="12">
        <v>720.21</v>
      </c>
      <c r="I18" s="40">
        <f t="shared" si="0"/>
        <v>100</v>
      </c>
    </row>
    <row r="19" spans="1:9" ht="51">
      <c r="A19" s="104" t="s">
        <v>221</v>
      </c>
      <c r="B19" s="110" t="s">
        <v>75</v>
      </c>
      <c r="C19" s="110" t="s">
        <v>12</v>
      </c>
      <c r="D19" s="110" t="s">
        <v>17</v>
      </c>
      <c r="E19" s="110" t="s">
        <v>227</v>
      </c>
      <c r="F19" s="110">
        <v>129</v>
      </c>
      <c r="G19" s="12">
        <v>187.52</v>
      </c>
      <c r="H19" s="12">
        <v>187.52</v>
      </c>
      <c r="I19" s="40">
        <f t="shared" si="0"/>
        <v>100</v>
      </c>
    </row>
    <row r="20" spans="1:9" ht="44.25">
      <c r="A20" s="111" t="s">
        <v>228</v>
      </c>
      <c r="B20" s="110" t="s">
        <v>75</v>
      </c>
      <c r="C20" s="110" t="s">
        <v>12</v>
      </c>
      <c r="D20" s="110" t="s">
        <v>17</v>
      </c>
      <c r="E20" s="110" t="s">
        <v>229</v>
      </c>
      <c r="F20" s="110" t="s">
        <v>39</v>
      </c>
      <c r="G20" s="12">
        <f>G21+G25+G26+G27+G28</f>
        <v>212.10000000000002</v>
      </c>
      <c r="H20" s="12">
        <f>H21+H25+H26+H27+H28</f>
        <v>212.10000000000002</v>
      </c>
      <c r="I20" s="40">
        <f t="shared" si="0"/>
        <v>100</v>
      </c>
    </row>
    <row r="21" spans="1:9" ht="38.25">
      <c r="A21" s="111" t="s">
        <v>230</v>
      </c>
      <c r="B21" s="110" t="s">
        <v>75</v>
      </c>
      <c r="C21" s="110" t="s">
        <v>12</v>
      </c>
      <c r="D21" s="110" t="s">
        <v>17</v>
      </c>
      <c r="E21" s="110" t="s">
        <v>229</v>
      </c>
      <c r="F21" s="110">
        <v>242</v>
      </c>
      <c r="G21" s="12">
        <v>0</v>
      </c>
      <c r="H21" s="12">
        <v>0</v>
      </c>
      <c r="I21" s="40" t="e">
        <f t="shared" si="0"/>
        <v>#DIV/0!</v>
      </c>
    </row>
    <row r="22" spans="1:9" ht="25.5" hidden="1">
      <c r="A22" s="56" t="s">
        <v>41</v>
      </c>
      <c r="B22" s="28" t="s">
        <v>75</v>
      </c>
      <c r="C22" s="49" t="s">
        <v>12</v>
      </c>
      <c r="D22" s="49" t="s">
        <v>14</v>
      </c>
      <c r="E22" s="49" t="s">
        <v>53</v>
      </c>
      <c r="F22" s="49" t="s">
        <v>39</v>
      </c>
      <c r="G22" s="40">
        <f>G23+G24</f>
        <v>774.79</v>
      </c>
      <c r="H22" s="40"/>
      <c r="I22" s="40">
        <f t="shared" si="0"/>
        <v>0</v>
      </c>
    </row>
    <row r="23" spans="1:9" ht="12.75" hidden="1">
      <c r="A23" s="51" t="s">
        <v>153</v>
      </c>
      <c r="B23" s="28" t="s">
        <v>75</v>
      </c>
      <c r="C23" s="49" t="s">
        <v>12</v>
      </c>
      <c r="D23" s="49" t="s">
        <v>14</v>
      </c>
      <c r="E23" s="49" t="s">
        <v>53</v>
      </c>
      <c r="F23" s="49" t="s">
        <v>152</v>
      </c>
      <c r="G23" s="12">
        <v>484.67</v>
      </c>
      <c r="H23" s="12"/>
      <c r="I23" s="40">
        <f t="shared" si="0"/>
        <v>0</v>
      </c>
    </row>
    <row r="24" spans="1:9" ht="12.75" hidden="1">
      <c r="A24" s="51" t="s">
        <v>153</v>
      </c>
      <c r="B24" s="28" t="s">
        <v>75</v>
      </c>
      <c r="C24" s="49" t="s">
        <v>12</v>
      </c>
      <c r="D24" s="49" t="s">
        <v>17</v>
      </c>
      <c r="E24" s="49" t="s">
        <v>53</v>
      </c>
      <c r="F24" s="49" t="s">
        <v>152</v>
      </c>
      <c r="G24" s="12">
        <v>290.12</v>
      </c>
      <c r="H24" s="12"/>
      <c r="I24" s="40">
        <f t="shared" si="0"/>
        <v>0</v>
      </c>
    </row>
    <row r="25" spans="1:9" ht="38.25">
      <c r="A25" s="111" t="s">
        <v>198</v>
      </c>
      <c r="B25" s="110" t="s">
        <v>75</v>
      </c>
      <c r="C25" s="110" t="s">
        <v>12</v>
      </c>
      <c r="D25" s="110" t="s">
        <v>17</v>
      </c>
      <c r="E25" s="110" t="s">
        <v>229</v>
      </c>
      <c r="F25" s="110">
        <v>244</v>
      </c>
      <c r="G25" s="12">
        <v>154.52</v>
      </c>
      <c r="H25" s="12">
        <v>154.52</v>
      </c>
      <c r="I25" s="40">
        <f t="shared" si="0"/>
        <v>100</v>
      </c>
    </row>
    <row r="26" spans="1:9" ht="25.5">
      <c r="A26" s="111" t="s">
        <v>231</v>
      </c>
      <c r="B26" s="110" t="s">
        <v>75</v>
      </c>
      <c r="C26" s="110" t="s">
        <v>12</v>
      </c>
      <c r="D26" s="110" t="s">
        <v>17</v>
      </c>
      <c r="E26" s="110" t="s">
        <v>229</v>
      </c>
      <c r="F26" s="110">
        <v>851</v>
      </c>
      <c r="G26" s="12">
        <v>30.44</v>
      </c>
      <c r="H26" s="12">
        <v>30.44</v>
      </c>
      <c r="I26" s="40">
        <f t="shared" si="0"/>
        <v>100</v>
      </c>
    </row>
    <row r="27" spans="1:9" ht="18" customHeight="1">
      <c r="A27" s="111" t="s">
        <v>188</v>
      </c>
      <c r="B27" s="110" t="s">
        <v>75</v>
      </c>
      <c r="C27" s="110" t="s">
        <v>12</v>
      </c>
      <c r="D27" s="110" t="s">
        <v>17</v>
      </c>
      <c r="E27" s="110" t="s">
        <v>229</v>
      </c>
      <c r="F27" s="110">
        <v>852</v>
      </c>
      <c r="G27" s="12">
        <v>7.02</v>
      </c>
      <c r="H27" s="12">
        <v>7.02</v>
      </c>
      <c r="I27" s="40">
        <f t="shared" si="0"/>
        <v>100</v>
      </c>
    </row>
    <row r="28" spans="1:9" ht="18" customHeight="1">
      <c r="A28" s="119" t="s">
        <v>247</v>
      </c>
      <c r="B28" s="110" t="s">
        <v>75</v>
      </c>
      <c r="C28" s="110" t="s">
        <v>12</v>
      </c>
      <c r="D28" s="110" t="s">
        <v>17</v>
      </c>
      <c r="E28" s="110" t="s">
        <v>229</v>
      </c>
      <c r="F28" s="110" t="s">
        <v>248</v>
      </c>
      <c r="G28" s="12">
        <v>20.12</v>
      </c>
      <c r="H28" s="12">
        <v>20.12</v>
      </c>
      <c r="I28" s="40">
        <f t="shared" si="0"/>
        <v>100</v>
      </c>
    </row>
    <row r="29" spans="1:9" ht="21" customHeight="1">
      <c r="A29" s="112" t="s">
        <v>232</v>
      </c>
      <c r="B29" s="108" t="s">
        <v>75</v>
      </c>
      <c r="C29" s="113" t="s">
        <v>12</v>
      </c>
      <c r="D29" s="113" t="s">
        <v>113</v>
      </c>
      <c r="E29" s="113" t="s">
        <v>233</v>
      </c>
      <c r="F29" s="113" t="s">
        <v>39</v>
      </c>
      <c r="G29" s="40">
        <f>G30</f>
        <v>0</v>
      </c>
      <c r="H29" s="40">
        <f>H30</f>
        <v>0</v>
      </c>
      <c r="I29" s="40" t="e">
        <f t="shared" si="0"/>
        <v>#DIV/0!</v>
      </c>
    </row>
    <row r="30" spans="1:9" ht="24" customHeight="1">
      <c r="A30" s="114" t="s">
        <v>234</v>
      </c>
      <c r="B30" s="110" t="s">
        <v>75</v>
      </c>
      <c r="C30" s="115" t="s">
        <v>12</v>
      </c>
      <c r="D30" s="115" t="s">
        <v>113</v>
      </c>
      <c r="E30" s="115" t="s">
        <v>235</v>
      </c>
      <c r="F30" s="115" t="s">
        <v>39</v>
      </c>
      <c r="G30" s="12">
        <f>G35</f>
        <v>0</v>
      </c>
      <c r="H30" s="12">
        <f>H35</f>
        <v>0</v>
      </c>
      <c r="I30" s="40" t="e">
        <f t="shared" si="0"/>
        <v>#DIV/0!</v>
      </c>
    </row>
    <row r="31" spans="1:9" ht="12.75" hidden="1">
      <c r="A31" s="51" t="s">
        <v>100</v>
      </c>
      <c r="B31" s="28" t="s">
        <v>75</v>
      </c>
      <c r="C31" s="49" t="s">
        <v>12</v>
      </c>
      <c r="D31" s="49" t="s">
        <v>113</v>
      </c>
      <c r="E31" s="49" t="s">
        <v>86</v>
      </c>
      <c r="F31" s="49" t="s">
        <v>55</v>
      </c>
      <c r="G31" s="12"/>
      <c r="H31" s="12"/>
      <c r="I31" s="40" t="e">
        <f t="shared" si="0"/>
        <v>#DIV/0!</v>
      </c>
    </row>
    <row r="32" spans="1:9" ht="12.75" hidden="1">
      <c r="A32" s="56" t="s">
        <v>54</v>
      </c>
      <c r="B32" s="28" t="s">
        <v>75</v>
      </c>
      <c r="C32" s="49" t="s">
        <v>12</v>
      </c>
      <c r="D32" s="49" t="s">
        <v>50</v>
      </c>
      <c r="E32" s="49" t="s">
        <v>38</v>
      </c>
      <c r="F32" s="49" t="s">
        <v>39</v>
      </c>
      <c r="G32" s="40">
        <f>G33</f>
        <v>0</v>
      </c>
      <c r="H32" s="40"/>
      <c r="I32" s="40" t="e">
        <f t="shared" si="0"/>
        <v>#DIV/0!</v>
      </c>
    </row>
    <row r="33" spans="1:9" ht="25.5" customHeight="1" hidden="1">
      <c r="A33" s="51" t="s">
        <v>42</v>
      </c>
      <c r="B33" s="28" t="s">
        <v>75</v>
      </c>
      <c r="C33" s="49" t="s">
        <v>12</v>
      </c>
      <c r="D33" s="49" t="s">
        <v>50</v>
      </c>
      <c r="E33" s="49" t="s">
        <v>86</v>
      </c>
      <c r="F33" s="49" t="s">
        <v>39</v>
      </c>
      <c r="G33" s="12"/>
      <c r="H33" s="12"/>
      <c r="I33" s="40" t="e">
        <f t="shared" si="0"/>
        <v>#DIV/0!</v>
      </c>
    </row>
    <row r="34" spans="1:9" ht="14.25" customHeight="1" hidden="1">
      <c r="A34" s="51" t="s">
        <v>100</v>
      </c>
      <c r="B34" s="28" t="s">
        <v>75</v>
      </c>
      <c r="C34" s="49" t="s">
        <v>12</v>
      </c>
      <c r="D34" s="49" t="s">
        <v>50</v>
      </c>
      <c r="E34" s="49" t="s">
        <v>86</v>
      </c>
      <c r="F34" s="49" t="s">
        <v>55</v>
      </c>
      <c r="G34" s="12"/>
      <c r="H34" s="12"/>
      <c r="I34" s="40" t="e">
        <f t="shared" si="0"/>
        <v>#DIV/0!</v>
      </c>
    </row>
    <row r="35" spans="1:9" ht="29.25" customHeight="1">
      <c r="A35" s="116" t="s">
        <v>42</v>
      </c>
      <c r="B35" s="110" t="s">
        <v>75</v>
      </c>
      <c r="C35" s="115" t="s">
        <v>12</v>
      </c>
      <c r="D35" s="115" t="s">
        <v>113</v>
      </c>
      <c r="E35" s="115" t="s">
        <v>235</v>
      </c>
      <c r="F35" s="115" t="s">
        <v>190</v>
      </c>
      <c r="G35" s="12">
        <v>0</v>
      </c>
      <c r="H35" s="12">
        <v>0</v>
      </c>
      <c r="I35" s="40" t="e">
        <f t="shared" si="0"/>
        <v>#DIV/0!</v>
      </c>
    </row>
    <row r="36" spans="1:9" ht="12.75">
      <c r="A36" s="106" t="s">
        <v>51</v>
      </c>
      <c r="B36" s="110" t="s">
        <v>75</v>
      </c>
      <c r="C36" s="108" t="s">
        <v>14</v>
      </c>
      <c r="D36" s="108" t="s">
        <v>15</v>
      </c>
      <c r="E36" s="108" t="s">
        <v>236</v>
      </c>
      <c r="F36" s="113" t="s">
        <v>39</v>
      </c>
      <c r="G36" s="40">
        <f>G37</f>
        <v>64.10000000000001</v>
      </c>
      <c r="H36" s="40">
        <f>H37</f>
        <v>64.10000000000001</v>
      </c>
      <c r="I36" s="40">
        <f t="shared" si="0"/>
        <v>100</v>
      </c>
    </row>
    <row r="37" spans="1:9" ht="39.75" customHeight="1">
      <c r="A37" s="109" t="s">
        <v>56</v>
      </c>
      <c r="B37" s="110" t="s">
        <v>75</v>
      </c>
      <c r="C37" s="110" t="s">
        <v>14</v>
      </c>
      <c r="D37" s="110" t="s">
        <v>15</v>
      </c>
      <c r="E37" s="110" t="s">
        <v>237</v>
      </c>
      <c r="F37" s="115" t="s">
        <v>39</v>
      </c>
      <c r="G37" s="12">
        <f>G38+G39+G49</f>
        <v>64.10000000000001</v>
      </c>
      <c r="H37" s="12">
        <f>H38+H39+H49</f>
        <v>64.10000000000001</v>
      </c>
      <c r="I37" s="40">
        <f t="shared" si="0"/>
        <v>100</v>
      </c>
    </row>
    <row r="38" spans="1:9" ht="14.25" customHeight="1">
      <c r="A38" s="109" t="s">
        <v>226</v>
      </c>
      <c r="B38" s="110" t="s">
        <v>75</v>
      </c>
      <c r="C38" s="110" t="s">
        <v>14</v>
      </c>
      <c r="D38" s="110" t="s">
        <v>15</v>
      </c>
      <c r="E38" s="110" t="s">
        <v>237</v>
      </c>
      <c r="F38" s="115" t="s">
        <v>152</v>
      </c>
      <c r="G38" s="12">
        <v>47.94</v>
      </c>
      <c r="H38" s="12">
        <v>47.94</v>
      </c>
      <c r="I38" s="40">
        <f t="shared" si="0"/>
        <v>100</v>
      </c>
    </row>
    <row r="39" spans="1:9" ht="26.25" customHeight="1">
      <c r="A39" s="104" t="s">
        <v>221</v>
      </c>
      <c r="B39" s="110" t="s">
        <v>75</v>
      </c>
      <c r="C39" s="110" t="s">
        <v>14</v>
      </c>
      <c r="D39" s="110" t="s">
        <v>15</v>
      </c>
      <c r="E39" s="110" t="s">
        <v>237</v>
      </c>
      <c r="F39" s="115" t="s">
        <v>222</v>
      </c>
      <c r="G39" s="12">
        <v>14.48</v>
      </c>
      <c r="H39" s="12">
        <v>14.48</v>
      </c>
      <c r="I39" s="40">
        <f t="shared" si="0"/>
        <v>100</v>
      </c>
    </row>
    <row r="40" spans="1:9" ht="25.5" hidden="1">
      <c r="A40" s="56" t="s">
        <v>61</v>
      </c>
      <c r="B40" s="28" t="s">
        <v>75</v>
      </c>
      <c r="C40" s="49" t="s">
        <v>17</v>
      </c>
      <c r="D40" s="49" t="s">
        <v>50</v>
      </c>
      <c r="E40" s="49" t="s">
        <v>38</v>
      </c>
      <c r="F40" s="49" t="s">
        <v>39</v>
      </c>
      <c r="G40" s="40">
        <f>G41</f>
        <v>0</v>
      </c>
      <c r="H40" s="12"/>
      <c r="I40" s="40" t="e">
        <f t="shared" si="0"/>
        <v>#DIV/0!</v>
      </c>
    </row>
    <row r="41" spans="1:9" ht="25.5" hidden="1">
      <c r="A41" s="51" t="s">
        <v>101</v>
      </c>
      <c r="B41" s="28" t="s">
        <v>75</v>
      </c>
      <c r="C41" s="49" t="s">
        <v>17</v>
      </c>
      <c r="D41" s="49" t="s">
        <v>50</v>
      </c>
      <c r="E41" s="49" t="s">
        <v>85</v>
      </c>
      <c r="F41" s="49" t="s">
        <v>39</v>
      </c>
      <c r="G41" s="12">
        <f>G42</f>
        <v>0</v>
      </c>
      <c r="H41" s="12"/>
      <c r="I41" s="40" t="e">
        <f t="shared" si="0"/>
        <v>#DIV/0!</v>
      </c>
    </row>
    <row r="42" spans="1:9" ht="25.5" hidden="1">
      <c r="A42" s="51" t="s">
        <v>99</v>
      </c>
      <c r="B42" s="28" t="s">
        <v>75</v>
      </c>
      <c r="C42" s="49" t="s">
        <v>17</v>
      </c>
      <c r="D42" s="49" t="s">
        <v>50</v>
      </c>
      <c r="E42" s="49" t="s">
        <v>85</v>
      </c>
      <c r="F42" s="49" t="s">
        <v>52</v>
      </c>
      <c r="G42" s="12">
        <v>0</v>
      </c>
      <c r="H42" s="12"/>
      <c r="I42" s="40" t="e">
        <f t="shared" si="0"/>
        <v>#DIV/0!</v>
      </c>
    </row>
    <row r="43" spans="1:9" ht="12.75" hidden="1">
      <c r="A43" s="56" t="s">
        <v>128</v>
      </c>
      <c r="B43" s="28" t="s">
        <v>75</v>
      </c>
      <c r="C43" s="49" t="s">
        <v>15</v>
      </c>
      <c r="D43" s="49" t="s">
        <v>127</v>
      </c>
      <c r="E43" s="49" t="s">
        <v>130</v>
      </c>
      <c r="F43" s="49" t="s">
        <v>39</v>
      </c>
      <c r="G43" s="40">
        <f>G44</f>
        <v>0</v>
      </c>
      <c r="H43" s="12"/>
      <c r="I43" s="40" t="e">
        <f t="shared" si="0"/>
        <v>#DIV/0!</v>
      </c>
    </row>
    <row r="44" spans="1:9" ht="25.5" hidden="1">
      <c r="A44" s="51" t="s">
        <v>129</v>
      </c>
      <c r="B44" s="28" t="s">
        <v>75</v>
      </c>
      <c r="C44" s="49" t="s">
        <v>15</v>
      </c>
      <c r="D44" s="49" t="s">
        <v>127</v>
      </c>
      <c r="E44" s="49" t="s">
        <v>130</v>
      </c>
      <c r="F44" s="49" t="s">
        <v>131</v>
      </c>
      <c r="G44" s="12"/>
      <c r="H44" s="12"/>
      <c r="I44" s="40" t="e">
        <f t="shared" si="0"/>
        <v>#DIV/0!</v>
      </c>
    </row>
    <row r="45" spans="1:9" s="90" customFormat="1" ht="12.75" hidden="1">
      <c r="A45" s="56" t="s">
        <v>166</v>
      </c>
      <c r="B45" s="47" t="s">
        <v>75</v>
      </c>
      <c r="C45" s="66" t="s">
        <v>17</v>
      </c>
      <c r="D45" s="66" t="s">
        <v>145</v>
      </c>
      <c r="E45" s="66" t="s">
        <v>38</v>
      </c>
      <c r="F45" s="66" t="s">
        <v>39</v>
      </c>
      <c r="G45" s="40">
        <f>G46</f>
        <v>401.58</v>
      </c>
      <c r="H45" s="40"/>
      <c r="I45" s="40">
        <f t="shared" si="0"/>
        <v>0</v>
      </c>
    </row>
    <row r="46" spans="1:9" ht="25.5" hidden="1">
      <c r="A46" s="51" t="s">
        <v>167</v>
      </c>
      <c r="B46" s="28" t="s">
        <v>75</v>
      </c>
      <c r="C46" s="49" t="s">
        <v>17</v>
      </c>
      <c r="D46" s="49" t="s">
        <v>145</v>
      </c>
      <c r="E46" s="49" t="s">
        <v>168</v>
      </c>
      <c r="F46" s="49" t="s">
        <v>39</v>
      </c>
      <c r="G46" s="12">
        <f>G47</f>
        <v>401.58</v>
      </c>
      <c r="H46" s="12"/>
      <c r="I46" s="40">
        <f t="shared" si="0"/>
        <v>0</v>
      </c>
    </row>
    <row r="47" spans="1:9" ht="25.5" hidden="1">
      <c r="A47" s="51" t="s">
        <v>169</v>
      </c>
      <c r="B47" s="28" t="s">
        <v>75</v>
      </c>
      <c r="C47" s="49" t="s">
        <v>17</v>
      </c>
      <c r="D47" s="49" t="s">
        <v>145</v>
      </c>
      <c r="E47" s="49" t="s">
        <v>170</v>
      </c>
      <c r="F47" s="49" t="s">
        <v>39</v>
      </c>
      <c r="G47" s="12">
        <f>G48</f>
        <v>401.58</v>
      </c>
      <c r="H47" s="12"/>
      <c r="I47" s="40">
        <f t="shared" si="0"/>
        <v>0</v>
      </c>
    </row>
    <row r="48" spans="1:9" ht="38.25" hidden="1">
      <c r="A48" s="51" t="s">
        <v>171</v>
      </c>
      <c r="B48" s="28" t="s">
        <v>75</v>
      </c>
      <c r="C48" s="49" t="s">
        <v>17</v>
      </c>
      <c r="D48" s="49" t="s">
        <v>145</v>
      </c>
      <c r="E48" s="49" t="s">
        <v>170</v>
      </c>
      <c r="F48" s="49" t="s">
        <v>149</v>
      </c>
      <c r="G48" s="12">
        <v>401.58</v>
      </c>
      <c r="H48" s="12"/>
      <c r="I48" s="40">
        <f t="shared" si="0"/>
        <v>0</v>
      </c>
    </row>
    <row r="49" spans="1:9" ht="38.25">
      <c r="A49" s="111" t="s">
        <v>198</v>
      </c>
      <c r="B49" s="110" t="s">
        <v>75</v>
      </c>
      <c r="C49" s="110" t="s">
        <v>14</v>
      </c>
      <c r="D49" s="110" t="s">
        <v>15</v>
      </c>
      <c r="E49" s="110" t="s">
        <v>237</v>
      </c>
      <c r="F49" s="115" t="s">
        <v>149</v>
      </c>
      <c r="G49" s="12">
        <v>1.68</v>
      </c>
      <c r="H49" s="12">
        <v>1.68</v>
      </c>
      <c r="I49" s="40">
        <f t="shared" si="0"/>
        <v>100</v>
      </c>
    </row>
    <row r="50" spans="1:9" ht="12.75">
      <c r="A50" s="56" t="s">
        <v>128</v>
      </c>
      <c r="B50" s="47" t="s">
        <v>75</v>
      </c>
      <c r="C50" s="66" t="s">
        <v>15</v>
      </c>
      <c r="D50" s="66" t="s">
        <v>145</v>
      </c>
      <c r="E50" s="66" t="s">
        <v>38</v>
      </c>
      <c r="F50" s="66" t="s">
        <v>39</v>
      </c>
      <c r="G50" s="40">
        <f>G51</f>
        <v>0</v>
      </c>
      <c r="H50" s="40">
        <f>H51</f>
        <v>0</v>
      </c>
      <c r="I50" s="40" t="e">
        <f t="shared" si="0"/>
        <v>#DIV/0!</v>
      </c>
    </row>
    <row r="51" spans="1:9" ht="38.25">
      <c r="A51" s="101" t="s">
        <v>212</v>
      </c>
      <c r="B51" s="28" t="s">
        <v>75</v>
      </c>
      <c r="C51" s="49" t="s">
        <v>15</v>
      </c>
      <c r="D51" s="49" t="s">
        <v>145</v>
      </c>
      <c r="E51" s="49" t="s">
        <v>214</v>
      </c>
      <c r="F51" s="49" t="s">
        <v>149</v>
      </c>
      <c r="G51" s="12">
        <v>0</v>
      </c>
      <c r="H51" s="12">
        <v>0</v>
      </c>
      <c r="I51" s="40" t="e">
        <f t="shared" si="0"/>
        <v>#DIV/0!</v>
      </c>
    </row>
    <row r="52" spans="1:9" ht="27.75" customHeight="1">
      <c r="A52" s="100" t="s">
        <v>61</v>
      </c>
      <c r="B52" s="47" t="s">
        <v>75</v>
      </c>
      <c r="C52" s="66" t="s">
        <v>17</v>
      </c>
      <c r="D52" s="66" t="s">
        <v>13</v>
      </c>
      <c r="E52" s="66" t="s">
        <v>38</v>
      </c>
      <c r="F52" s="66" t="s">
        <v>39</v>
      </c>
      <c r="G52" s="40">
        <f>G53+G54+G55+G57+G56</f>
        <v>481.61</v>
      </c>
      <c r="H52" s="40">
        <f>H53+H54+H55+H57+H56</f>
        <v>421.61</v>
      </c>
      <c r="I52" s="40">
        <f t="shared" si="0"/>
        <v>87.54178692302901</v>
      </c>
    </row>
    <row r="53" spans="1:9" ht="27.75" customHeight="1">
      <c r="A53" s="87" t="s">
        <v>146</v>
      </c>
      <c r="B53" s="28" t="s">
        <v>75</v>
      </c>
      <c r="C53" s="49" t="s">
        <v>17</v>
      </c>
      <c r="D53" s="49" t="s">
        <v>145</v>
      </c>
      <c r="E53" s="49" t="s">
        <v>213</v>
      </c>
      <c r="F53" s="49" t="s">
        <v>149</v>
      </c>
      <c r="G53" s="12">
        <v>30</v>
      </c>
      <c r="H53" s="12">
        <v>15</v>
      </c>
      <c r="I53" s="40">
        <f t="shared" si="0"/>
        <v>50</v>
      </c>
    </row>
    <row r="54" spans="1:9" ht="25.5">
      <c r="A54" s="109" t="s">
        <v>226</v>
      </c>
      <c r="B54" s="110" t="s">
        <v>75</v>
      </c>
      <c r="C54" s="110" t="s">
        <v>17</v>
      </c>
      <c r="D54" s="110" t="s">
        <v>50</v>
      </c>
      <c r="E54" s="110" t="s">
        <v>238</v>
      </c>
      <c r="F54" s="110" t="s">
        <v>152</v>
      </c>
      <c r="G54" s="12">
        <v>32.07</v>
      </c>
      <c r="H54" s="12">
        <v>32.07</v>
      </c>
      <c r="I54" s="40">
        <f t="shared" si="0"/>
        <v>100</v>
      </c>
    </row>
    <row r="55" spans="1:9" ht="51">
      <c r="A55" s="104" t="s">
        <v>221</v>
      </c>
      <c r="B55" s="110" t="s">
        <v>75</v>
      </c>
      <c r="C55" s="110" t="s">
        <v>17</v>
      </c>
      <c r="D55" s="110" t="s">
        <v>50</v>
      </c>
      <c r="E55" s="110" t="s">
        <v>238</v>
      </c>
      <c r="F55" s="110" t="s">
        <v>222</v>
      </c>
      <c r="G55" s="12">
        <v>6.75</v>
      </c>
      <c r="H55" s="12">
        <v>6.75</v>
      </c>
      <c r="I55" s="40">
        <f t="shared" si="0"/>
        <v>100</v>
      </c>
    </row>
    <row r="56" spans="1:9" ht="38.25">
      <c r="A56" s="111" t="s">
        <v>198</v>
      </c>
      <c r="B56" s="110" t="s">
        <v>75</v>
      </c>
      <c r="C56" s="110" t="s">
        <v>17</v>
      </c>
      <c r="D56" s="110" t="s">
        <v>50</v>
      </c>
      <c r="E56" s="110" t="s">
        <v>238</v>
      </c>
      <c r="F56" s="110" t="s">
        <v>149</v>
      </c>
      <c r="G56" s="12">
        <v>411.79</v>
      </c>
      <c r="H56" s="12">
        <v>366.79</v>
      </c>
      <c r="I56" s="40">
        <f t="shared" si="0"/>
        <v>89.07209985672309</v>
      </c>
    </row>
    <row r="57" spans="1:9" ht="25.5">
      <c r="A57" s="117" t="s">
        <v>239</v>
      </c>
      <c r="B57" s="110" t="s">
        <v>75</v>
      </c>
      <c r="C57" s="115" t="s">
        <v>17</v>
      </c>
      <c r="D57" s="115" t="s">
        <v>240</v>
      </c>
      <c r="E57" s="115" t="s">
        <v>238</v>
      </c>
      <c r="F57" s="115" t="s">
        <v>151</v>
      </c>
      <c r="G57" s="12">
        <v>1</v>
      </c>
      <c r="H57" s="12">
        <v>1</v>
      </c>
      <c r="I57" s="40">
        <f t="shared" si="0"/>
        <v>100</v>
      </c>
    </row>
    <row r="58" spans="1:9" ht="30" customHeight="1">
      <c r="A58" s="106" t="s">
        <v>194</v>
      </c>
      <c r="B58" s="110" t="s">
        <v>75</v>
      </c>
      <c r="C58" s="108" t="s">
        <v>21</v>
      </c>
      <c r="D58" s="108" t="s">
        <v>13</v>
      </c>
      <c r="E58" s="113" t="s">
        <v>236</v>
      </c>
      <c r="F58" s="113" t="s">
        <v>39</v>
      </c>
      <c r="G58" s="40">
        <f>G60</f>
        <v>340.53</v>
      </c>
      <c r="H58" s="40">
        <f>H60</f>
        <v>340.53</v>
      </c>
      <c r="I58" s="40">
        <f t="shared" si="0"/>
        <v>100</v>
      </c>
    </row>
    <row r="59" spans="1:9" ht="0.75" customHeight="1" hidden="1">
      <c r="A59" s="56"/>
      <c r="B59" s="28"/>
      <c r="C59" s="49"/>
      <c r="D59" s="49"/>
      <c r="E59" s="49"/>
      <c r="F59" s="49"/>
      <c r="G59" s="12"/>
      <c r="H59" s="12"/>
      <c r="I59" s="40" t="e">
        <f t="shared" si="0"/>
        <v>#DIV/0!</v>
      </c>
    </row>
    <row r="60" spans="1:9" ht="26.25" customHeight="1">
      <c r="A60" s="118" t="s">
        <v>241</v>
      </c>
      <c r="B60" s="110" t="s">
        <v>75</v>
      </c>
      <c r="C60" s="110" t="s">
        <v>21</v>
      </c>
      <c r="D60" s="110" t="s">
        <v>15</v>
      </c>
      <c r="E60" s="115" t="s">
        <v>242</v>
      </c>
      <c r="F60" s="115" t="s">
        <v>39</v>
      </c>
      <c r="G60" s="12">
        <f>G61</f>
        <v>340.53</v>
      </c>
      <c r="H60" s="12">
        <f>H61</f>
        <v>340.53</v>
      </c>
      <c r="I60" s="40">
        <f t="shared" si="0"/>
        <v>100</v>
      </c>
    </row>
    <row r="61" spans="1:9" ht="25.5">
      <c r="A61" s="109" t="s">
        <v>196</v>
      </c>
      <c r="B61" s="110" t="s">
        <v>75</v>
      </c>
      <c r="C61" s="110" t="s">
        <v>21</v>
      </c>
      <c r="D61" s="110" t="s">
        <v>15</v>
      </c>
      <c r="E61" s="115" t="s">
        <v>242</v>
      </c>
      <c r="F61" s="115" t="s">
        <v>149</v>
      </c>
      <c r="G61" s="12">
        <v>340.53</v>
      </c>
      <c r="H61" s="12">
        <v>340.53</v>
      </c>
      <c r="I61" s="40">
        <f t="shared" si="0"/>
        <v>100</v>
      </c>
    </row>
    <row r="62" spans="1:9" ht="25.5" hidden="1">
      <c r="A62" s="51" t="s">
        <v>154</v>
      </c>
      <c r="B62" s="28" t="s">
        <v>75</v>
      </c>
      <c r="C62" s="49" t="s">
        <v>18</v>
      </c>
      <c r="D62" s="49" t="s">
        <v>18</v>
      </c>
      <c r="E62" s="49" t="s">
        <v>191</v>
      </c>
      <c r="F62" s="49" t="s">
        <v>149</v>
      </c>
      <c r="G62" s="12">
        <f>3-2.51</f>
        <v>0.4900000000000002</v>
      </c>
      <c r="H62" s="12"/>
      <c r="I62" s="40">
        <f t="shared" si="0"/>
        <v>0</v>
      </c>
    </row>
    <row r="63" spans="1:9" ht="25.5" hidden="1">
      <c r="A63" s="88" t="s">
        <v>146</v>
      </c>
      <c r="B63" s="47" t="s">
        <v>75</v>
      </c>
      <c r="C63" s="66" t="s">
        <v>17</v>
      </c>
      <c r="D63" s="66" t="s">
        <v>145</v>
      </c>
      <c r="E63" s="66" t="s">
        <v>38</v>
      </c>
      <c r="F63" s="66" t="s">
        <v>39</v>
      </c>
      <c r="G63" s="40">
        <f>G66+G65</f>
        <v>1692.66</v>
      </c>
      <c r="H63" s="40"/>
      <c r="I63" s="40">
        <f t="shared" si="0"/>
        <v>0</v>
      </c>
    </row>
    <row r="64" spans="1:9" ht="25.5" hidden="1">
      <c r="A64" s="87" t="s">
        <v>146</v>
      </c>
      <c r="B64" s="28" t="s">
        <v>75</v>
      </c>
      <c r="C64" s="49" t="s">
        <v>17</v>
      </c>
      <c r="D64" s="49" t="s">
        <v>145</v>
      </c>
      <c r="E64" s="49" t="s">
        <v>150</v>
      </c>
      <c r="F64" s="49" t="s">
        <v>149</v>
      </c>
      <c r="G64" s="12">
        <v>100</v>
      </c>
      <c r="H64" s="12"/>
      <c r="I64" s="40">
        <f t="shared" si="0"/>
        <v>0</v>
      </c>
    </row>
    <row r="65" spans="1:9" ht="12.75" hidden="1">
      <c r="A65" s="87" t="s">
        <v>180</v>
      </c>
      <c r="B65" s="28" t="s">
        <v>75</v>
      </c>
      <c r="C65" s="49" t="s">
        <v>17</v>
      </c>
      <c r="D65" s="49" t="s">
        <v>145</v>
      </c>
      <c r="E65" s="49" t="s">
        <v>181</v>
      </c>
      <c r="F65" s="49" t="s">
        <v>182</v>
      </c>
      <c r="G65" s="12">
        <v>1395.66</v>
      </c>
      <c r="H65" s="12"/>
      <c r="I65" s="40">
        <f t="shared" si="0"/>
        <v>0</v>
      </c>
    </row>
    <row r="66" spans="1:9" ht="25.5" hidden="1">
      <c r="A66" s="87" t="s">
        <v>146</v>
      </c>
      <c r="B66" s="28" t="s">
        <v>75</v>
      </c>
      <c r="C66" s="49" t="s">
        <v>17</v>
      </c>
      <c r="D66" s="49" t="s">
        <v>145</v>
      </c>
      <c r="E66" s="49" t="s">
        <v>172</v>
      </c>
      <c r="F66" s="49" t="s">
        <v>149</v>
      </c>
      <c r="G66" s="12">
        <v>297</v>
      </c>
      <c r="H66" s="12"/>
      <c r="I66" s="40">
        <f t="shared" si="0"/>
        <v>0</v>
      </c>
    </row>
    <row r="67" spans="1:9" ht="12.75" hidden="1">
      <c r="A67" s="87"/>
      <c r="B67" s="28"/>
      <c r="C67" s="49"/>
      <c r="D67" s="49"/>
      <c r="E67" s="49"/>
      <c r="F67" s="49"/>
      <c r="G67" s="12"/>
      <c r="H67" s="12"/>
      <c r="I67" s="40" t="e">
        <f t="shared" si="0"/>
        <v>#DIV/0!</v>
      </c>
    </row>
    <row r="68" spans="1:10" ht="51">
      <c r="A68" s="106" t="s">
        <v>193</v>
      </c>
      <c r="B68" s="108" t="s">
        <v>75</v>
      </c>
      <c r="C68" s="113" t="s">
        <v>18</v>
      </c>
      <c r="D68" s="113" t="s">
        <v>13</v>
      </c>
      <c r="E68" s="113" t="s">
        <v>236</v>
      </c>
      <c r="F68" s="113" t="s">
        <v>39</v>
      </c>
      <c r="G68" s="40">
        <f>G69</f>
        <v>0</v>
      </c>
      <c r="H68" s="40">
        <f>H69</f>
        <v>0</v>
      </c>
      <c r="I68" s="40" t="e">
        <f t="shared" si="0"/>
        <v>#DIV/0!</v>
      </c>
      <c r="J68" s="41"/>
    </row>
    <row r="69" spans="1:10" ht="63.75">
      <c r="A69" s="109" t="s">
        <v>192</v>
      </c>
      <c r="B69" s="110" t="s">
        <v>75</v>
      </c>
      <c r="C69" s="115" t="s">
        <v>18</v>
      </c>
      <c r="D69" s="115" t="s">
        <v>18</v>
      </c>
      <c r="E69" s="115" t="s">
        <v>243</v>
      </c>
      <c r="F69" s="115" t="s">
        <v>39</v>
      </c>
      <c r="G69" s="12">
        <f>G70+G71+G72</f>
        <v>0</v>
      </c>
      <c r="H69" s="12">
        <f>H72</f>
        <v>0</v>
      </c>
      <c r="I69" s="40" t="e">
        <f t="shared" si="0"/>
        <v>#DIV/0!</v>
      </c>
      <c r="J69" s="41"/>
    </row>
    <row r="70" spans="1:10" ht="25.5" hidden="1">
      <c r="A70" s="109" t="s">
        <v>226</v>
      </c>
      <c r="B70" s="110" t="s">
        <v>75</v>
      </c>
      <c r="C70" s="115" t="s">
        <v>18</v>
      </c>
      <c r="D70" s="115" t="s">
        <v>18</v>
      </c>
      <c r="E70" s="115" t="s">
        <v>243</v>
      </c>
      <c r="F70" s="115" t="s">
        <v>152</v>
      </c>
      <c r="G70" s="12">
        <v>0</v>
      </c>
      <c r="H70" s="12">
        <v>72.49</v>
      </c>
      <c r="I70" s="40" t="e">
        <f t="shared" si="0"/>
        <v>#DIV/0!</v>
      </c>
      <c r="J70" s="41"/>
    </row>
    <row r="71" spans="1:10" ht="51" hidden="1">
      <c r="A71" s="104" t="s">
        <v>221</v>
      </c>
      <c r="B71" s="110" t="s">
        <v>75</v>
      </c>
      <c r="C71" s="115" t="s">
        <v>18</v>
      </c>
      <c r="D71" s="115" t="s">
        <v>18</v>
      </c>
      <c r="E71" s="115" t="s">
        <v>243</v>
      </c>
      <c r="F71" s="115" t="s">
        <v>222</v>
      </c>
      <c r="G71" s="12">
        <v>0</v>
      </c>
      <c r="H71" s="12">
        <v>21.11</v>
      </c>
      <c r="I71" s="40" t="e">
        <f t="shared" si="0"/>
        <v>#DIV/0!</v>
      </c>
      <c r="J71" s="41"/>
    </row>
    <row r="72" spans="1:9" ht="38.25">
      <c r="A72" s="111" t="s">
        <v>198</v>
      </c>
      <c r="B72" s="110" t="s">
        <v>75</v>
      </c>
      <c r="C72" s="115" t="s">
        <v>18</v>
      </c>
      <c r="D72" s="115" t="s">
        <v>18</v>
      </c>
      <c r="E72" s="115" t="s">
        <v>243</v>
      </c>
      <c r="F72" s="115" t="s">
        <v>149</v>
      </c>
      <c r="G72" s="12">
        <v>0</v>
      </c>
      <c r="H72" s="12">
        <v>0</v>
      </c>
      <c r="I72" s="40" t="e">
        <f t="shared" si="0"/>
        <v>#DIV/0!</v>
      </c>
    </row>
    <row r="73" spans="1:9" ht="12.75" hidden="1">
      <c r="A73" s="51"/>
      <c r="B73" s="28" t="s">
        <v>75</v>
      </c>
      <c r="C73" s="49" t="s">
        <v>21</v>
      </c>
      <c r="D73" s="49" t="s">
        <v>15</v>
      </c>
      <c r="E73" s="49" t="s">
        <v>116</v>
      </c>
      <c r="F73" s="49" t="s">
        <v>39</v>
      </c>
      <c r="G73" s="12">
        <f>G74</f>
        <v>163.98</v>
      </c>
      <c r="H73" s="40"/>
      <c r="I73" s="40">
        <f aca="true" t="shared" si="1" ref="I73:I106">H73/G73*100</f>
        <v>0</v>
      </c>
    </row>
    <row r="74" spans="1:9" ht="25.5" hidden="1">
      <c r="A74" s="93" t="s">
        <v>196</v>
      </c>
      <c r="B74" s="28" t="s">
        <v>75</v>
      </c>
      <c r="C74" s="49" t="s">
        <v>21</v>
      </c>
      <c r="D74" s="49" t="s">
        <v>15</v>
      </c>
      <c r="E74" s="28" t="s">
        <v>195</v>
      </c>
      <c r="F74" s="49" t="s">
        <v>149</v>
      </c>
      <c r="G74" s="12">
        <f>148.96+4.14+17.9-7.02</f>
        <v>163.98</v>
      </c>
      <c r="H74" s="12"/>
      <c r="I74" s="40">
        <f t="shared" si="1"/>
        <v>0</v>
      </c>
    </row>
    <row r="75" spans="1:9" ht="12.75" hidden="1">
      <c r="A75" s="55" t="s">
        <v>29</v>
      </c>
      <c r="B75" s="47" t="s">
        <v>75</v>
      </c>
      <c r="C75" s="47"/>
      <c r="D75" s="47"/>
      <c r="E75" s="47"/>
      <c r="F75" s="47"/>
      <c r="G75" s="40">
        <f>G78+G83</f>
        <v>699.86</v>
      </c>
      <c r="H75" s="40"/>
      <c r="I75" s="40">
        <f t="shared" si="1"/>
        <v>0</v>
      </c>
    </row>
    <row r="76" spans="1:9" ht="25.5" hidden="1">
      <c r="A76" s="95" t="s">
        <v>200</v>
      </c>
      <c r="B76" s="28" t="s">
        <v>75</v>
      </c>
      <c r="C76" s="49" t="s">
        <v>21</v>
      </c>
      <c r="D76" s="49" t="s">
        <v>21</v>
      </c>
      <c r="E76" s="49" t="s">
        <v>38</v>
      </c>
      <c r="F76" s="49" t="s">
        <v>39</v>
      </c>
      <c r="G76" s="12">
        <f>G77</f>
        <v>187.58</v>
      </c>
      <c r="H76" s="12"/>
      <c r="I76" s="40">
        <f t="shared" si="1"/>
        <v>0</v>
      </c>
    </row>
    <row r="77" spans="1:9" ht="12.75" hidden="1">
      <c r="A77" s="51" t="s">
        <v>153</v>
      </c>
      <c r="B77" s="28" t="s">
        <v>75</v>
      </c>
      <c r="C77" s="49" t="s">
        <v>21</v>
      </c>
      <c r="D77" s="49" t="s">
        <v>21</v>
      </c>
      <c r="E77" s="49" t="s">
        <v>195</v>
      </c>
      <c r="F77" s="49" t="s">
        <v>152</v>
      </c>
      <c r="G77" s="12">
        <f>188.27-0.69</f>
        <v>187.58</v>
      </c>
      <c r="H77" s="12"/>
      <c r="I77" s="40">
        <f t="shared" si="1"/>
        <v>0</v>
      </c>
    </row>
    <row r="78" spans="1:9" ht="41.25" customHeight="1">
      <c r="A78" s="106" t="s">
        <v>193</v>
      </c>
      <c r="B78" s="108" t="s">
        <v>75</v>
      </c>
      <c r="C78" s="108" t="s">
        <v>22</v>
      </c>
      <c r="D78" s="108" t="s">
        <v>12</v>
      </c>
      <c r="E78" s="108" t="s">
        <v>236</v>
      </c>
      <c r="F78" s="108" t="s">
        <v>39</v>
      </c>
      <c r="G78" s="40">
        <f>G80</f>
        <v>689.86</v>
      </c>
      <c r="H78" s="40">
        <f>H80</f>
        <v>655.17</v>
      </c>
      <c r="I78" s="40">
        <f t="shared" si="1"/>
        <v>94.97144348128606</v>
      </c>
    </row>
    <row r="79" spans="1:9" ht="63.75" hidden="1">
      <c r="A79" s="111" t="s">
        <v>244</v>
      </c>
      <c r="B79" s="110" t="s">
        <v>75</v>
      </c>
      <c r="C79" s="110" t="s">
        <v>22</v>
      </c>
      <c r="D79" s="110" t="s">
        <v>12</v>
      </c>
      <c r="E79" s="110" t="s">
        <v>245</v>
      </c>
      <c r="F79" s="110" t="s">
        <v>39</v>
      </c>
      <c r="G79" s="12">
        <f>G80+G82</f>
        <v>1369.72</v>
      </c>
      <c r="H79" s="12"/>
      <c r="I79" s="40">
        <f t="shared" si="1"/>
        <v>0</v>
      </c>
    </row>
    <row r="80" spans="1:9" ht="63.75">
      <c r="A80" s="51" t="s">
        <v>197</v>
      </c>
      <c r="B80" s="28" t="s">
        <v>75</v>
      </c>
      <c r="C80" s="49" t="s">
        <v>22</v>
      </c>
      <c r="D80" s="49" t="s">
        <v>12</v>
      </c>
      <c r="E80" s="28" t="s">
        <v>245</v>
      </c>
      <c r="F80" s="49" t="s">
        <v>39</v>
      </c>
      <c r="G80" s="12">
        <f>G82+G83+G81</f>
        <v>689.86</v>
      </c>
      <c r="H80" s="12">
        <f>H82+H83+H81</f>
        <v>655.17</v>
      </c>
      <c r="I80" s="12">
        <f t="shared" si="1"/>
        <v>94.97144348128606</v>
      </c>
    </row>
    <row r="81" spans="1:9" ht="38.25">
      <c r="A81" s="111" t="s">
        <v>230</v>
      </c>
      <c r="B81" s="110" t="s">
        <v>75</v>
      </c>
      <c r="C81" s="110" t="s">
        <v>22</v>
      </c>
      <c r="D81" s="110" t="s">
        <v>12</v>
      </c>
      <c r="E81" s="110" t="s">
        <v>245</v>
      </c>
      <c r="F81" s="110">
        <v>242</v>
      </c>
      <c r="G81" s="12">
        <v>0</v>
      </c>
      <c r="H81" s="12">
        <v>0</v>
      </c>
      <c r="I81" s="12" t="e">
        <f t="shared" si="1"/>
        <v>#DIV/0!</v>
      </c>
    </row>
    <row r="82" spans="1:9" ht="38.25">
      <c r="A82" s="111" t="s">
        <v>198</v>
      </c>
      <c r="B82" s="110" t="s">
        <v>75</v>
      </c>
      <c r="C82" s="110" t="s">
        <v>22</v>
      </c>
      <c r="D82" s="110" t="s">
        <v>12</v>
      </c>
      <c r="E82" s="110" t="s">
        <v>245</v>
      </c>
      <c r="F82" s="110" t="s">
        <v>149</v>
      </c>
      <c r="G82" s="12">
        <v>679.86</v>
      </c>
      <c r="H82" s="12">
        <v>645.17</v>
      </c>
      <c r="I82" s="12">
        <f t="shared" si="1"/>
        <v>94.8974788927132</v>
      </c>
    </row>
    <row r="83" spans="1:9" ht="25.5">
      <c r="A83" s="117" t="s">
        <v>239</v>
      </c>
      <c r="B83" s="110" t="s">
        <v>75</v>
      </c>
      <c r="C83" s="110" t="s">
        <v>22</v>
      </c>
      <c r="D83" s="110" t="s">
        <v>12</v>
      </c>
      <c r="E83" s="110" t="s">
        <v>245</v>
      </c>
      <c r="F83" s="110" t="s">
        <v>151</v>
      </c>
      <c r="G83" s="12">
        <v>10</v>
      </c>
      <c r="H83" s="12">
        <v>10</v>
      </c>
      <c r="I83" s="12">
        <f t="shared" si="1"/>
        <v>100</v>
      </c>
    </row>
    <row r="84" spans="1:9" ht="12.75" hidden="1">
      <c r="A84" s="55" t="s">
        <v>30</v>
      </c>
      <c r="B84" s="47" t="s">
        <v>75</v>
      </c>
      <c r="C84" s="47"/>
      <c r="D84" s="47"/>
      <c r="E84" s="47"/>
      <c r="F84" s="47"/>
      <c r="G84" s="40">
        <f>G85+G89</f>
        <v>85.85</v>
      </c>
      <c r="H84" s="40"/>
      <c r="I84" s="40">
        <f t="shared" si="1"/>
        <v>0</v>
      </c>
    </row>
    <row r="85" spans="1:9" ht="12.75" hidden="1">
      <c r="A85" s="56" t="s">
        <v>46</v>
      </c>
      <c r="B85" s="28" t="s">
        <v>75</v>
      </c>
      <c r="C85" s="49" t="s">
        <v>22</v>
      </c>
      <c r="D85" s="49" t="s">
        <v>12</v>
      </c>
      <c r="E85" s="49" t="s">
        <v>38</v>
      </c>
      <c r="F85" s="49" t="s">
        <v>39</v>
      </c>
      <c r="G85" s="12">
        <f>G86</f>
        <v>81.85</v>
      </c>
      <c r="H85" s="12"/>
      <c r="I85" s="40">
        <f t="shared" si="1"/>
        <v>0</v>
      </c>
    </row>
    <row r="86" spans="1:9" ht="13.5" customHeight="1" hidden="1">
      <c r="A86" s="56" t="s">
        <v>47</v>
      </c>
      <c r="B86" s="28" t="s">
        <v>75</v>
      </c>
      <c r="C86" s="49" t="s">
        <v>22</v>
      </c>
      <c r="D86" s="49" t="s">
        <v>12</v>
      </c>
      <c r="E86" s="63" t="s">
        <v>57</v>
      </c>
      <c r="F86" s="63" t="s">
        <v>39</v>
      </c>
      <c r="G86" s="12">
        <f>G87+G88</f>
        <v>81.85</v>
      </c>
      <c r="H86" s="12"/>
      <c r="I86" s="40">
        <f t="shared" si="1"/>
        <v>0</v>
      </c>
    </row>
    <row r="87" spans="1:9" ht="12.75" hidden="1">
      <c r="A87" s="51" t="s">
        <v>153</v>
      </c>
      <c r="B87" s="28" t="s">
        <v>75</v>
      </c>
      <c r="C87" s="49" t="s">
        <v>22</v>
      </c>
      <c r="D87" s="49" t="s">
        <v>12</v>
      </c>
      <c r="E87" s="63" t="s">
        <v>57</v>
      </c>
      <c r="F87" s="63" t="s">
        <v>152</v>
      </c>
      <c r="G87" s="12">
        <v>0</v>
      </c>
      <c r="H87" s="12"/>
      <c r="I87" s="40" t="e">
        <f t="shared" si="1"/>
        <v>#DIV/0!</v>
      </c>
    </row>
    <row r="88" spans="1:9" ht="25.5" hidden="1">
      <c r="A88" s="51" t="s">
        <v>154</v>
      </c>
      <c r="B88" s="28" t="s">
        <v>75</v>
      </c>
      <c r="C88" s="49" t="s">
        <v>22</v>
      </c>
      <c r="D88" s="49" t="s">
        <v>12</v>
      </c>
      <c r="E88" s="63" t="s">
        <v>57</v>
      </c>
      <c r="F88" s="63" t="s">
        <v>149</v>
      </c>
      <c r="G88" s="12">
        <v>81.85</v>
      </c>
      <c r="H88" s="12"/>
      <c r="I88" s="40">
        <f t="shared" si="1"/>
        <v>0</v>
      </c>
    </row>
    <row r="89" spans="1:9" ht="25.5" hidden="1">
      <c r="A89" s="51" t="s">
        <v>155</v>
      </c>
      <c r="B89" s="28" t="s">
        <v>75</v>
      </c>
      <c r="C89" s="49" t="s">
        <v>22</v>
      </c>
      <c r="D89" s="49" t="s">
        <v>12</v>
      </c>
      <c r="E89" s="63" t="s">
        <v>57</v>
      </c>
      <c r="F89" s="63" t="s">
        <v>151</v>
      </c>
      <c r="G89" s="12">
        <v>4</v>
      </c>
      <c r="H89" s="12"/>
      <c r="I89" s="40">
        <f t="shared" si="1"/>
        <v>0</v>
      </c>
    </row>
    <row r="90" spans="1:9" ht="12.75" hidden="1">
      <c r="A90" s="70" t="s">
        <v>117</v>
      </c>
      <c r="B90" s="47" t="s">
        <v>75</v>
      </c>
      <c r="C90" s="66"/>
      <c r="D90" s="66"/>
      <c r="E90" s="69"/>
      <c r="F90" s="69"/>
      <c r="G90" s="40">
        <f>G91</f>
        <v>0</v>
      </c>
      <c r="H90" s="40"/>
      <c r="I90" s="40" t="e">
        <f t="shared" si="1"/>
        <v>#DIV/0!</v>
      </c>
    </row>
    <row r="91" spans="1:9" ht="12.75" hidden="1">
      <c r="A91" s="71" t="s">
        <v>114</v>
      </c>
      <c r="B91" s="28" t="s">
        <v>75</v>
      </c>
      <c r="C91" s="49" t="s">
        <v>22</v>
      </c>
      <c r="D91" s="49" t="s">
        <v>12</v>
      </c>
      <c r="E91" s="63" t="s">
        <v>38</v>
      </c>
      <c r="F91" s="63" t="s">
        <v>39</v>
      </c>
      <c r="G91" s="12">
        <f>G92+G93</f>
        <v>0</v>
      </c>
      <c r="H91" s="12"/>
      <c r="I91" s="40" t="e">
        <f t="shared" si="1"/>
        <v>#DIV/0!</v>
      </c>
    </row>
    <row r="92" spans="1:9" ht="12.75" hidden="1">
      <c r="A92" s="51" t="s">
        <v>153</v>
      </c>
      <c r="B92" s="28" t="s">
        <v>75</v>
      </c>
      <c r="C92" s="49" t="s">
        <v>22</v>
      </c>
      <c r="D92" s="49" t="s">
        <v>12</v>
      </c>
      <c r="E92" s="63" t="s">
        <v>118</v>
      </c>
      <c r="F92" s="63" t="s">
        <v>152</v>
      </c>
      <c r="G92" s="12">
        <v>0</v>
      </c>
      <c r="H92" s="12"/>
      <c r="I92" s="40" t="e">
        <f t="shared" si="1"/>
        <v>#DIV/0!</v>
      </c>
    </row>
    <row r="93" spans="1:9" ht="25.5" hidden="1">
      <c r="A93" s="51" t="s">
        <v>154</v>
      </c>
      <c r="B93" s="28" t="s">
        <v>75</v>
      </c>
      <c r="C93" s="49" t="s">
        <v>22</v>
      </c>
      <c r="D93" s="49" t="s">
        <v>12</v>
      </c>
      <c r="E93" s="63" t="s">
        <v>118</v>
      </c>
      <c r="F93" s="63" t="s">
        <v>149</v>
      </c>
      <c r="G93" s="12">
        <v>0</v>
      </c>
      <c r="H93" s="12"/>
      <c r="I93" s="40" t="e">
        <f t="shared" si="1"/>
        <v>#DIV/0!</v>
      </c>
    </row>
    <row r="94" spans="1:9" ht="38.25" hidden="1">
      <c r="A94" s="103" t="s">
        <v>217</v>
      </c>
      <c r="B94" s="28" t="s">
        <v>75</v>
      </c>
      <c r="C94" s="49" t="s">
        <v>22</v>
      </c>
      <c r="D94" s="49" t="s">
        <v>12</v>
      </c>
      <c r="E94" s="49" t="s">
        <v>215</v>
      </c>
      <c r="F94" s="49" t="s">
        <v>39</v>
      </c>
      <c r="G94" s="12">
        <f>G95</f>
        <v>287.2</v>
      </c>
      <c r="H94" s="12"/>
      <c r="I94" s="40">
        <f t="shared" si="1"/>
        <v>0</v>
      </c>
    </row>
    <row r="95" spans="1:9" ht="63.75" hidden="1">
      <c r="A95" s="103" t="s">
        <v>218</v>
      </c>
      <c r="B95" s="28" t="s">
        <v>75</v>
      </c>
      <c r="C95" s="49" t="s">
        <v>22</v>
      </c>
      <c r="D95" s="49" t="s">
        <v>12</v>
      </c>
      <c r="E95" s="49" t="s">
        <v>216</v>
      </c>
      <c r="F95" s="49" t="s">
        <v>182</v>
      </c>
      <c r="G95" s="12">
        <v>287.2</v>
      </c>
      <c r="H95" s="12"/>
      <c r="I95" s="40">
        <f t="shared" si="1"/>
        <v>0</v>
      </c>
    </row>
    <row r="96" spans="1:9" ht="38.25" hidden="1">
      <c r="A96" s="96" t="s">
        <v>204</v>
      </c>
      <c r="B96" s="28" t="s">
        <v>75</v>
      </c>
      <c r="C96" s="49" t="s">
        <v>22</v>
      </c>
      <c r="D96" s="49" t="s">
        <v>12</v>
      </c>
      <c r="E96" s="49" t="s">
        <v>205</v>
      </c>
      <c r="F96" s="49" t="s">
        <v>39</v>
      </c>
      <c r="G96" s="12">
        <f>G97</f>
        <v>200</v>
      </c>
      <c r="H96" s="12"/>
      <c r="I96" s="40">
        <f t="shared" si="1"/>
        <v>0</v>
      </c>
    </row>
    <row r="97" spans="1:9" ht="38.25" hidden="1">
      <c r="A97" s="96" t="s">
        <v>206</v>
      </c>
      <c r="B97" s="28" t="s">
        <v>75</v>
      </c>
      <c r="C97" s="49" t="s">
        <v>22</v>
      </c>
      <c r="D97" s="49" t="s">
        <v>12</v>
      </c>
      <c r="E97" s="49" t="s">
        <v>205</v>
      </c>
      <c r="F97" s="49" t="s">
        <v>182</v>
      </c>
      <c r="G97" s="12">
        <v>200</v>
      </c>
      <c r="H97" s="12"/>
      <c r="I97" s="40">
        <f t="shared" si="1"/>
        <v>0</v>
      </c>
    </row>
    <row r="98" spans="1:9" ht="51" hidden="1">
      <c r="A98" s="97" t="s">
        <v>207</v>
      </c>
      <c r="B98" s="28" t="s">
        <v>75</v>
      </c>
      <c r="C98" s="49" t="s">
        <v>22</v>
      </c>
      <c r="D98" s="49" t="s">
        <v>12</v>
      </c>
      <c r="E98" s="49" t="s">
        <v>208</v>
      </c>
      <c r="F98" s="49" t="s">
        <v>39</v>
      </c>
      <c r="G98" s="12">
        <f>G99</f>
        <v>196.53</v>
      </c>
      <c r="H98" s="12"/>
      <c r="I98" s="40">
        <f t="shared" si="1"/>
        <v>0</v>
      </c>
    </row>
    <row r="99" spans="1:9" ht="38.25" hidden="1">
      <c r="A99" s="17" t="s">
        <v>206</v>
      </c>
      <c r="B99" s="28" t="s">
        <v>75</v>
      </c>
      <c r="C99" s="49" t="s">
        <v>22</v>
      </c>
      <c r="D99" s="49" t="s">
        <v>12</v>
      </c>
      <c r="E99" s="49" t="s">
        <v>208</v>
      </c>
      <c r="F99" s="49" t="s">
        <v>182</v>
      </c>
      <c r="G99" s="12">
        <v>196.53</v>
      </c>
      <c r="H99" s="12"/>
      <c r="I99" s="40">
        <f t="shared" si="1"/>
        <v>0</v>
      </c>
    </row>
    <row r="100" spans="1:9" ht="40.5" customHeight="1">
      <c r="A100" s="106" t="s">
        <v>193</v>
      </c>
      <c r="B100" s="108" t="s">
        <v>75</v>
      </c>
      <c r="C100" s="108" t="s">
        <v>113</v>
      </c>
      <c r="D100" s="108" t="s">
        <v>21</v>
      </c>
      <c r="E100" s="108" t="s">
        <v>236</v>
      </c>
      <c r="F100" s="108" t="s">
        <v>39</v>
      </c>
      <c r="G100" s="40">
        <f>G101</f>
        <v>1105.45</v>
      </c>
      <c r="H100" s="40">
        <f>H101</f>
        <v>1102</v>
      </c>
      <c r="I100" s="40">
        <f t="shared" si="1"/>
        <v>99.68790990094531</v>
      </c>
    </row>
    <row r="101" spans="1:9" ht="63.75">
      <c r="A101" s="109" t="s">
        <v>199</v>
      </c>
      <c r="B101" s="110" t="s">
        <v>75</v>
      </c>
      <c r="C101" s="110" t="s">
        <v>113</v>
      </c>
      <c r="D101" s="110" t="s">
        <v>21</v>
      </c>
      <c r="E101" s="110" t="s">
        <v>246</v>
      </c>
      <c r="F101" s="110" t="s">
        <v>39</v>
      </c>
      <c r="G101" s="12">
        <f>G102+G103+G104+G105</f>
        <v>1105.45</v>
      </c>
      <c r="H101" s="12">
        <f>H102+H103+H104+H105</f>
        <v>1102</v>
      </c>
      <c r="I101" s="12">
        <f t="shared" si="1"/>
        <v>99.68790990094531</v>
      </c>
    </row>
    <row r="102" spans="1:9" ht="25.5">
      <c r="A102" s="109" t="s">
        <v>226</v>
      </c>
      <c r="B102" s="110" t="s">
        <v>75</v>
      </c>
      <c r="C102" s="110" t="s">
        <v>113</v>
      </c>
      <c r="D102" s="110" t="s">
        <v>21</v>
      </c>
      <c r="E102" s="110" t="s">
        <v>246</v>
      </c>
      <c r="F102" s="110" t="s">
        <v>152</v>
      </c>
      <c r="G102" s="12">
        <v>750.1</v>
      </c>
      <c r="H102" s="12">
        <v>750.09</v>
      </c>
      <c r="I102" s="12">
        <f t="shared" si="1"/>
        <v>99.99866684442075</v>
      </c>
    </row>
    <row r="103" spans="1:9" ht="51">
      <c r="A103" s="104" t="s">
        <v>221</v>
      </c>
      <c r="B103" s="110" t="s">
        <v>75</v>
      </c>
      <c r="C103" s="115" t="s">
        <v>113</v>
      </c>
      <c r="D103" s="115" t="s">
        <v>21</v>
      </c>
      <c r="E103" s="110" t="s">
        <v>246</v>
      </c>
      <c r="F103" s="115" t="s">
        <v>222</v>
      </c>
      <c r="G103" s="12">
        <v>249.12</v>
      </c>
      <c r="H103" s="12">
        <v>245.68</v>
      </c>
      <c r="I103" s="12">
        <f t="shared" si="1"/>
        <v>98.61913937058446</v>
      </c>
    </row>
    <row r="104" spans="1:9" ht="25.5">
      <c r="A104" s="109" t="s">
        <v>226</v>
      </c>
      <c r="B104" s="110" t="s">
        <v>75</v>
      </c>
      <c r="C104" s="110" t="s">
        <v>113</v>
      </c>
      <c r="D104" s="110" t="s">
        <v>21</v>
      </c>
      <c r="E104" s="110" t="s">
        <v>259</v>
      </c>
      <c r="F104" s="110" t="s">
        <v>152</v>
      </c>
      <c r="G104" s="12">
        <v>81.59</v>
      </c>
      <c r="H104" s="12">
        <v>81.59</v>
      </c>
      <c r="I104" s="12">
        <f t="shared" si="1"/>
        <v>100</v>
      </c>
    </row>
    <row r="105" spans="1:9" ht="51">
      <c r="A105" s="104" t="s">
        <v>221</v>
      </c>
      <c r="B105" s="110" t="s">
        <v>75</v>
      </c>
      <c r="C105" s="115" t="s">
        <v>113</v>
      </c>
      <c r="D105" s="115" t="s">
        <v>21</v>
      </c>
      <c r="E105" s="110" t="s">
        <v>259</v>
      </c>
      <c r="F105" s="115" t="s">
        <v>222</v>
      </c>
      <c r="G105" s="12">
        <v>24.64</v>
      </c>
      <c r="H105" s="12">
        <v>24.64</v>
      </c>
      <c r="I105" s="12">
        <f t="shared" si="1"/>
        <v>100</v>
      </c>
    </row>
    <row r="106" spans="1:9" ht="12.75">
      <c r="A106" s="55" t="s">
        <v>27</v>
      </c>
      <c r="B106" s="47"/>
      <c r="C106" s="47"/>
      <c r="D106" s="47"/>
      <c r="E106" s="47"/>
      <c r="F106" s="47"/>
      <c r="G106" s="40">
        <f>G7+G36+G50+G52+G58+G68+G78+G100</f>
        <v>4261.900000000001</v>
      </c>
      <c r="H106" s="40">
        <f>H7+H36+H50+H52+H58+H68+H78+H100</f>
        <v>4163.76</v>
      </c>
      <c r="I106" s="40">
        <f t="shared" si="1"/>
        <v>97.69727117013538</v>
      </c>
    </row>
  </sheetData>
  <sheetProtection/>
  <mergeCells count="12">
    <mergeCell ref="J2:L2"/>
    <mergeCell ref="G4:I4"/>
    <mergeCell ref="F1:I1"/>
    <mergeCell ref="A1:E1"/>
    <mergeCell ref="A2:I2"/>
    <mergeCell ref="J7:J9"/>
    <mergeCell ref="A4:A5"/>
    <mergeCell ref="B4:B5"/>
    <mergeCell ref="C4:C5"/>
    <mergeCell ref="D4:D5"/>
    <mergeCell ref="E4:E5"/>
    <mergeCell ref="F4:F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4" r:id="rId1"/>
  <rowBreaks count="1" manualBreakCount="1"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2018-01-18T08:27:06Z</cp:lastPrinted>
  <dcterms:created xsi:type="dcterms:W3CDTF">2005-10-31T07:03:47Z</dcterms:created>
  <dcterms:modified xsi:type="dcterms:W3CDTF">2018-01-30T07:50:44Z</dcterms:modified>
  <cp:category/>
  <cp:version/>
  <cp:contentType/>
  <cp:contentStatus/>
</cp:coreProperties>
</file>