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35" yWindow="-75" windowWidth="16710" windowHeight="11730" activeTab="3"/>
  </bookViews>
  <sheets>
    <sheet name="Сведения" sheetId="1" r:id="rId1"/>
    <sheet name="Перечень" sheetId="2" r:id="rId2"/>
    <sheet name="Р-ое обес-ие" sheetId="3" r:id="rId3"/>
    <sheet name="План реализации" sheetId="4" r:id="rId4"/>
  </sheets>
  <definedNames>
    <definedName name="_xlnm.Print_Area" localSheetId="1">Перечень!$A$1:$E$23</definedName>
    <definedName name="_xlnm.Print_Area" localSheetId="3">'План реализации'!$A$1:$L$60</definedName>
    <definedName name="_xlnm.Print_Area" localSheetId="2">'Р-ое обес-ие'!$A$1:$L$117</definedName>
    <definedName name="_xlnm.Print_Area" localSheetId="0">Сведения!$A$1:$I$25</definedName>
  </definedNames>
  <calcPr calcId="145621"/>
</workbook>
</file>

<file path=xl/calcChain.xml><?xml version="1.0" encoding="utf-8"?>
<calcChain xmlns="http://schemas.openxmlformats.org/spreadsheetml/2006/main">
  <c r="D46" i="4" l="1"/>
  <c r="H84" i="3"/>
  <c r="H86" i="3"/>
  <c r="M10" i="3" l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4" i="3"/>
  <c r="M85" i="3"/>
  <c r="M87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B10" i="1"/>
  <c r="A9" i="1"/>
  <c r="B23" i="2"/>
  <c r="B21" i="2"/>
  <c r="E18" i="2"/>
  <c r="B18" i="2"/>
  <c r="B15" i="2"/>
  <c r="B14" i="2"/>
  <c r="B13" i="2"/>
  <c r="E8" i="2"/>
  <c r="B11" i="2"/>
  <c r="B10" i="2"/>
  <c r="B9" i="2"/>
  <c r="B8" i="2"/>
  <c r="C45" i="4" l="1"/>
  <c r="C44" i="4" s="1"/>
  <c r="C30" i="4"/>
  <c r="C11" i="4"/>
  <c r="C10" i="4" s="1"/>
  <c r="H34" i="3" l="1"/>
  <c r="G34" i="3" l="1"/>
  <c r="E27" i="4" l="1"/>
  <c r="F27" i="4"/>
  <c r="G27" i="4"/>
  <c r="H27" i="4"/>
  <c r="D56" i="4" l="1"/>
  <c r="D55" i="4" s="1"/>
  <c r="E56" i="4"/>
  <c r="E55" i="4" s="1"/>
  <c r="F56" i="4"/>
  <c r="F55" i="4" s="1"/>
  <c r="G56" i="4"/>
  <c r="G55" i="4" s="1"/>
  <c r="H56" i="4"/>
  <c r="H55" i="4" s="1"/>
  <c r="C56" i="4"/>
  <c r="C55" i="4" s="1"/>
  <c r="D53" i="4"/>
  <c r="D52" i="4" s="1"/>
  <c r="E53" i="4"/>
  <c r="E52" i="4" s="1"/>
  <c r="F53" i="4"/>
  <c r="F52" i="4" s="1"/>
  <c r="G53" i="4"/>
  <c r="G52" i="4" s="1"/>
  <c r="H53" i="4"/>
  <c r="H52" i="4" s="1"/>
  <c r="D27" i="4"/>
  <c r="D45" i="4"/>
  <c r="D44" i="4" s="1"/>
  <c r="E45" i="4"/>
  <c r="E44" i="4" s="1"/>
  <c r="F45" i="4"/>
  <c r="F44" i="4" s="1"/>
  <c r="G45" i="4"/>
  <c r="G44" i="4" s="1"/>
  <c r="H45" i="4"/>
  <c r="H44" i="4" s="1"/>
  <c r="D40" i="4"/>
  <c r="E40" i="4"/>
  <c r="F40" i="4"/>
  <c r="G40" i="4"/>
  <c r="H40" i="4"/>
  <c r="D37" i="4"/>
  <c r="E37" i="4"/>
  <c r="F37" i="4"/>
  <c r="G37" i="4"/>
  <c r="H37" i="4"/>
  <c r="D30" i="4"/>
  <c r="E30" i="4"/>
  <c r="F30" i="4"/>
  <c r="G30" i="4"/>
  <c r="H30" i="4"/>
  <c r="D23" i="4"/>
  <c r="E23" i="4"/>
  <c r="F23" i="4"/>
  <c r="G23" i="4"/>
  <c r="H23" i="4"/>
  <c r="D21" i="4"/>
  <c r="E21" i="4"/>
  <c r="F21" i="4"/>
  <c r="G21" i="4"/>
  <c r="H21" i="4"/>
  <c r="D19" i="4"/>
  <c r="E19" i="4"/>
  <c r="F19" i="4"/>
  <c r="G19" i="4"/>
  <c r="H19" i="4"/>
  <c r="D16" i="4"/>
  <c r="E16" i="4"/>
  <c r="F16" i="4"/>
  <c r="G16" i="4"/>
  <c r="H16" i="4"/>
  <c r="D11" i="4"/>
  <c r="D10" i="4" s="1"/>
  <c r="E11" i="4"/>
  <c r="E10" i="4" s="1"/>
  <c r="F11" i="4"/>
  <c r="F10" i="4" s="1"/>
  <c r="G11" i="4"/>
  <c r="G10" i="4" s="1"/>
  <c r="H11" i="4"/>
  <c r="H10" i="4" s="1"/>
  <c r="D26" i="4" l="1"/>
  <c r="H15" i="4"/>
  <c r="G15" i="4"/>
  <c r="E26" i="4"/>
  <c r="F26" i="4"/>
  <c r="G26" i="4"/>
  <c r="H26" i="4"/>
  <c r="D15" i="4"/>
  <c r="E15" i="4"/>
  <c r="F15" i="4"/>
  <c r="D9" i="4" l="1"/>
  <c r="H9" i="4"/>
  <c r="G9" i="4"/>
  <c r="F9" i="4"/>
  <c r="E9" i="4"/>
  <c r="C53" i="4" l="1"/>
  <c r="C52" i="4" s="1"/>
  <c r="C40" i="4"/>
  <c r="C37" i="4"/>
  <c r="C27" i="4"/>
  <c r="C26" i="4" l="1"/>
  <c r="C23" i="4"/>
  <c r="C21" i="4"/>
  <c r="C19" i="4"/>
  <c r="C16" i="4"/>
  <c r="C15" i="4" l="1"/>
  <c r="C9" i="4" s="1"/>
  <c r="J34" i="3"/>
  <c r="K34" i="3"/>
  <c r="L34" i="3"/>
  <c r="I34" i="3"/>
  <c r="H49" i="3" l="1"/>
  <c r="I49" i="3"/>
  <c r="J49" i="3"/>
  <c r="K49" i="3"/>
  <c r="L49" i="3"/>
  <c r="H50" i="3"/>
  <c r="I50" i="3"/>
  <c r="J50" i="3"/>
  <c r="K50" i="3"/>
  <c r="L50" i="3"/>
  <c r="H51" i="3"/>
  <c r="I51" i="3"/>
  <c r="J51" i="3"/>
  <c r="K51" i="3"/>
  <c r="L51" i="3"/>
  <c r="H52" i="3"/>
  <c r="I52" i="3"/>
  <c r="J52" i="3"/>
  <c r="K52" i="3"/>
  <c r="L52" i="3"/>
  <c r="G50" i="3"/>
  <c r="G51" i="3"/>
  <c r="G52" i="3"/>
  <c r="G49" i="3"/>
  <c r="L73" i="3"/>
  <c r="K73" i="3"/>
  <c r="J73" i="3"/>
  <c r="I73" i="3"/>
  <c r="H73" i="3"/>
  <c r="G73" i="3"/>
  <c r="J14" i="3" l="1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J23" i="3"/>
  <c r="K23" i="3"/>
  <c r="L23" i="3"/>
  <c r="J28" i="3"/>
  <c r="K28" i="3"/>
  <c r="L28" i="3"/>
  <c r="J33" i="3"/>
  <c r="K33" i="3"/>
  <c r="L33" i="3"/>
  <c r="J38" i="3"/>
  <c r="K38" i="3"/>
  <c r="L38" i="3"/>
  <c r="J43" i="3"/>
  <c r="K43" i="3"/>
  <c r="L43" i="3"/>
  <c r="J53" i="3"/>
  <c r="K53" i="3"/>
  <c r="L53" i="3"/>
  <c r="J58" i="3"/>
  <c r="K58" i="3"/>
  <c r="L58" i="3"/>
  <c r="J63" i="3"/>
  <c r="K63" i="3"/>
  <c r="L63" i="3"/>
  <c r="J68" i="3"/>
  <c r="K68" i="3"/>
  <c r="L68" i="3"/>
  <c r="J78" i="3"/>
  <c r="K78" i="3"/>
  <c r="L78" i="3"/>
  <c r="J84" i="3"/>
  <c r="K84" i="3"/>
  <c r="L84" i="3"/>
  <c r="J85" i="3"/>
  <c r="K85" i="3"/>
  <c r="L85" i="3"/>
  <c r="J86" i="3"/>
  <c r="K86" i="3"/>
  <c r="L86" i="3"/>
  <c r="J87" i="3"/>
  <c r="K87" i="3"/>
  <c r="L87" i="3"/>
  <c r="J88" i="3"/>
  <c r="K88" i="3"/>
  <c r="L88" i="3"/>
  <c r="J93" i="3"/>
  <c r="K93" i="3"/>
  <c r="L93" i="3"/>
  <c r="J99" i="3"/>
  <c r="K99" i="3"/>
  <c r="L99" i="3"/>
  <c r="J100" i="3"/>
  <c r="K100" i="3"/>
  <c r="L100" i="3"/>
  <c r="J101" i="3"/>
  <c r="K101" i="3"/>
  <c r="L101" i="3"/>
  <c r="J102" i="3"/>
  <c r="K102" i="3"/>
  <c r="L102" i="3"/>
  <c r="J103" i="3"/>
  <c r="K103" i="3"/>
  <c r="L103" i="3"/>
  <c r="J108" i="3"/>
  <c r="K108" i="3"/>
  <c r="L108" i="3"/>
  <c r="J113" i="3"/>
  <c r="K113" i="3"/>
  <c r="L113" i="3"/>
  <c r="K12" i="3" l="1"/>
  <c r="K10" i="3"/>
  <c r="L98" i="3"/>
  <c r="J98" i="3"/>
  <c r="L12" i="3"/>
  <c r="J12" i="3"/>
  <c r="L10" i="3"/>
  <c r="J10" i="3"/>
  <c r="K98" i="3"/>
  <c r="L83" i="3"/>
  <c r="K83" i="3"/>
  <c r="J83" i="3"/>
  <c r="L48" i="3"/>
  <c r="J48" i="3"/>
  <c r="K48" i="3"/>
  <c r="L13" i="3"/>
  <c r="J13" i="3"/>
  <c r="K13" i="3"/>
  <c r="G15" i="3" l="1"/>
  <c r="H15" i="3"/>
  <c r="I15" i="3"/>
  <c r="G16" i="3"/>
  <c r="H16" i="3"/>
  <c r="I16" i="3"/>
  <c r="G17" i="3"/>
  <c r="H17" i="3"/>
  <c r="I17" i="3"/>
  <c r="H14" i="3"/>
  <c r="I14" i="3"/>
  <c r="G14" i="3"/>
  <c r="I78" i="3"/>
  <c r="H78" i="3"/>
  <c r="G78" i="3"/>
  <c r="I68" i="3"/>
  <c r="H68" i="3"/>
  <c r="G68" i="3"/>
  <c r="I33" i="3"/>
  <c r="H33" i="3"/>
  <c r="G33" i="3"/>
  <c r="I88" i="3"/>
  <c r="H88" i="3"/>
  <c r="M88" i="3" s="1"/>
  <c r="G88" i="3"/>
  <c r="I93" i="3"/>
  <c r="H93" i="3"/>
  <c r="G93" i="3"/>
  <c r="G85" i="3"/>
  <c r="H85" i="3"/>
  <c r="H10" i="3" s="1"/>
  <c r="I85" i="3"/>
  <c r="G86" i="3"/>
  <c r="G11" i="3" s="1"/>
  <c r="M86" i="3"/>
  <c r="I86" i="3"/>
  <c r="G87" i="3"/>
  <c r="H87" i="3"/>
  <c r="H12" i="3" s="1"/>
  <c r="I87" i="3"/>
  <c r="I84" i="3"/>
  <c r="G84" i="3"/>
  <c r="G99" i="3"/>
  <c r="H99" i="3"/>
  <c r="G100" i="3"/>
  <c r="H100" i="3"/>
  <c r="G101" i="3"/>
  <c r="H101" i="3"/>
  <c r="G102" i="3"/>
  <c r="H102" i="3"/>
  <c r="I100" i="3"/>
  <c r="I101" i="3"/>
  <c r="I102" i="3"/>
  <c r="I99" i="3"/>
  <c r="H83" i="3" l="1"/>
  <c r="M83" i="3" s="1"/>
  <c r="G83" i="3"/>
  <c r="G9" i="3"/>
  <c r="H9" i="3"/>
  <c r="M9" i="3" s="1"/>
  <c r="I12" i="3"/>
  <c r="G12" i="3"/>
  <c r="G10" i="3"/>
  <c r="I83" i="3"/>
  <c r="I10" i="3"/>
  <c r="H11" i="3"/>
  <c r="M11" i="3" s="1"/>
  <c r="I103" i="3"/>
  <c r="H103" i="3"/>
  <c r="G103" i="3"/>
  <c r="I53" i="3"/>
  <c r="H53" i="3"/>
  <c r="G53" i="3"/>
  <c r="F53" i="3"/>
  <c r="E53" i="3"/>
  <c r="I58" i="3"/>
  <c r="H58" i="3"/>
  <c r="G58" i="3"/>
  <c r="F58" i="3"/>
  <c r="E58" i="3"/>
  <c r="F63" i="3"/>
  <c r="G63" i="3"/>
  <c r="H63" i="3"/>
  <c r="I63" i="3"/>
  <c r="E63" i="3"/>
  <c r="F98" i="3"/>
  <c r="G98" i="3"/>
  <c r="H98" i="3"/>
  <c r="I98" i="3"/>
  <c r="E98" i="3"/>
  <c r="H108" i="3" l="1"/>
  <c r="I108" i="3"/>
  <c r="G108" i="3"/>
  <c r="H113" i="3"/>
  <c r="I113" i="3"/>
  <c r="G13" i="3" l="1"/>
  <c r="I48" i="3"/>
  <c r="H48" i="3"/>
  <c r="H8" i="3"/>
  <c r="M8" i="3" s="1"/>
  <c r="H13" i="3"/>
  <c r="I13" i="3"/>
  <c r="G48" i="3"/>
  <c r="G8" i="3" l="1"/>
  <c r="I28" i="3"/>
  <c r="H28" i="3"/>
  <c r="G28" i="3"/>
  <c r="H38" i="3" l="1"/>
  <c r="I38" i="3"/>
  <c r="G38" i="3"/>
  <c r="H23" i="3"/>
  <c r="I23" i="3"/>
  <c r="G23" i="3"/>
  <c r="H43" i="3"/>
  <c r="I43" i="3"/>
  <c r="G43" i="3"/>
  <c r="H18" i="3"/>
  <c r="I18" i="3"/>
  <c r="G18" i="3"/>
  <c r="F21" i="3" l="1"/>
</calcChain>
</file>

<file path=xl/sharedStrings.xml><?xml version="1.0" encoding="utf-8"?>
<sst xmlns="http://schemas.openxmlformats.org/spreadsheetml/2006/main" count="484" uniqueCount="203">
  <si>
    <t xml:space="preserve">СВЕДЕНИЯ </t>
  </si>
  <si>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</si>
  <si>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</si>
  <si>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</si>
  <si>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</si>
  <si>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прогноз</t>
  </si>
  <si>
    <t>Подпрограмма 1</t>
  </si>
  <si>
    <t>1.1</t>
  </si>
  <si>
    <t>1.2</t>
  </si>
  <si>
    <t>ПЕРЕЧЕНЬ</t>
  </si>
  <si>
    <t>Наименование основного мероприятия</t>
  </si>
  <si>
    <t>Ответственный исполнитель</t>
  </si>
  <si>
    <t>Срок выполнения</t>
  </si>
  <si>
    <t>Целевой показатель подпрограммы, для достижения которого реализуется основное мероприятие</t>
  </si>
  <si>
    <t>Подпрограмма 2</t>
  </si>
  <si>
    <t>реализации муниципальной программы</t>
  </si>
  <si>
    <t>Статус</t>
  </si>
  <si>
    <t>Администратор,соисполнитель</t>
  </si>
  <si>
    <t>Источник финансирования</t>
  </si>
  <si>
    <t>Объем расходов, тыс.рублей</t>
  </si>
  <si>
    <t xml:space="preserve">Муниципальная программа </t>
  </si>
  <si>
    <t>всего</t>
  </si>
  <si>
    <t>местные бюджеты</t>
  </si>
  <si>
    <t>иные источники (справочно)</t>
  </si>
  <si>
    <t>федеральный бюджет (справочно)</t>
  </si>
  <si>
    <t>Основное мероприятие 1</t>
  </si>
  <si>
    <t>ПЛАН РЕАЛИЗАЦИИ</t>
  </si>
  <si>
    <t>Наименование муниципальной программы, подпрограммы,основного мероприятия,мероприятия,контрольного события</t>
  </si>
  <si>
    <t>Ответственный исполнитель за реализацию мероприятия</t>
  </si>
  <si>
    <t>Целевые показатели непосредственного результата реализации мероприятия</t>
  </si>
  <si>
    <t>наименование</t>
  </si>
  <si>
    <t>единица измерения</t>
  </si>
  <si>
    <t>1</t>
  </si>
  <si>
    <t>2</t>
  </si>
  <si>
    <t>3</t>
  </si>
  <si>
    <t>Основное мероприятие 4</t>
  </si>
  <si>
    <t>Основное мероприятие 3</t>
  </si>
  <si>
    <t>Основное мероприятие 2</t>
  </si>
  <si>
    <t>Приложение №1</t>
  </si>
  <si>
    <t>Приложение №3</t>
  </si>
  <si>
    <t>Приложение №4</t>
  </si>
  <si>
    <t>-</t>
  </si>
  <si>
    <t>%</t>
  </si>
  <si>
    <t>Отдел экономики администрации МО "Онгудайский район"</t>
  </si>
  <si>
    <t>Дорожный фонд муниципального образования</t>
  </si>
  <si>
    <t>Обеспечение безопасности населения</t>
  </si>
  <si>
    <t>Профилактика экстремизма а так же минимизации (и ликвидации последствий проявлений экстремизма в муниципальном образовании)</t>
  </si>
  <si>
    <t>РЕСУРСНОЕ ОБЕСПЕЧЕНИЕ</t>
  </si>
  <si>
    <t>реализации муниципальной прграммы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</si>
  <si>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</si>
  <si>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Профилактика правонарушений и обеспечение безопасности и правопорядка</t>
  </si>
  <si>
    <t>МКУ «По делам ГОЧС и ЕДДС МО</t>
  </si>
  <si>
    <t>Отдел строительства, архитектуры, земельных и имущественных отношений</t>
  </si>
  <si>
    <t>МО МВД России "Онгудайский"</t>
  </si>
  <si>
    <t>ведущий специалист по специальной работе администрации МО "Онгудайский район"</t>
  </si>
  <si>
    <t>2014 год</t>
  </si>
  <si>
    <t>2015 год</t>
  </si>
  <si>
    <t>Программа комплексного развития систем коммунальной и транспортной инфраструктуры муниципального образования</t>
  </si>
  <si>
    <t>Отходы в МО "Онгудайский район"</t>
  </si>
  <si>
    <t>Осуществление энергосберегающих мероприятий на системах водо-, теплоснабжения</t>
  </si>
  <si>
    <t>Комплексные меры по противодействию терроризму и незаконному обороту и потреблению наркотических средств, психотропных веществ и их прекурсоров в муниципальном образовании</t>
  </si>
  <si>
    <t>Обеспечение населения качественной питьевой водой</t>
  </si>
  <si>
    <t>«Материально-техническое обеспечение МКУ «По делам ГОЧС и ЕДДС МО"</t>
  </si>
  <si>
    <t>МКУ "ОКС муниципального образования "Онгудайский район"</t>
  </si>
  <si>
    <t>Обеспечивающая подпрограмма 1</t>
  </si>
  <si>
    <t>Обеспечивающая подпрограмма 2</t>
  </si>
  <si>
    <t>республиканский бюджет (справочно)</t>
  </si>
  <si>
    <t>Разработка комплексной системы организации дорожного движения (КСОДД) на территории муниципального образования "Онгудайский район"</t>
  </si>
  <si>
    <t xml:space="preserve">Наименование </t>
  </si>
  <si>
    <t>Обеспечение доступа к сети  Интернет</t>
  </si>
  <si>
    <t>Администратор муниципальной программы: Администрация МО "Онгудайский район</t>
  </si>
  <si>
    <t>о составе и значениях целевых показателей муниципальной программы</t>
  </si>
  <si>
    <t>Администратор муниципальной программы: Администрация МО "Онгудайский район"</t>
  </si>
  <si>
    <t>Развитие транспортной инфраструктуры</t>
  </si>
  <si>
    <t>Организация теплоснабжения населения</t>
  </si>
  <si>
    <t>Основное мероприятие 6</t>
  </si>
  <si>
    <t>Противодействие коррупции</t>
  </si>
  <si>
    <t>Администрация МО "Онгудайский район"</t>
  </si>
  <si>
    <t>Развитие жилищно-коммунального комплекса</t>
  </si>
  <si>
    <t>2019 год</t>
  </si>
  <si>
    <t>2020 год</t>
  </si>
  <si>
    <t>2021 год</t>
  </si>
  <si>
    <t>Развитие систем жизнеобеспечения и повышение безопасности населения муниципального образования "Онгудайский район" на 2019-2024 гг.</t>
  </si>
  <si>
    <t>Подпрограмма 3</t>
  </si>
  <si>
    <t>Подпрограмма 4</t>
  </si>
  <si>
    <t>2022 год</t>
  </si>
  <si>
    <t>2023 год</t>
  </si>
  <si>
    <t>Муниципальная программа Развитие ситем жизнеобеспечения и повышение безопсности населения муниципального обзования "Онгудайский район" на 2019-2024 гг."</t>
  </si>
  <si>
    <t>Подпрограмма 3 "Развитие транспортной инфраструктуры"</t>
  </si>
  <si>
    <t>Подпрограмма 4 "Противодействие коррупции"</t>
  </si>
  <si>
    <t xml:space="preserve">снижение доли протяженности автомобильных дорог общего пользования местного значения,  не отвечающих нормативным требованиям, в общей протяженности автомобильных дорог общего пользования местного значения </t>
  </si>
  <si>
    <t>Подпрограмма 1 "Развитие жилищно-коммунального комплекса"</t>
  </si>
  <si>
    <t>Подпрограмма 2 "Обеспечение безопасности населения"</t>
  </si>
  <si>
    <t>2019-2024 гг.</t>
  </si>
  <si>
    <t>МКУ "ОКС"</t>
  </si>
  <si>
    <t>4</t>
  </si>
  <si>
    <t>снижение уровня износа объектов жилищно-коммунальной инфраструктуры</t>
  </si>
  <si>
    <t>Развитие систем жизнеобеспечения и повышение безопасности населения муниципального обзования "Онгудайский район" на 2019-2024 годы</t>
  </si>
  <si>
    <t>"Развитие систем жизнеобеспечения и повышение безопасности населения муниципального образования "Онгудайский район" на 2019-2024 гг."</t>
  </si>
  <si>
    <t>Приложение № 2</t>
  </si>
  <si>
    <t>Обеспечивающая подпрограмма "Материально-техническое обеспечение МКУ "По делам ГОЧС и ЕДДС МО "Онгудайский район"</t>
  </si>
  <si>
    <t>Снижение уровня износа объектов жилищно-коммунальной инфраструктуры</t>
  </si>
  <si>
    <t>5</t>
  </si>
  <si>
    <t>6</t>
  </si>
  <si>
    <t xml:space="preserve">Снижение доли протяженности автомобильных дорог общего пользования местного значения,  не отвечающих нормативным требованиям, в общей протяженности автомобильных дорог общего пользования местного значения </t>
  </si>
  <si>
    <t>2024 год</t>
  </si>
  <si>
    <t>Осуществление мер по противодействию коррупции в границах муниципального района</t>
  </si>
  <si>
    <t>Основное мероприятие Повышение эффективности использования муниципального жилого фонда</t>
  </si>
  <si>
    <t>Защита от жестокого обращения и профилактика насилия детей</t>
  </si>
  <si>
    <t>Администрация МО "Онгудайский район", отдел экономики администрации МО "Онгудайский район"</t>
  </si>
  <si>
    <t>Администрация МО "Онгудайский район", отдел экономики администрации МО "Онгудайский район", сельские поселения</t>
  </si>
  <si>
    <t>Администрация МО "Онгудайский район", Комиссия по делам несовершеннолетних</t>
  </si>
  <si>
    <t>Объем расходов, тыс.руб. 2019 г.</t>
  </si>
  <si>
    <t>2020 г.</t>
  </si>
  <si>
    <t>2021 г.</t>
  </si>
  <si>
    <t>2022 г.</t>
  </si>
  <si>
    <t>2023 г.</t>
  </si>
  <si>
    <t>2024 г.</t>
  </si>
  <si>
    <t>Расходы на выплаты по оплате труда работников   МКУ ГОЧС</t>
  </si>
  <si>
    <t>Субсидии  на оплату труда работникам бюджетной сферы</t>
  </si>
  <si>
    <t>Расходы на обеспечение функций   МКУ ГО ЧС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</si>
  <si>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</si>
  <si>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 xml:space="preserve">Проведение агротехнических мероприятий в рамках основного мепоприятия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</si>
  <si>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</si>
  <si>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</si>
  <si>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</si>
  <si>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 xml:space="preserve"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
</t>
  </si>
  <si>
    <t>Субсидии на софинансирование расходных обязательств, связанных с участием муниципальных образований в развитии и укреплении материально-технической базы Корпуса сил добровольной пожарно-спасательной службы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</si>
  <si>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</si>
  <si>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Капитальные вложения в объекты государственной (муниципальной) собственности</t>
  </si>
  <si>
    <t>Подготовка к отопительному периоду объектов теплоснабжения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</si>
  <si>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</si>
  <si>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Реконструкция систем водоснабжения Онгудайского района Республики Алтай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</si>
  <si>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</si>
  <si>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 xml:space="preserve">Мероприятия по утилизации отходов в муниципальном образовании "Онгудайский район" </t>
  </si>
  <si>
    <t>Мероприятия по обустройству контейнерных площадок</t>
  </si>
  <si>
    <t>Мероприятия по созданию и оборудованию мест (площадок) накопления (в том числе раздельного накопления) твердых коммунальных отходов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</si>
  <si>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</si>
  <si>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"Дорожный фонд муниципального образования "Онгудайский район"</t>
  </si>
  <si>
    <t>Финансовое обеспечение дорожной деятельности</t>
  </si>
  <si>
    <t>Подпрограмма «Противодействие  коррупции»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</si>
  <si>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Меры по противодействию коррупции в границах муниципального района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</si>
  <si>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</si>
  <si>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Подпрограмма «Обеспечение экологической безопасности и улучшение состояния окружающей среды»</t>
  </si>
  <si>
    <t>Проведение работ в рамках  основного мероприятия "Ремонт гидротехнических сооружений"</t>
  </si>
  <si>
    <t>мероприятий муниципальной программы на 2019-2024 годы</t>
  </si>
  <si>
    <t>Администрация МО "Онгудайский район", МКУ ГОЧС</t>
  </si>
  <si>
    <t>Количество граждан, улучшивших свои жилищные условия в текущем году</t>
  </si>
  <si>
    <t>чел.</t>
  </si>
  <si>
    <t>втч капитальный ремонт теплотрассы</t>
  </si>
  <si>
    <t xml:space="preserve">замена участка теплотрассы </t>
  </si>
  <si>
    <t>м</t>
  </si>
  <si>
    <t>протяженность капитально отремонтированных сетей теплоснабжения</t>
  </si>
  <si>
    <t>протяженность капитально отремонтированных сетей водоснабжения</t>
  </si>
  <si>
    <t>в.т.ч.        -капитальный ремонт котельных</t>
  </si>
  <si>
    <t>капитальный ремонт сетей водо, теплоснабжения</t>
  </si>
  <si>
    <t>соблюдение санитарных норм во всех объектах</t>
  </si>
  <si>
    <t>устройство контейнерных площадок</t>
  </si>
  <si>
    <t>шт</t>
  </si>
  <si>
    <t>ремонт автомобильных мостов</t>
  </si>
  <si>
    <t>Подпрограмма 5 «Обеспечение экологической безопасности и улучшение состояния окружающей среды»</t>
  </si>
  <si>
    <t>Обеспечивающая подпрограмма  "Материально – техническое обеспечение МКУ ГОЧС" 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</si>
  <si>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r>
      <rPr>
        <sz val="9"/>
        <color rgb="FFFF0000"/>
        <rFont val="Times New Roman"/>
        <family val="1"/>
        <charset val="204"/>
      </rPr>
      <t xml:space="preserve">Основное мероприятие </t>
    </r>
    <r>
      <rPr>
        <sz val="9"/>
        <color theme="1"/>
        <rFont val="Times New Roman"/>
        <family val="1"/>
        <charset val="204"/>
      </rPr>
      <t>Материально – техническое обеспечение МКУ ГОЧС</t>
    </r>
  </si>
  <si>
    <r>
      <rPr>
        <sz val="9"/>
        <color rgb="FFFF0000"/>
        <rFont val="Times New Roman"/>
        <family val="1"/>
        <charset val="204"/>
      </rPr>
      <t xml:space="preserve">Основное мероприятие </t>
    </r>
    <r>
      <rPr>
        <sz val="9"/>
        <color theme="1"/>
        <rFont val="Times New Roman"/>
        <family val="1"/>
        <charset val="204"/>
      </rPr>
      <t>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</t>
    </r>
  </si>
  <si>
    <r>
      <rPr>
        <sz val="9"/>
        <color rgb="FFFF0000"/>
        <rFont val="Times New Roman"/>
        <family val="1"/>
        <charset val="204"/>
      </rPr>
      <t xml:space="preserve">Основное мероприятие </t>
    </r>
    <r>
      <rPr>
        <sz val="9"/>
        <color theme="1"/>
        <rFont val="Times New Roman"/>
        <family val="1"/>
        <charset val="204"/>
      </rPr>
      <t xml:space="preserve">Профилактика правонарушений и обеспечение безопасности и правопорядка в муниципальном образовании "Онгудайский район" </t>
    </r>
  </si>
  <si>
    <r>
      <rPr>
        <sz val="9"/>
        <color rgb="FFFF0000"/>
        <rFont val="Times New Roman"/>
        <family val="1"/>
        <charset val="204"/>
      </rPr>
      <t xml:space="preserve">Основное мероприятие </t>
    </r>
    <r>
      <rPr>
        <sz val="9"/>
        <color theme="1"/>
        <rFont val="Times New Roman"/>
        <family val="1"/>
        <charset val="204"/>
      </rPr>
      <t xml:space="preserve"> Защита от жестокого обращения и профилактика насилия детей</t>
    </r>
  </si>
  <si>
    <r>
      <rPr>
        <sz val="9"/>
        <color rgb="FFFF0000"/>
        <rFont val="Times New Roman"/>
        <family val="1"/>
        <charset val="204"/>
      </rPr>
      <t xml:space="preserve"> Основное мероприятие</t>
    </r>
    <r>
      <rPr>
        <sz val="9"/>
        <color theme="1"/>
        <rFont val="Times New Roman"/>
        <family val="1"/>
        <charset val="204"/>
      </rPr>
      <t xml:space="preserve">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  </r>
  </si>
  <si>
    <r>
      <rPr>
        <sz val="9"/>
        <color rgb="FFFF0000"/>
        <rFont val="Times New Roman"/>
        <family val="1"/>
        <charset val="204"/>
      </rPr>
      <t>Основное мероприятие</t>
    </r>
    <r>
      <rPr>
        <sz val="9"/>
        <color theme="1"/>
        <rFont val="Times New Roman"/>
        <family val="1"/>
        <charset val="204"/>
      </rPr>
      <t xml:space="preserve"> Повышение эффективности использования муниципального жилого фонда</t>
    </r>
  </si>
  <si>
    <r>
      <rPr>
        <sz val="9"/>
        <color rgb="FFFF0000"/>
        <rFont val="Times New Roman"/>
        <family val="1"/>
        <charset val="204"/>
      </rPr>
      <t xml:space="preserve">Основное мероприятие </t>
    </r>
    <r>
      <rPr>
        <sz val="9"/>
        <color theme="1"/>
        <rFont val="Times New Roman"/>
        <family val="1"/>
        <charset val="204"/>
      </rPr>
      <t>"Организация теплоснабжения населения муниципального образования "Онгудайский район"</t>
    </r>
  </si>
  <si>
    <r>
      <rPr>
        <sz val="9"/>
        <color rgb="FFFF0000"/>
        <rFont val="Times New Roman"/>
        <family val="1"/>
        <charset val="204"/>
      </rPr>
      <t>Основное мероприятие</t>
    </r>
    <r>
      <rPr>
        <sz val="9"/>
        <color theme="1"/>
        <rFont val="Times New Roman"/>
        <family val="1"/>
        <charset val="204"/>
      </rPr>
      <t>: Обеспечение населения муниципального образования "Онгудайским район" качественной питьевой водой</t>
    </r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</si>
  <si>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 (Капитальный ремонт теплотрассы котельной №1 )</t>
  </si>
  <si>
    <r>
      <rPr>
        <sz val="9"/>
        <color rgb="FFFF0000"/>
        <rFont val="Times New Roman"/>
        <family val="1"/>
        <charset val="204"/>
      </rPr>
      <t>Основное мероприятие</t>
    </r>
    <r>
      <rPr>
        <sz val="9"/>
        <color theme="1"/>
        <rFont val="Times New Roman"/>
        <family val="1"/>
        <charset val="204"/>
      </rPr>
      <t xml:space="preserve"> Отходы  в муниципальном образовании "Онгудайский район"</t>
    </r>
  </si>
  <si>
    <r>
      <rPr>
        <sz val="9"/>
        <color rgb="FFFF0000"/>
        <rFont val="Times New Roman"/>
        <family val="1"/>
        <charset val="204"/>
      </rPr>
      <t>Основное мероприятие</t>
    </r>
    <r>
      <rPr>
        <sz val="9"/>
        <color theme="1"/>
        <rFont val="Times New Roman"/>
        <family val="1"/>
        <charset val="204"/>
      </rPr>
      <t xml:space="preserve"> Развитие транспортной инфраструктуры</t>
    </r>
  </si>
  <si>
    <r>
      <rPr>
        <sz val="9"/>
        <color rgb="FFFF0000"/>
        <rFont val="Times New Roman"/>
        <family val="1"/>
        <charset val="204"/>
      </rPr>
      <t>Основное мероприятие</t>
    </r>
    <r>
      <rPr>
        <sz val="9"/>
        <color theme="1"/>
        <rFont val="Times New Roman"/>
        <family val="1"/>
        <charset val="204"/>
      </rPr>
      <t xml:space="preserve"> Осуществление мер по противодействию коррупции в границах муниципального района</t>
    </r>
  </si>
  <si>
    <t>Проведение работ в рамках основного мероприятия</t>
  </si>
  <si>
    <r>
      <rPr>
        <sz val="9"/>
        <color rgb="FFFF0000"/>
        <rFont val="Times New Roman"/>
        <family val="1"/>
        <charset val="204"/>
      </rPr>
      <t>Основное мероприятие</t>
    </r>
    <r>
      <rPr>
        <sz val="9"/>
        <rFont val="Times New Roman"/>
        <family val="1"/>
        <charset val="204"/>
      </rPr>
      <t xml:space="preserve"> "Ремонт гидротехнических сооружений"</t>
    </r>
  </si>
  <si>
    <t xml:space="preserve">значение    </t>
  </si>
  <si>
    <t>Количество зарегистрированных дорожно-транспортных происшествий и правонарушений с участием несовершеннолетних;</t>
  </si>
  <si>
    <t>Уровень обеспечения готовности сил и средств территориальной подсистемы ЕДДС Онгудайского района  к выполнению всего спектра задач по ведению спасательных и других неотложных работ</t>
  </si>
  <si>
    <t>Соотношение количества правонарушений, связанных с нарушением правил дорожного движения, экстремизмом и терроризмом, незаконным оборотом наркотических средств, жестоким обращением и насилием над детьми к уровню 2015 года;
уровень коррупции в Республике Алтай, по результатам социологического опроса граждан;
количество деструктивных событий (количество чрезвычайных ситуаций, пожаров, происшествий на водных объектах);
количество населения, погибшего, травмированного и пострадавшего при чрезвычайных ситуациях, пожарах, происшествиях на водных объектах;
снижение экономического ущерба от деструктивных событий (количество ЧС, пожаров, происшествий на водных объектах) по отношению к уровню 2016 года</t>
  </si>
  <si>
    <t>Соотношение количества правонарушений, связанных с нарушением правил дорожного движения, экстремизмом и терроризмом, незаконным оборотом наркотических средств, жестоким обращением и насилием над детьми к уровню 2018 года;</t>
  </si>
  <si>
    <t>ед.</t>
  </si>
  <si>
    <t>ед</t>
  </si>
  <si>
    <t>весенняя, осенняя тбуртовка сквалок в 10 с/п</t>
  </si>
  <si>
    <t>приобретение контейнеров - 84 шт, установка крышек - 170 шт.</t>
  </si>
  <si>
    <t>профилировка дорог местного значения</t>
  </si>
  <si>
    <t>ямочный ремонт дорог местного значения с твердым покрытием</t>
  </si>
  <si>
    <t>разработка ПСД "Капремонт ГТС на р.Урсул"</t>
  </si>
  <si>
    <t xml:space="preserve">Доля граждан, удовлетворенных деятельностью ОМСУ по противодействию коррупции, в общем числе опрошенных граждан, проживающих на территории Онгудайского района
</t>
  </si>
  <si>
    <t>Количество зарегистрированных преступлений террористического и экстремистского характера;</t>
  </si>
  <si>
    <t>Количество преступлений в сфере незаконного оборота наркотиков;</t>
  </si>
  <si>
    <t xml:space="preserve">Количество несовершеннолетних, потерпевших от преступных посягательств </t>
  </si>
  <si>
    <t>ввод в эксплуатацию жилых помещений</t>
  </si>
  <si>
    <t>тыс.кв.м.</t>
  </si>
  <si>
    <t>Количество ресурсоснабжающих организаций, которым направлены субвенции</t>
  </si>
  <si>
    <t>план</t>
  </si>
  <si>
    <t>уровень коррупции в районе по результатам социологического опроса граждан;</t>
  </si>
  <si>
    <t>общий предотвращенный ущерб от негативного воздействия вод;</t>
  </si>
  <si>
    <t>м.</t>
  </si>
  <si>
    <t>Подпрограмма 2 "Обеспечение  безопасности населения"</t>
  </si>
  <si>
    <t>Доля граждан, удовлетворенных деятельностью ОМСУ по противодействию коррупции, в общем числе опрошенных граждан, проживающих на территории Онгудайского района</t>
  </si>
  <si>
    <t>км</t>
  </si>
  <si>
    <t>Ремонт автомобильной дороги в с. Онгудай по ул. Победы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</si>
</sst>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33CC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</cellStyleXfs>
  <cellXfs count="18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5" fontId="2" fillId="2" borderId="1" xfId="2" applyFont="1" applyFill="1" applyBorder="1" applyAlignment="1">
      <alignment horizontal="center" vertical="center" wrapText="1"/>
    </xf>
    <xf numFmtId="165" fontId="6" fillId="3" borderId="1" xfId="2" applyFont="1" applyFill="1" applyBorder="1" applyAlignment="1">
      <alignment horizontal="center" vertical="center" wrapText="1"/>
    </xf>
    <xf numFmtId="165" fontId="6" fillId="4" borderId="1" xfId="2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5" borderId="0" xfId="0" applyFill="1"/>
    <xf numFmtId="167" fontId="6" fillId="3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5" fontId="6" fillId="2" borderId="1" xfId="2" applyFont="1" applyFill="1" applyBorder="1" applyAlignment="1">
      <alignment horizontal="center" vertical="center" wrapText="1"/>
    </xf>
    <xf numFmtId="167" fontId="5" fillId="4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49" fontId="3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0" fillId="2" borderId="0" xfId="0" applyFont="1" applyFill="1"/>
    <xf numFmtId="0" fontId="10" fillId="2" borderId="1" xfId="3" applyFont="1" applyFill="1" applyBorder="1" applyAlignment="1">
      <alignment horizontal="left" wrapText="1"/>
    </xf>
    <xf numFmtId="0" fontId="10" fillId="2" borderId="1" xfId="3" applyFont="1" applyFill="1" applyBorder="1" applyAlignment="1">
      <alignment horizontal="right" wrapText="1"/>
    </xf>
    <xf numFmtId="0" fontId="10" fillId="2" borderId="1" xfId="3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left" vertical="top" wrapText="1"/>
    </xf>
    <xf numFmtId="0" fontId="10" fillId="2" borderId="1" xfId="3" applyFont="1" applyFill="1" applyBorder="1" applyAlignment="1">
      <alignment horizontal="left" vertical="center" wrapText="1"/>
    </xf>
    <xf numFmtId="0" fontId="10" fillId="6" borderId="1" xfId="3" applyFont="1" applyFill="1" applyBorder="1" applyAlignment="1">
      <alignment horizontal="left" wrapText="1"/>
    </xf>
    <xf numFmtId="0" fontId="12" fillId="6" borderId="1" xfId="3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0" fillId="0" borderId="0" xfId="0" applyNumberFormat="1"/>
    <xf numFmtId="0" fontId="2" fillId="2" borderId="0" xfId="0" applyFont="1" applyFill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4" fillId="2" borderId="8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 16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="110" zoomScaleNormal="100" zoomScaleSheetLayoutView="110" workbookViewId="0">
      <selection activeCell="F11" sqref="F11"/>
    </sheetView>
  </sheetViews>
  <sheetFormatPr defaultRowHeight="15" x14ac:dyDescent="0.25"/>
  <cols>
    <col min="1" max="1" width="5.140625" style="1" customWidth="1"/>
    <col min="2" max="2" width="29.5703125" style="8" customWidth="1"/>
    <col min="3" max="3" width="9" style="1" customWidth="1"/>
    <col min="4" max="4" width="8.5703125" style="1" customWidth="1"/>
    <col min="5" max="5" width="9.140625" style="1"/>
    <col min="6" max="6" width="8.85546875" style="1" customWidth="1"/>
    <col min="7" max="9" width="9.140625" style="1"/>
  </cols>
  <sheetData>
    <row r="1" spans="1:11" ht="30" customHeight="1" x14ac:dyDescent="0.25">
      <c r="A1" s="9"/>
      <c r="B1" s="10"/>
      <c r="C1" s="9"/>
      <c r="D1" s="9"/>
      <c r="E1" s="9"/>
      <c r="H1" s="122" t="s">
        <v>38</v>
      </c>
      <c r="I1" s="122"/>
      <c r="J1" s="20"/>
      <c r="K1" s="20"/>
    </row>
    <row r="2" spans="1:11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1"/>
      <c r="K2" s="11"/>
    </row>
    <row r="3" spans="1:11" ht="9.75" customHeight="1" x14ac:dyDescent="0.25">
      <c r="A3" s="124" t="s">
        <v>71</v>
      </c>
      <c r="B3" s="124"/>
      <c r="C3" s="124"/>
      <c r="D3" s="124"/>
      <c r="E3" s="124"/>
      <c r="F3" s="124"/>
      <c r="G3" s="124"/>
      <c r="H3" s="124"/>
      <c r="I3" s="124"/>
      <c r="J3" s="11"/>
      <c r="K3" s="11"/>
    </row>
    <row r="4" spans="1:11" ht="29.25" customHeight="1" x14ac:dyDescent="0.25">
      <c r="A4" s="124" t="s">
        <v>98</v>
      </c>
      <c r="B4" s="124"/>
      <c r="C4" s="124"/>
      <c r="D4" s="124"/>
      <c r="E4" s="124"/>
      <c r="F4" s="124"/>
      <c r="G4" s="124"/>
      <c r="H4" s="124"/>
      <c r="I4" s="124"/>
      <c r="J4" s="11"/>
      <c r="K4" s="11"/>
    </row>
    <row r="5" spans="1:11" ht="27.75" customHeight="1" x14ac:dyDescent="0.25">
      <c r="A5" s="125" t="s">
        <v>70</v>
      </c>
      <c r="B5" s="125"/>
      <c r="C5" s="125"/>
      <c r="D5" s="125"/>
      <c r="E5" s="125"/>
      <c r="F5" s="125"/>
      <c r="G5" s="125"/>
      <c r="H5" s="125"/>
      <c r="I5" s="125"/>
      <c r="J5" s="11"/>
      <c r="K5" s="11"/>
    </row>
    <row r="6" spans="1:11" x14ac:dyDescent="0.25">
      <c r="A6" s="126" t="s">
        <v>1</v>
      </c>
      <c r="B6" s="127" t="s">
        <v>2</v>
      </c>
      <c r="C6" s="126" t="s">
        <v>3</v>
      </c>
      <c r="D6" s="126" t="s">
        <v>4</v>
      </c>
      <c r="E6" s="126"/>
      <c r="F6" s="126"/>
      <c r="G6" s="126"/>
      <c r="H6" s="126"/>
      <c r="I6" s="126"/>
      <c r="J6" s="11"/>
      <c r="K6" s="11"/>
    </row>
    <row r="7" spans="1:11" x14ac:dyDescent="0.25">
      <c r="A7" s="126"/>
      <c r="B7" s="128"/>
      <c r="C7" s="126"/>
      <c r="D7" s="12" t="s">
        <v>79</v>
      </c>
      <c r="E7" s="34" t="s">
        <v>80</v>
      </c>
      <c r="F7" s="34" t="s">
        <v>81</v>
      </c>
      <c r="G7" s="34" t="s">
        <v>85</v>
      </c>
      <c r="H7" s="39" t="s">
        <v>86</v>
      </c>
      <c r="I7" s="39" t="s">
        <v>105</v>
      </c>
      <c r="J7" s="11"/>
      <c r="K7" s="11"/>
    </row>
    <row r="8" spans="1:11" x14ac:dyDescent="0.25">
      <c r="A8" s="126"/>
      <c r="B8" s="129"/>
      <c r="C8" s="126"/>
      <c r="D8" s="39" t="s">
        <v>195</v>
      </c>
      <c r="E8" s="39" t="s">
        <v>5</v>
      </c>
      <c r="F8" s="39" t="s">
        <v>5</v>
      </c>
      <c r="G8" s="39" t="s">
        <v>5</v>
      </c>
      <c r="H8" s="39" t="s">
        <v>5</v>
      </c>
      <c r="I8" s="39" t="s">
        <v>5</v>
      </c>
      <c r="J8" s="11"/>
      <c r="K8" s="11"/>
    </row>
    <row r="9" spans="1:11" ht="15" customHeight="1" x14ac:dyDescent="0.25">
      <c r="A9" s="123" t="str">
        <f>Перечень!A7</f>
        <v>Подпрограмма 1 "Развитие жилищно-коммунального комплекса"</v>
      </c>
      <c r="B9" s="123"/>
      <c r="C9" s="123"/>
      <c r="D9" s="123"/>
      <c r="E9" s="123"/>
      <c r="F9" s="123"/>
      <c r="G9" s="123"/>
      <c r="H9" s="123"/>
      <c r="I9" s="123"/>
      <c r="J9" s="11"/>
      <c r="K9" s="11"/>
    </row>
    <row r="10" spans="1:11" ht="45" customHeight="1" x14ac:dyDescent="0.25">
      <c r="A10" s="97">
        <v>1</v>
      </c>
      <c r="B10" s="42" t="str">
        <f>'План реализации'!J27</f>
        <v>ввод в эксплуатацию жилых помещений</v>
      </c>
      <c r="C10" s="42" t="s">
        <v>193</v>
      </c>
      <c r="D10" s="97">
        <v>3.6</v>
      </c>
      <c r="E10" s="97">
        <v>4.5</v>
      </c>
      <c r="F10" s="97">
        <v>4.5999999999999996</v>
      </c>
      <c r="G10" s="97">
        <v>4.7</v>
      </c>
      <c r="H10" s="97">
        <v>4.7</v>
      </c>
      <c r="I10" s="97">
        <v>4.7</v>
      </c>
      <c r="J10" s="11"/>
      <c r="K10" s="11"/>
    </row>
    <row r="11" spans="1:11" ht="33.75" customHeight="1" x14ac:dyDescent="0.25">
      <c r="A11" s="97">
        <v>2</v>
      </c>
      <c r="B11" s="42" t="s">
        <v>147</v>
      </c>
      <c r="C11" s="97" t="s">
        <v>148</v>
      </c>
      <c r="D11" s="97">
        <v>12</v>
      </c>
      <c r="E11" s="97">
        <v>13</v>
      </c>
      <c r="F11" s="97">
        <v>14</v>
      </c>
      <c r="G11" s="97">
        <v>15</v>
      </c>
      <c r="H11" s="97">
        <v>15</v>
      </c>
      <c r="I11" s="97">
        <v>15</v>
      </c>
      <c r="J11" s="11"/>
      <c r="K11" s="11"/>
    </row>
    <row r="12" spans="1:11" ht="29.25" customHeight="1" x14ac:dyDescent="0.25">
      <c r="A12" s="97">
        <v>3</v>
      </c>
      <c r="B12" s="42" t="s">
        <v>152</v>
      </c>
      <c r="C12" s="97" t="s">
        <v>198</v>
      </c>
      <c r="D12" s="97">
        <v>297</v>
      </c>
      <c r="E12" s="97">
        <v>300</v>
      </c>
      <c r="F12" s="97">
        <v>305</v>
      </c>
      <c r="G12" s="97">
        <v>305</v>
      </c>
      <c r="H12" s="97">
        <v>305</v>
      </c>
      <c r="I12" s="97">
        <v>305</v>
      </c>
      <c r="J12" s="11"/>
      <c r="K12" s="11"/>
    </row>
    <row r="13" spans="1:11" ht="36" customHeight="1" x14ac:dyDescent="0.25">
      <c r="A13" s="97">
        <v>4</v>
      </c>
      <c r="B13" s="42" t="s">
        <v>194</v>
      </c>
      <c r="C13" s="97" t="s">
        <v>181</v>
      </c>
      <c r="D13" s="97">
        <v>1</v>
      </c>
      <c r="E13" s="97">
        <v>1</v>
      </c>
      <c r="F13" s="97">
        <v>1</v>
      </c>
      <c r="G13" s="97">
        <v>1</v>
      </c>
      <c r="H13" s="97">
        <v>1</v>
      </c>
      <c r="I13" s="97">
        <v>1</v>
      </c>
      <c r="J13" s="11"/>
      <c r="K13" s="11"/>
    </row>
    <row r="14" spans="1:11" ht="47.25" customHeight="1" x14ac:dyDescent="0.25">
      <c r="A14" s="15" t="s">
        <v>102</v>
      </c>
      <c r="B14" s="13" t="s">
        <v>101</v>
      </c>
      <c r="C14" s="17" t="s">
        <v>42</v>
      </c>
      <c r="D14" s="7">
        <v>80</v>
      </c>
      <c r="E14" s="7">
        <v>70</v>
      </c>
      <c r="F14" s="14">
        <v>65</v>
      </c>
      <c r="G14" s="7">
        <v>60</v>
      </c>
      <c r="H14" s="38">
        <v>55</v>
      </c>
      <c r="I14" s="7">
        <v>50</v>
      </c>
      <c r="J14" s="11"/>
      <c r="K14" s="11"/>
    </row>
    <row r="15" spans="1:11" x14ac:dyDescent="0.25">
      <c r="A15" s="123" t="s">
        <v>199</v>
      </c>
      <c r="B15" s="123"/>
      <c r="C15" s="123"/>
      <c r="D15" s="123"/>
      <c r="E15" s="123"/>
      <c r="F15" s="123"/>
      <c r="G15" s="123"/>
      <c r="H15" s="123"/>
      <c r="I15" s="123"/>
      <c r="J15" s="11"/>
      <c r="K15" s="11"/>
    </row>
    <row r="16" spans="1:11" ht="96" x14ac:dyDescent="0.25">
      <c r="A16" s="97">
        <v>1</v>
      </c>
      <c r="B16" s="110" t="s">
        <v>180</v>
      </c>
      <c r="C16" s="119" t="s">
        <v>42</v>
      </c>
      <c r="D16" s="119">
        <v>92</v>
      </c>
      <c r="E16" s="119">
        <v>90</v>
      </c>
      <c r="F16" s="119">
        <v>88</v>
      </c>
      <c r="G16" s="119">
        <v>86</v>
      </c>
      <c r="H16" s="119">
        <v>84</v>
      </c>
      <c r="I16" s="119">
        <v>82</v>
      </c>
      <c r="J16" s="11"/>
      <c r="K16" s="11"/>
    </row>
    <row r="17" spans="1:11" ht="81.75" customHeight="1" x14ac:dyDescent="0.25">
      <c r="A17" s="97">
        <v>2</v>
      </c>
      <c r="B17" s="119" t="s">
        <v>178</v>
      </c>
      <c r="C17" s="97" t="s">
        <v>42</v>
      </c>
      <c r="D17" s="97">
        <v>72</v>
      </c>
      <c r="E17" s="97"/>
      <c r="F17" s="97"/>
      <c r="G17" s="97"/>
      <c r="H17" s="97"/>
      <c r="I17" s="97"/>
      <c r="J17" s="11"/>
      <c r="K17" s="11"/>
    </row>
    <row r="18" spans="1:11" ht="31.5" customHeight="1" x14ac:dyDescent="0.25">
      <c r="A18" s="123" t="s">
        <v>88</v>
      </c>
      <c r="B18" s="123"/>
      <c r="C18" s="123"/>
      <c r="D18" s="123"/>
      <c r="E18" s="123"/>
      <c r="F18" s="123"/>
      <c r="G18" s="123"/>
      <c r="H18" s="123"/>
      <c r="I18" s="123"/>
      <c r="J18" s="18"/>
      <c r="K18" s="11"/>
    </row>
    <row r="19" spans="1:11" ht="102" x14ac:dyDescent="0.25">
      <c r="A19" s="15" t="s">
        <v>34</v>
      </c>
      <c r="B19" s="16" t="s">
        <v>104</v>
      </c>
      <c r="C19" s="17" t="s">
        <v>42</v>
      </c>
      <c r="D19" s="17">
        <v>95</v>
      </c>
      <c r="E19" s="17">
        <v>90</v>
      </c>
      <c r="F19" s="19">
        <v>85</v>
      </c>
      <c r="G19" s="19">
        <v>80</v>
      </c>
      <c r="H19" s="19">
        <v>75</v>
      </c>
      <c r="I19" s="19">
        <v>70</v>
      </c>
      <c r="J19" s="18"/>
      <c r="K19" s="11"/>
    </row>
    <row r="20" spans="1:11" x14ac:dyDescent="0.25">
      <c r="A20" s="123" t="s">
        <v>89</v>
      </c>
      <c r="B20" s="123"/>
      <c r="C20" s="123"/>
      <c r="D20" s="123"/>
      <c r="E20" s="123"/>
      <c r="F20" s="123"/>
      <c r="G20" s="123"/>
      <c r="H20" s="123"/>
      <c r="I20" s="123"/>
      <c r="J20" s="18"/>
      <c r="K20" s="11"/>
    </row>
    <row r="21" spans="1:11" ht="76.5" x14ac:dyDescent="0.25">
      <c r="A21" s="15" t="s">
        <v>95</v>
      </c>
      <c r="B21" s="16" t="s">
        <v>200</v>
      </c>
      <c r="C21" s="17" t="s">
        <v>42</v>
      </c>
      <c r="D21" s="37">
        <v>20</v>
      </c>
      <c r="E21" s="37">
        <v>25</v>
      </c>
      <c r="F21" s="37">
        <v>30</v>
      </c>
      <c r="G21" s="37">
        <v>35</v>
      </c>
      <c r="H21" s="37">
        <v>40</v>
      </c>
      <c r="I21" s="37">
        <v>45</v>
      </c>
      <c r="J21" s="18"/>
      <c r="K21" s="11"/>
    </row>
    <row r="22" spans="1:11" ht="26.25" customHeight="1" x14ac:dyDescent="0.25">
      <c r="A22" s="123" t="s">
        <v>160</v>
      </c>
      <c r="B22" s="123"/>
      <c r="C22" s="123"/>
      <c r="D22" s="123"/>
      <c r="E22" s="123"/>
      <c r="F22" s="123"/>
      <c r="G22" s="123"/>
      <c r="H22" s="123"/>
      <c r="I22" s="123"/>
      <c r="J22" s="18"/>
      <c r="K22" s="11"/>
    </row>
    <row r="23" spans="1:11" ht="38.25" customHeight="1" x14ac:dyDescent="0.25">
      <c r="A23" s="15" t="s">
        <v>102</v>
      </c>
      <c r="B23" s="118" t="s">
        <v>197</v>
      </c>
      <c r="C23" s="17" t="s">
        <v>42</v>
      </c>
      <c r="D23" s="17" t="s">
        <v>41</v>
      </c>
      <c r="E23" s="17">
        <v>100</v>
      </c>
      <c r="F23" s="37">
        <v>100</v>
      </c>
      <c r="G23" s="37">
        <v>100</v>
      </c>
      <c r="H23" s="37">
        <v>100</v>
      </c>
      <c r="I23" s="37">
        <v>100</v>
      </c>
      <c r="J23" s="18"/>
      <c r="K23" s="11"/>
    </row>
    <row r="24" spans="1:11" ht="30" customHeight="1" x14ac:dyDescent="0.25">
      <c r="A24" s="123" t="s">
        <v>100</v>
      </c>
      <c r="B24" s="123"/>
      <c r="C24" s="123"/>
      <c r="D24" s="123"/>
      <c r="E24" s="123"/>
      <c r="F24" s="123"/>
      <c r="G24" s="123"/>
      <c r="H24" s="123"/>
      <c r="I24" s="123"/>
      <c r="J24" s="11"/>
      <c r="K24" s="11"/>
    </row>
    <row r="25" spans="1:11" ht="76.5" customHeight="1" x14ac:dyDescent="0.25">
      <c r="A25" s="15" t="s">
        <v>103</v>
      </c>
      <c r="B25" s="120" t="s">
        <v>178</v>
      </c>
      <c r="C25" s="17" t="s">
        <v>42</v>
      </c>
      <c r="D25" s="97">
        <v>72</v>
      </c>
      <c r="E25" s="97">
        <v>75</v>
      </c>
      <c r="F25" s="97">
        <v>80</v>
      </c>
      <c r="G25" s="97">
        <v>85</v>
      </c>
      <c r="H25" s="97">
        <v>90</v>
      </c>
      <c r="I25" s="97">
        <v>95</v>
      </c>
      <c r="J25" s="11"/>
      <c r="K25" s="11"/>
    </row>
  </sheetData>
  <mergeCells count="15">
    <mergeCell ref="H1:I1"/>
    <mergeCell ref="A18:I18"/>
    <mergeCell ref="A20:I20"/>
    <mergeCell ref="A22:I22"/>
    <mergeCell ref="A24:I24"/>
    <mergeCell ref="A9:I9"/>
    <mergeCell ref="A15:I15"/>
    <mergeCell ref="A2:I2"/>
    <mergeCell ref="A3:I3"/>
    <mergeCell ref="A4:I4"/>
    <mergeCell ref="A5:I5"/>
    <mergeCell ref="D6:I6"/>
    <mergeCell ref="A6:A8"/>
    <mergeCell ref="B6:B8"/>
    <mergeCell ref="C6:C8"/>
  </mergeCells>
  <pageMargins left="1.1023622047244095" right="0.51181102362204722" top="0.55118110236220474" bottom="0.55118110236220474" header="0.31496062992125984" footer="0.31496062992125984"/>
  <pageSetup paperSize="9" scale="82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5.7109375" style="5" customWidth="1"/>
    <col min="2" max="2" width="37.28515625" style="28" customWidth="1"/>
    <col min="3" max="3" width="14.85546875" customWidth="1"/>
    <col min="4" max="4" width="11.7109375" customWidth="1"/>
    <col min="5" max="5" width="28.5703125" customWidth="1"/>
  </cols>
  <sheetData>
    <row r="1" spans="1:10" x14ac:dyDescent="0.25">
      <c r="A1" s="53"/>
      <c r="B1" s="54"/>
      <c r="C1" s="55"/>
      <c r="D1" s="55"/>
      <c r="E1" s="58" t="s">
        <v>99</v>
      </c>
    </row>
    <row r="2" spans="1:10" ht="15" customHeight="1" x14ac:dyDescent="0.25">
      <c r="A2" s="124" t="s">
        <v>9</v>
      </c>
      <c r="B2" s="124"/>
      <c r="C2" s="124"/>
      <c r="D2" s="124"/>
      <c r="E2" s="124"/>
      <c r="F2" s="24"/>
      <c r="G2" s="24"/>
      <c r="H2" s="11"/>
      <c r="I2" s="11"/>
    </row>
    <row r="3" spans="1:10" ht="15" customHeight="1" x14ac:dyDescent="0.25">
      <c r="A3" s="124" t="s">
        <v>15</v>
      </c>
      <c r="B3" s="124"/>
      <c r="C3" s="124"/>
      <c r="D3" s="124"/>
      <c r="E3" s="124"/>
      <c r="F3" s="24"/>
      <c r="G3" s="24"/>
      <c r="H3" s="11"/>
      <c r="I3" s="11"/>
    </row>
    <row r="4" spans="1:10" ht="28.5" customHeight="1" x14ac:dyDescent="0.25">
      <c r="A4" s="124" t="s">
        <v>82</v>
      </c>
      <c r="B4" s="124"/>
      <c r="C4" s="124"/>
      <c r="D4" s="124"/>
      <c r="E4" s="124"/>
      <c r="F4" s="24"/>
      <c r="G4" s="24"/>
      <c r="H4" s="11"/>
      <c r="I4" s="11"/>
    </row>
    <row r="5" spans="1:10" ht="13.5" customHeight="1" x14ac:dyDescent="0.25">
      <c r="A5" s="148" t="s">
        <v>70</v>
      </c>
      <c r="B5" s="148"/>
      <c r="C5" s="148"/>
      <c r="D5" s="148"/>
      <c r="E5" s="148"/>
      <c r="F5" s="25"/>
      <c r="G5" s="25"/>
      <c r="H5" s="11"/>
      <c r="I5" s="11"/>
    </row>
    <row r="6" spans="1:10" s="6" customFormat="1" ht="51.75" x14ac:dyDescent="0.25">
      <c r="A6" s="49" t="s">
        <v>1</v>
      </c>
      <c r="B6" s="49" t="s">
        <v>10</v>
      </c>
      <c r="C6" s="49" t="s">
        <v>11</v>
      </c>
      <c r="D6" s="49" t="s">
        <v>12</v>
      </c>
      <c r="E6" s="35" t="s">
        <v>13</v>
      </c>
      <c r="F6" s="36"/>
      <c r="G6" s="36"/>
    </row>
    <row r="7" spans="1:10" x14ac:dyDescent="0.25">
      <c r="A7" s="149" t="s">
        <v>91</v>
      </c>
      <c r="B7" s="150"/>
      <c r="C7" s="150"/>
      <c r="D7" s="150"/>
      <c r="E7" s="151"/>
      <c r="F7" s="23"/>
      <c r="G7" s="23"/>
    </row>
    <row r="8" spans="1:10" ht="38.25" x14ac:dyDescent="0.25">
      <c r="A8" s="52">
        <v>1</v>
      </c>
      <c r="B8" s="13" t="str">
        <f>'План реализации'!B27</f>
        <v>Основное мероприятие Повышение эффективности использования муниципального жилого фонда</v>
      </c>
      <c r="C8" s="136" t="s">
        <v>109</v>
      </c>
      <c r="D8" s="136" t="s">
        <v>93</v>
      </c>
      <c r="E8" s="136" t="str">
        <f>'План реализации'!J26</f>
        <v>снижение уровня износа объектов жилищно-коммунальной инфраструктуры</v>
      </c>
      <c r="F8" s="23"/>
      <c r="G8" s="23"/>
    </row>
    <row r="9" spans="1:10" ht="51" x14ac:dyDescent="0.25">
      <c r="A9" s="52">
        <v>2</v>
      </c>
      <c r="B9" s="13" t="str">
        <f>'План реализации'!B30</f>
        <v>Основное мероприятие "Организация теплоснабжения населения муниципального образования "Онгудайский район"</v>
      </c>
      <c r="C9" s="137"/>
      <c r="D9" s="137"/>
      <c r="E9" s="137"/>
      <c r="F9" s="23"/>
      <c r="G9" s="23"/>
    </row>
    <row r="10" spans="1:10" ht="51" x14ac:dyDescent="0.25">
      <c r="A10" s="52">
        <v>3</v>
      </c>
      <c r="B10" s="13" t="str">
        <f>'План реализации'!B37</f>
        <v>Основное мероприятие: Обеспечение населения муниципального образования "Онгудайским район" качественной питьевой водой</v>
      </c>
      <c r="C10" s="137"/>
      <c r="D10" s="137"/>
      <c r="E10" s="137"/>
      <c r="F10" s="23"/>
      <c r="G10" s="23"/>
      <c r="J10" s="6"/>
    </row>
    <row r="11" spans="1:10" ht="39" customHeight="1" x14ac:dyDescent="0.25">
      <c r="A11" s="52">
        <v>4</v>
      </c>
      <c r="B11" s="13" t="str">
        <f>'План реализации'!B40</f>
        <v>Основное мероприятие Отходы  в муниципальном образовании "Онгудайский район"</v>
      </c>
      <c r="C11" s="137"/>
      <c r="D11" s="137"/>
      <c r="E11" s="140"/>
      <c r="F11" s="23"/>
      <c r="G11" s="23"/>
    </row>
    <row r="12" spans="1:10" x14ac:dyDescent="0.25">
      <c r="A12" s="123" t="s">
        <v>92</v>
      </c>
      <c r="B12" s="123"/>
      <c r="C12" s="135"/>
      <c r="D12" s="123"/>
      <c r="E12" s="123"/>
      <c r="F12" s="23"/>
      <c r="G12" s="23"/>
    </row>
    <row r="13" spans="1:10" ht="117" customHeight="1" x14ac:dyDescent="0.25">
      <c r="A13" s="21" t="s">
        <v>32</v>
      </c>
      <c r="B13" s="26" t="str">
        <f>'План реализации'!B16</f>
        <v>Основное мероприятие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</v>
      </c>
      <c r="C13" s="138" t="s">
        <v>109</v>
      </c>
      <c r="D13" s="138" t="s">
        <v>93</v>
      </c>
      <c r="E13" s="141" t="s">
        <v>180</v>
      </c>
      <c r="F13" s="146" t="s">
        <v>179</v>
      </c>
      <c r="G13" s="147"/>
      <c r="H13" s="147"/>
      <c r="I13" s="147"/>
    </row>
    <row r="14" spans="1:10" ht="63.75" x14ac:dyDescent="0.25">
      <c r="A14" s="21" t="s">
        <v>33</v>
      </c>
      <c r="B14" s="26" t="str">
        <f>'План реализации'!B19</f>
        <v xml:space="preserve">Основное мероприятие Профилактика правонарушений и обеспечение безопасности и правопорядка в муниципальном образовании "Онгудайский район" </v>
      </c>
      <c r="C14" s="139"/>
      <c r="D14" s="139"/>
      <c r="E14" s="142"/>
      <c r="F14" s="23"/>
      <c r="G14" s="23"/>
    </row>
    <row r="15" spans="1:10" ht="38.25" x14ac:dyDescent="0.25">
      <c r="A15" s="21" t="s">
        <v>34</v>
      </c>
      <c r="B15" s="41" t="str">
        <f>'План реализации'!B21</f>
        <v>Основное мероприятие  Защита от жестокого обращения и профилактика насилия детей</v>
      </c>
      <c r="C15" s="139"/>
      <c r="D15" s="139"/>
      <c r="E15" s="142"/>
      <c r="F15" s="23"/>
      <c r="G15" s="23"/>
    </row>
    <row r="16" spans="1:10" x14ac:dyDescent="0.25">
      <c r="A16" s="21"/>
      <c r="B16" s="41"/>
      <c r="C16" s="139"/>
      <c r="D16" s="139"/>
      <c r="E16" s="143"/>
      <c r="F16" s="23"/>
      <c r="G16" s="23"/>
    </row>
    <row r="17" spans="1:8" x14ac:dyDescent="0.25">
      <c r="A17" s="126" t="s">
        <v>88</v>
      </c>
      <c r="B17" s="126"/>
      <c r="C17" s="126"/>
      <c r="D17" s="126"/>
      <c r="E17" s="126"/>
      <c r="F17" s="23"/>
      <c r="G17" s="23"/>
    </row>
    <row r="18" spans="1:8" ht="38.25" customHeight="1" x14ac:dyDescent="0.25">
      <c r="A18" s="50"/>
      <c r="B18" s="13" t="str">
        <f>'План реализации'!B45</f>
        <v>Основное мероприятие Развитие транспортной инфраструктуры</v>
      </c>
      <c r="C18" s="136" t="s">
        <v>94</v>
      </c>
      <c r="D18" s="136" t="s">
        <v>93</v>
      </c>
      <c r="E18" s="144" t="str">
        <f>'План реализации'!J44</f>
        <v xml:space="preserve">снижение доли протяженности автомобильных дорог общего пользования местного значения,  не отвечающих нормативным требованиям, в общей протяженности автомобильных дорог общего пользования местного значения </v>
      </c>
      <c r="F18" s="23"/>
      <c r="G18" s="23"/>
    </row>
    <row r="19" spans="1:8" ht="60.75" customHeight="1" x14ac:dyDescent="0.25">
      <c r="A19" s="52"/>
      <c r="B19" s="13"/>
      <c r="C19" s="140"/>
      <c r="D19" s="140"/>
      <c r="E19" s="145"/>
      <c r="F19" s="23"/>
      <c r="G19" s="23"/>
    </row>
    <row r="20" spans="1:8" x14ac:dyDescent="0.25">
      <c r="A20" s="123" t="s">
        <v>89</v>
      </c>
      <c r="B20" s="123"/>
      <c r="C20" s="135"/>
      <c r="D20" s="123"/>
      <c r="E20" s="123"/>
      <c r="F20" s="23"/>
      <c r="G20" s="23"/>
    </row>
    <row r="21" spans="1:8" ht="54" customHeight="1" x14ac:dyDescent="0.25">
      <c r="A21" s="21" t="s">
        <v>32</v>
      </c>
      <c r="B21" s="16" t="str">
        <f>'План реализации'!B53</f>
        <v>Основное мероприятие Осуществление мер по противодействию коррупции в границах муниципального района</v>
      </c>
      <c r="C21" s="51" t="s">
        <v>77</v>
      </c>
      <c r="D21" s="51" t="s">
        <v>93</v>
      </c>
      <c r="E21" s="116" t="s">
        <v>196</v>
      </c>
      <c r="F21" s="117"/>
      <c r="G21" s="117"/>
      <c r="H21" s="117"/>
    </row>
    <row r="22" spans="1:8" x14ac:dyDescent="0.25">
      <c r="A22" s="130" t="s">
        <v>143</v>
      </c>
      <c r="B22" s="131"/>
      <c r="C22" s="131"/>
      <c r="D22" s="131"/>
      <c r="E22" s="132"/>
    </row>
    <row r="23" spans="1:8" ht="30" x14ac:dyDescent="0.25">
      <c r="A23" s="68"/>
      <c r="B23" s="69" t="str">
        <f>'План реализации'!B56</f>
        <v>Основное мероприятие "Ремонт гидротехнических сооружений"</v>
      </c>
      <c r="C23" s="133" t="s">
        <v>94</v>
      </c>
      <c r="D23" s="133" t="s">
        <v>93</v>
      </c>
      <c r="E23" s="118" t="s">
        <v>197</v>
      </c>
    </row>
    <row r="24" spans="1:8" x14ac:dyDescent="0.25">
      <c r="A24" s="4"/>
      <c r="B24" s="27"/>
      <c r="C24" s="134"/>
      <c r="D24" s="134"/>
      <c r="E24" s="2"/>
    </row>
    <row r="25" spans="1:8" x14ac:dyDescent="0.25">
      <c r="A25" s="4"/>
      <c r="B25" s="27"/>
      <c r="C25" s="2"/>
      <c r="D25" s="2"/>
      <c r="E25" s="2"/>
    </row>
    <row r="26" spans="1:8" x14ac:dyDescent="0.25">
      <c r="A26" s="4"/>
      <c r="B26" s="27"/>
      <c r="C26" s="2"/>
      <c r="D26" s="2"/>
      <c r="E26" s="2"/>
    </row>
    <row r="27" spans="1:8" x14ac:dyDescent="0.25">
      <c r="A27" s="4"/>
      <c r="B27" s="27"/>
      <c r="C27" s="2"/>
      <c r="D27" s="2"/>
      <c r="E27" s="2"/>
    </row>
    <row r="28" spans="1:8" x14ac:dyDescent="0.25">
      <c r="A28" s="4"/>
      <c r="B28" s="27"/>
      <c r="C28" s="2"/>
      <c r="D28" s="2"/>
      <c r="E28" s="2"/>
    </row>
  </sheetData>
  <mergeCells count="21">
    <mergeCell ref="F13:I13"/>
    <mergeCell ref="A2:E2"/>
    <mergeCell ref="A3:E3"/>
    <mergeCell ref="A4:E4"/>
    <mergeCell ref="A5:E5"/>
    <mergeCell ref="A7:E7"/>
    <mergeCell ref="A22:E22"/>
    <mergeCell ref="C23:C24"/>
    <mergeCell ref="D23:D24"/>
    <mergeCell ref="A20:E20"/>
    <mergeCell ref="C8:C11"/>
    <mergeCell ref="D8:D11"/>
    <mergeCell ref="A12:E12"/>
    <mergeCell ref="C13:C16"/>
    <mergeCell ref="D13:D16"/>
    <mergeCell ref="A17:E17"/>
    <mergeCell ref="D18:D19"/>
    <mergeCell ref="E13:E16"/>
    <mergeCell ref="E18:E19"/>
    <mergeCell ref="C18:C19"/>
    <mergeCell ref="E8:E11"/>
  </mergeCells>
  <pageMargins left="1.1023622047244095" right="0.70866141732283472" top="0.55118110236220474" bottom="0.55118110236220474" header="0.31496062992125984" footer="0.31496062992125984"/>
  <pageSetup paperSize="9"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0"/>
  <sheetViews>
    <sheetView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12.85546875" style="2" customWidth="1"/>
    <col min="2" max="2" width="24.28515625" style="2" customWidth="1"/>
    <col min="3" max="3" width="17.5703125" style="2" customWidth="1"/>
    <col min="4" max="4" width="17" style="2" customWidth="1"/>
    <col min="5" max="5" width="10.140625" style="2" hidden="1" customWidth="1"/>
    <col min="6" max="6" width="11.42578125" style="3" hidden="1" customWidth="1"/>
    <col min="7" max="7" width="11.140625" style="3" customWidth="1"/>
    <col min="8" max="8" width="10.42578125" style="3" customWidth="1"/>
    <col min="9" max="9" width="10.28515625" style="3" customWidth="1"/>
    <col min="10" max="10" width="10.28515625" customWidth="1"/>
    <col min="11" max="11" width="10.42578125" customWidth="1"/>
    <col min="12" max="12" width="10.7109375" customWidth="1"/>
    <col min="13" max="13" width="13.28515625" bestFit="1" customWidth="1"/>
  </cols>
  <sheetData>
    <row r="1" spans="1:13" x14ac:dyDescent="0.25">
      <c r="A1" s="48"/>
      <c r="B1" s="48"/>
      <c r="C1" s="48"/>
      <c r="D1" s="48"/>
      <c r="E1" s="48"/>
      <c r="F1" s="48"/>
      <c r="G1" s="122"/>
      <c r="H1" s="122"/>
      <c r="I1" s="122"/>
      <c r="J1" s="122" t="s">
        <v>39</v>
      </c>
      <c r="K1" s="122"/>
      <c r="L1" s="122"/>
    </row>
    <row r="2" spans="1:13" ht="15" customHeight="1" x14ac:dyDescent="0.25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3" ht="15" customHeight="1" x14ac:dyDescent="0.25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3" x14ac:dyDescent="0.25">
      <c r="A4" s="124" t="s">
        <v>82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3" x14ac:dyDescent="0.25">
      <c r="A5" s="161" t="s">
        <v>72</v>
      </c>
      <c r="B5" s="161"/>
      <c r="C5" s="161"/>
      <c r="D5" s="161"/>
      <c r="E5" s="162"/>
      <c r="F5" s="162"/>
      <c r="G5" s="162"/>
      <c r="H5" s="162"/>
      <c r="I5" s="162"/>
      <c r="J5" s="11"/>
      <c r="K5" s="56"/>
      <c r="L5" s="56"/>
    </row>
    <row r="6" spans="1:13" ht="15" customHeight="1" x14ac:dyDescent="0.25">
      <c r="A6" s="127" t="s">
        <v>16</v>
      </c>
      <c r="B6" s="127" t="s">
        <v>68</v>
      </c>
      <c r="C6" s="127" t="s">
        <v>17</v>
      </c>
      <c r="D6" s="127" t="s">
        <v>18</v>
      </c>
      <c r="E6" s="126" t="s">
        <v>19</v>
      </c>
      <c r="F6" s="126"/>
      <c r="G6" s="126"/>
      <c r="H6" s="126"/>
      <c r="I6" s="126"/>
      <c r="J6" s="126"/>
      <c r="K6" s="126"/>
      <c r="L6" s="126"/>
    </row>
    <row r="7" spans="1:13" x14ac:dyDescent="0.25">
      <c r="A7" s="129"/>
      <c r="B7" s="129"/>
      <c r="C7" s="129"/>
      <c r="D7" s="129"/>
      <c r="E7" s="61" t="s">
        <v>55</v>
      </c>
      <c r="F7" s="61" t="s">
        <v>56</v>
      </c>
      <c r="G7" s="61" t="s">
        <v>79</v>
      </c>
      <c r="H7" s="61" t="s">
        <v>80</v>
      </c>
      <c r="I7" s="61" t="s">
        <v>81</v>
      </c>
      <c r="J7" s="61" t="s">
        <v>85</v>
      </c>
      <c r="K7" s="61" t="s">
        <v>86</v>
      </c>
      <c r="L7" s="61" t="s">
        <v>105</v>
      </c>
    </row>
    <row r="8" spans="1:13" x14ac:dyDescent="0.25">
      <c r="A8" s="160" t="s">
        <v>20</v>
      </c>
      <c r="B8" s="160" t="s">
        <v>82</v>
      </c>
      <c r="C8" s="160" t="s">
        <v>109</v>
      </c>
      <c r="D8" s="65" t="s">
        <v>21</v>
      </c>
      <c r="E8" s="29" t="s">
        <v>41</v>
      </c>
      <c r="F8" s="29">
        <v>0</v>
      </c>
      <c r="G8" s="45">
        <f>SUM(G9:G12)</f>
        <v>34700.1</v>
      </c>
      <c r="H8" s="45">
        <f>SUM(H9:H12)</f>
        <v>29429.228000000003</v>
      </c>
      <c r="I8" s="45">
        <v>19772.5</v>
      </c>
      <c r="J8" s="45">
        <v>38374.9</v>
      </c>
      <c r="K8" s="45">
        <v>19147.8</v>
      </c>
      <c r="L8" s="45">
        <v>19147.8</v>
      </c>
      <c r="M8" s="121">
        <f>SUM(G8:L8)</f>
        <v>160572.32799999998</v>
      </c>
    </row>
    <row r="9" spans="1:13" ht="38.25" x14ac:dyDescent="0.25">
      <c r="A9" s="160"/>
      <c r="B9" s="160"/>
      <c r="C9" s="160"/>
      <c r="D9" s="65" t="s">
        <v>66</v>
      </c>
      <c r="E9" s="29" t="s">
        <v>41</v>
      </c>
      <c r="F9" s="29">
        <v>0</v>
      </c>
      <c r="G9" s="29">
        <f>G14+G49+G84+G99+G109+G114</f>
        <v>11249.599999999999</v>
      </c>
      <c r="H9" s="29">
        <f>H14+H49+H84+H99+H109+H114</f>
        <v>13371.150000000001</v>
      </c>
      <c r="I9" s="29">
        <v>3247.5</v>
      </c>
      <c r="J9" s="29">
        <v>21849.9</v>
      </c>
      <c r="K9" s="29">
        <v>2622.8</v>
      </c>
      <c r="L9" s="29">
        <v>2622.8</v>
      </c>
      <c r="M9" s="121">
        <f>SUM(G9:L9)</f>
        <v>54963.750000000007</v>
      </c>
    </row>
    <row r="10" spans="1:13" ht="38.25" x14ac:dyDescent="0.25">
      <c r="A10" s="160"/>
      <c r="B10" s="160"/>
      <c r="C10" s="160"/>
      <c r="D10" s="65" t="s">
        <v>24</v>
      </c>
      <c r="E10" s="29" t="s">
        <v>41</v>
      </c>
      <c r="F10" s="29" t="s">
        <v>41</v>
      </c>
      <c r="G10" s="29">
        <f>G15+G50+G85+G100+G110+G115</f>
        <v>0</v>
      </c>
      <c r="H10" s="29">
        <f t="shared" ref="H10:I12" si="0">H15+H50+H85+H100+H110+H115</f>
        <v>0</v>
      </c>
      <c r="I10" s="29">
        <f t="shared" si="0"/>
        <v>0</v>
      </c>
      <c r="J10" s="29">
        <f>J15+J50+J85+J100+J110+J115</f>
        <v>0</v>
      </c>
      <c r="K10" s="29">
        <f>K15+K50+K85+K100+K110+K115</f>
        <v>0</v>
      </c>
      <c r="L10" s="29">
        <f>L15+L50+L85+L100+L110+L115</f>
        <v>0</v>
      </c>
      <c r="M10" s="121">
        <f t="shared" ref="M10:M72" si="1">SUM(G10:L10)</f>
        <v>0</v>
      </c>
    </row>
    <row r="11" spans="1:13" x14ac:dyDescent="0.25">
      <c r="A11" s="160"/>
      <c r="B11" s="160"/>
      <c r="C11" s="160"/>
      <c r="D11" s="65" t="s">
        <v>22</v>
      </c>
      <c r="E11" s="29" t="s">
        <v>41</v>
      </c>
      <c r="F11" s="29">
        <v>0</v>
      </c>
      <c r="G11" s="29">
        <f>G16+G51+G86+G101+G111+G116</f>
        <v>23450.5</v>
      </c>
      <c r="H11" s="29">
        <f t="shared" si="0"/>
        <v>16058.078</v>
      </c>
      <c r="I11" s="29">
        <v>16525</v>
      </c>
      <c r="J11" s="29">
        <v>16525</v>
      </c>
      <c r="K11" s="29">
        <v>16525</v>
      </c>
      <c r="L11" s="29">
        <v>16525</v>
      </c>
      <c r="M11" s="121">
        <f t="shared" si="1"/>
        <v>105608.57800000001</v>
      </c>
    </row>
    <row r="12" spans="1:13" ht="25.5" x14ac:dyDescent="0.25">
      <c r="A12" s="160"/>
      <c r="B12" s="160"/>
      <c r="C12" s="160"/>
      <c r="D12" s="65" t="s">
        <v>23</v>
      </c>
      <c r="E12" s="29" t="s">
        <v>41</v>
      </c>
      <c r="F12" s="29" t="s">
        <v>41</v>
      </c>
      <c r="G12" s="29">
        <f>G17+G52+G87+G102+G112+G117</f>
        <v>0</v>
      </c>
      <c r="H12" s="29">
        <f t="shared" si="0"/>
        <v>0</v>
      </c>
      <c r="I12" s="29">
        <f t="shared" si="0"/>
        <v>0</v>
      </c>
      <c r="J12" s="29">
        <f>J17+J52+J87+J102+J112+J117</f>
        <v>0</v>
      </c>
      <c r="K12" s="29">
        <f>K17+K52+K87+K102+K112+K117</f>
        <v>0</v>
      </c>
      <c r="L12" s="29">
        <f>L17+L52+L87+L102+L112+L117</f>
        <v>0</v>
      </c>
      <c r="M12" s="121">
        <f t="shared" si="1"/>
        <v>0</v>
      </c>
    </row>
    <row r="13" spans="1:13" s="43" customFormat="1" x14ac:dyDescent="0.25">
      <c r="A13" s="152" t="s">
        <v>6</v>
      </c>
      <c r="B13" s="159" t="s">
        <v>78</v>
      </c>
      <c r="C13" s="152" t="s">
        <v>109</v>
      </c>
      <c r="D13" s="64" t="s">
        <v>21</v>
      </c>
      <c r="E13" s="30" t="s">
        <v>41</v>
      </c>
      <c r="F13" s="30">
        <v>0</v>
      </c>
      <c r="G13" s="44">
        <f t="shared" ref="G13:L13" si="2">SUM(G14:G17)</f>
        <v>15288.5</v>
      </c>
      <c r="H13" s="67">
        <f t="shared" si="2"/>
        <v>6688.0079999999998</v>
      </c>
      <c r="I13" s="44">
        <f t="shared" si="2"/>
        <v>3061.9389999999999</v>
      </c>
      <c r="J13" s="44">
        <f t="shared" si="2"/>
        <v>3061.9389999999999</v>
      </c>
      <c r="K13" s="44">
        <f t="shared" si="2"/>
        <v>3061.9389999999999</v>
      </c>
      <c r="L13" s="44">
        <f t="shared" si="2"/>
        <v>3061.9389999999999</v>
      </c>
      <c r="M13" s="121">
        <f t="shared" si="1"/>
        <v>34224.263999999996</v>
      </c>
    </row>
    <row r="14" spans="1:13" s="43" customFormat="1" ht="38.25" x14ac:dyDescent="0.25">
      <c r="A14" s="152"/>
      <c r="B14" s="159"/>
      <c r="C14" s="152"/>
      <c r="D14" s="65" t="s">
        <v>66</v>
      </c>
      <c r="E14" s="30" t="s">
        <v>41</v>
      </c>
      <c r="F14" s="30">
        <v>0</v>
      </c>
      <c r="G14" s="30">
        <f t="shared" ref="G14:L17" si="3">G19+G24+G29+G34+G39+G44</f>
        <v>6543.3</v>
      </c>
      <c r="H14" s="30">
        <f t="shared" si="3"/>
        <v>1844.6</v>
      </c>
      <c r="I14" s="30">
        <f t="shared" si="3"/>
        <v>1429.6</v>
      </c>
      <c r="J14" s="44">
        <f t="shared" si="3"/>
        <v>1429.6</v>
      </c>
      <c r="K14" s="44">
        <f t="shared" si="3"/>
        <v>1429.6</v>
      </c>
      <c r="L14" s="44">
        <f t="shared" si="3"/>
        <v>1429.6</v>
      </c>
      <c r="M14" s="121">
        <f t="shared" si="1"/>
        <v>14106.300000000001</v>
      </c>
    </row>
    <row r="15" spans="1:13" s="43" customFormat="1" ht="38.25" x14ac:dyDescent="0.25">
      <c r="A15" s="152"/>
      <c r="B15" s="159"/>
      <c r="C15" s="152"/>
      <c r="D15" s="64" t="s">
        <v>24</v>
      </c>
      <c r="E15" s="30" t="s">
        <v>41</v>
      </c>
      <c r="F15" s="30" t="s">
        <v>41</v>
      </c>
      <c r="G15" s="30">
        <f t="shared" si="3"/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121">
        <f t="shared" si="1"/>
        <v>0</v>
      </c>
    </row>
    <row r="16" spans="1:13" s="43" customFormat="1" x14ac:dyDescent="0.25">
      <c r="A16" s="152"/>
      <c r="B16" s="159"/>
      <c r="C16" s="152"/>
      <c r="D16" s="64" t="s">
        <v>22</v>
      </c>
      <c r="E16" s="30" t="s">
        <v>41</v>
      </c>
      <c r="F16" s="30">
        <v>0</v>
      </c>
      <c r="G16" s="30">
        <f t="shared" si="3"/>
        <v>8745.2000000000007</v>
      </c>
      <c r="H16" s="30">
        <f t="shared" si="3"/>
        <v>4843.4079999999994</v>
      </c>
      <c r="I16" s="30">
        <f t="shared" si="3"/>
        <v>1632.3389999999999</v>
      </c>
      <c r="J16" s="30">
        <f t="shared" si="3"/>
        <v>1632.3389999999999</v>
      </c>
      <c r="K16" s="30">
        <f t="shared" si="3"/>
        <v>1632.3389999999999</v>
      </c>
      <c r="L16" s="30">
        <f t="shared" si="3"/>
        <v>1632.3389999999999</v>
      </c>
      <c r="M16" s="121">
        <f t="shared" si="1"/>
        <v>20117.964</v>
      </c>
    </row>
    <row r="17" spans="1:13" s="43" customFormat="1" ht="25.5" x14ac:dyDescent="0.25">
      <c r="A17" s="152"/>
      <c r="B17" s="159"/>
      <c r="C17" s="152"/>
      <c r="D17" s="64" t="s">
        <v>23</v>
      </c>
      <c r="E17" s="30" t="s">
        <v>41</v>
      </c>
      <c r="F17" s="30" t="s">
        <v>41</v>
      </c>
      <c r="G17" s="30">
        <f t="shared" si="3"/>
        <v>0</v>
      </c>
      <c r="H17" s="30">
        <f t="shared" si="3"/>
        <v>0</v>
      </c>
      <c r="I17" s="30">
        <f t="shared" si="3"/>
        <v>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121">
        <f t="shared" si="1"/>
        <v>0</v>
      </c>
    </row>
    <row r="18" spans="1:13" s="43" customFormat="1" ht="15" customHeight="1" x14ac:dyDescent="0.25">
      <c r="A18" s="152" t="s">
        <v>25</v>
      </c>
      <c r="B18" s="152" t="s">
        <v>107</v>
      </c>
      <c r="C18" s="160" t="s">
        <v>109</v>
      </c>
      <c r="D18" s="64" t="s">
        <v>21</v>
      </c>
      <c r="E18" s="30" t="s">
        <v>41</v>
      </c>
      <c r="F18" s="30">
        <v>0</v>
      </c>
      <c r="G18" s="30">
        <f t="shared" ref="G18:L18" si="4">SUM(G19:G22)</f>
        <v>3000</v>
      </c>
      <c r="H18" s="30">
        <f t="shared" si="4"/>
        <v>0.2</v>
      </c>
      <c r="I18" s="30">
        <f t="shared" si="4"/>
        <v>0.2</v>
      </c>
      <c r="J18" s="30">
        <f t="shared" si="4"/>
        <v>0.2</v>
      </c>
      <c r="K18" s="30">
        <f t="shared" si="4"/>
        <v>0.2</v>
      </c>
      <c r="L18" s="30">
        <f t="shared" si="4"/>
        <v>0.2</v>
      </c>
      <c r="M18" s="121">
        <f t="shared" si="1"/>
        <v>3000.9999999999991</v>
      </c>
    </row>
    <row r="19" spans="1:13" s="43" customFormat="1" ht="38.25" x14ac:dyDescent="0.25">
      <c r="A19" s="152"/>
      <c r="B19" s="152"/>
      <c r="C19" s="160"/>
      <c r="D19" s="65" t="s">
        <v>66</v>
      </c>
      <c r="E19" s="30" t="s">
        <v>41</v>
      </c>
      <c r="F19" s="30" t="s">
        <v>41</v>
      </c>
      <c r="G19" s="30"/>
      <c r="H19" s="30"/>
      <c r="I19" s="46"/>
      <c r="J19" s="46"/>
      <c r="K19" s="46"/>
      <c r="L19" s="46"/>
      <c r="M19" s="121">
        <f t="shared" si="1"/>
        <v>0</v>
      </c>
    </row>
    <row r="20" spans="1:13" s="43" customFormat="1" ht="38.25" x14ac:dyDescent="0.25">
      <c r="A20" s="152"/>
      <c r="B20" s="152"/>
      <c r="C20" s="160"/>
      <c r="D20" s="64" t="s">
        <v>24</v>
      </c>
      <c r="E20" s="30" t="s">
        <v>41</v>
      </c>
      <c r="F20" s="30" t="s">
        <v>41</v>
      </c>
      <c r="G20" s="30"/>
      <c r="H20" s="30"/>
      <c r="I20" s="30"/>
      <c r="J20" s="30"/>
      <c r="K20" s="30"/>
      <c r="L20" s="30"/>
      <c r="M20" s="121">
        <f t="shared" si="1"/>
        <v>0</v>
      </c>
    </row>
    <row r="21" spans="1:13" s="43" customFormat="1" x14ac:dyDescent="0.25">
      <c r="A21" s="152"/>
      <c r="B21" s="152"/>
      <c r="C21" s="160"/>
      <c r="D21" s="64" t="s">
        <v>22</v>
      </c>
      <c r="E21" s="30" t="s">
        <v>41</v>
      </c>
      <c r="F21" s="30">
        <f>F18</f>
        <v>0</v>
      </c>
      <c r="G21" s="46">
        <v>3000</v>
      </c>
      <c r="H21" s="30">
        <v>0.2</v>
      </c>
      <c r="I21" s="30">
        <v>0.2</v>
      </c>
      <c r="J21" s="30">
        <v>0.2</v>
      </c>
      <c r="K21" s="30">
        <v>0.2</v>
      </c>
      <c r="L21" s="30">
        <v>0.2</v>
      </c>
      <c r="M21" s="121">
        <f t="shared" si="1"/>
        <v>3000.9999999999991</v>
      </c>
    </row>
    <row r="22" spans="1:13" s="43" customFormat="1" ht="25.5" x14ac:dyDescent="0.25">
      <c r="A22" s="152"/>
      <c r="B22" s="152"/>
      <c r="C22" s="160"/>
      <c r="D22" s="64" t="s">
        <v>23</v>
      </c>
      <c r="E22" s="30" t="s">
        <v>41</v>
      </c>
      <c r="F22" s="30" t="s">
        <v>41</v>
      </c>
      <c r="G22" s="46"/>
      <c r="H22" s="30"/>
      <c r="I22" s="30"/>
      <c r="J22" s="30"/>
      <c r="K22" s="30"/>
      <c r="L22" s="30"/>
      <c r="M22" s="121">
        <f t="shared" si="1"/>
        <v>0</v>
      </c>
    </row>
    <row r="23" spans="1:13" s="43" customFormat="1" ht="15" customHeight="1" x14ac:dyDescent="0.25">
      <c r="A23" s="152" t="s">
        <v>37</v>
      </c>
      <c r="B23" s="152" t="s">
        <v>61</v>
      </c>
      <c r="C23" s="160" t="s">
        <v>109</v>
      </c>
      <c r="D23" s="64" t="s">
        <v>21</v>
      </c>
      <c r="E23" s="30" t="s">
        <v>41</v>
      </c>
      <c r="F23" s="30">
        <v>0</v>
      </c>
      <c r="G23" s="46">
        <f t="shared" ref="G23:L23" si="5">SUM(G24:G27)</f>
        <v>3259.9</v>
      </c>
      <c r="H23" s="30">
        <f t="shared" si="5"/>
        <v>2622.8</v>
      </c>
      <c r="I23" s="30">
        <f t="shared" si="5"/>
        <v>1619.1</v>
      </c>
      <c r="J23" s="30">
        <f t="shared" si="5"/>
        <v>1619.1</v>
      </c>
      <c r="K23" s="30">
        <f t="shared" si="5"/>
        <v>1619.1</v>
      </c>
      <c r="L23" s="30">
        <f t="shared" si="5"/>
        <v>1619.1</v>
      </c>
      <c r="M23" s="121">
        <f t="shared" si="1"/>
        <v>12359.100000000002</v>
      </c>
    </row>
    <row r="24" spans="1:13" s="43" customFormat="1" ht="38.25" x14ac:dyDescent="0.25">
      <c r="A24" s="152"/>
      <c r="B24" s="152"/>
      <c r="C24" s="160"/>
      <c r="D24" s="65" t="s">
        <v>66</v>
      </c>
      <c r="E24" s="30" t="s">
        <v>41</v>
      </c>
      <c r="F24" s="30" t="s">
        <v>41</v>
      </c>
      <c r="G24" s="46"/>
      <c r="H24" s="30"/>
      <c r="I24" s="46"/>
      <c r="J24" s="46"/>
      <c r="K24" s="46"/>
      <c r="L24" s="46"/>
      <c r="M24" s="121">
        <f t="shared" si="1"/>
        <v>0</v>
      </c>
    </row>
    <row r="25" spans="1:13" s="43" customFormat="1" ht="38.25" x14ac:dyDescent="0.25">
      <c r="A25" s="152"/>
      <c r="B25" s="152"/>
      <c r="C25" s="160"/>
      <c r="D25" s="64" t="s">
        <v>24</v>
      </c>
      <c r="E25" s="30" t="s">
        <v>41</v>
      </c>
      <c r="F25" s="30" t="s">
        <v>41</v>
      </c>
      <c r="G25" s="46"/>
      <c r="H25" s="30"/>
      <c r="I25" s="30"/>
      <c r="J25" s="30"/>
      <c r="K25" s="30"/>
      <c r="L25" s="30"/>
      <c r="M25" s="121">
        <f t="shared" si="1"/>
        <v>0</v>
      </c>
    </row>
    <row r="26" spans="1:13" s="43" customFormat="1" x14ac:dyDescent="0.25">
      <c r="A26" s="152"/>
      <c r="B26" s="152"/>
      <c r="C26" s="160"/>
      <c r="D26" s="64" t="s">
        <v>22</v>
      </c>
      <c r="E26" s="30" t="s">
        <v>41</v>
      </c>
      <c r="F26" s="30">
        <v>0</v>
      </c>
      <c r="G26" s="46">
        <v>3259.9</v>
      </c>
      <c r="H26" s="46">
        <v>2622.8</v>
      </c>
      <c r="I26" s="46">
        <v>1619.1</v>
      </c>
      <c r="J26" s="46">
        <v>1619.1</v>
      </c>
      <c r="K26" s="46">
        <v>1619.1</v>
      </c>
      <c r="L26" s="46">
        <v>1619.1</v>
      </c>
      <c r="M26" s="121">
        <f t="shared" si="1"/>
        <v>12359.100000000002</v>
      </c>
    </row>
    <row r="27" spans="1:13" s="43" customFormat="1" ht="25.5" x14ac:dyDescent="0.25">
      <c r="A27" s="152"/>
      <c r="B27" s="152"/>
      <c r="C27" s="160"/>
      <c r="D27" s="64" t="s">
        <v>23</v>
      </c>
      <c r="E27" s="30" t="s">
        <v>41</v>
      </c>
      <c r="F27" s="30" t="s">
        <v>41</v>
      </c>
      <c r="G27" s="46"/>
      <c r="H27" s="30"/>
      <c r="I27" s="30"/>
      <c r="J27" s="30"/>
      <c r="K27" s="30"/>
      <c r="L27" s="30"/>
      <c r="M27" s="121">
        <f t="shared" si="1"/>
        <v>0</v>
      </c>
    </row>
    <row r="28" spans="1:13" ht="15" hidden="1" customHeight="1" x14ac:dyDescent="0.25">
      <c r="A28" s="152" t="s">
        <v>36</v>
      </c>
      <c r="B28" s="152" t="s">
        <v>57</v>
      </c>
      <c r="C28" s="152" t="s">
        <v>52</v>
      </c>
      <c r="D28" s="64" t="s">
        <v>21</v>
      </c>
      <c r="E28" s="30" t="s">
        <v>41</v>
      </c>
      <c r="F28" s="30">
        <v>0</v>
      </c>
      <c r="G28" s="46">
        <f t="shared" ref="G28:L28" si="6">SUM(G29:G32)</f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121">
        <f t="shared" si="1"/>
        <v>0</v>
      </c>
    </row>
    <row r="29" spans="1:13" ht="38.25" hidden="1" x14ac:dyDescent="0.25">
      <c r="A29" s="152"/>
      <c r="B29" s="152"/>
      <c r="C29" s="152"/>
      <c r="D29" s="65" t="s">
        <v>66</v>
      </c>
      <c r="E29" s="30" t="s">
        <v>41</v>
      </c>
      <c r="F29" s="30" t="s">
        <v>41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121">
        <f t="shared" si="1"/>
        <v>0</v>
      </c>
    </row>
    <row r="30" spans="1:13" ht="38.25" hidden="1" x14ac:dyDescent="0.25">
      <c r="A30" s="152"/>
      <c r="B30" s="152"/>
      <c r="C30" s="152"/>
      <c r="D30" s="64" t="s">
        <v>24</v>
      </c>
      <c r="E30" s="30" t="s">
        <v>41</v>
      </c>
      <c r="F30" s="30" t="s">
        <v>41</v>
      </c>
      <c r="G30" s="30"/>
      <c r="H30" s="30"/>
      <c r="I30" s="30"/>
      <c r="J30" s="30"/>
      <c r="K30" s="30"/>
      <c r="L30" s="30"/>
      <c r="M30" s="121">
        <f t="shared" si="1"/>
        <v>0</v>
      </c>
    </row>
    <row r="31" spans="1:13" hidden="1" x14ac:dyDescent="0.25">
      <c r="A31" s="152"/>
      <c r="B31" s="152"/>
      <c r="C31" s="152"/>
      <c r="D31" s="64" t="s">
        <v>22</v>
      </c>
      <c r="E31" s="30" t="s">
        <v>41</v>
      </c>
      <c r="F31" s="30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121">
        <f t="shared" si="1"/>
        <v>0</v>
      </c>
    </row>
    <row r="32" spans="1:13" ht="25.5" hidden="1" x14ac:dyDescent="0.25">
      <c r="A32" s="152"/>
      <c r="B32" s="152"/>
      <c r="C32" s="152"/>
      <c r="D32" s="64" t="s">
        <v>23</v>
      </c>
      <c r="E32" s="30" t="s">
        <v>41</v>
      </c>
      <c r="F32" s="30" t="s">
        <v>41</v>
      </c>
      <c r="G32" s="30"/>
      <c r="H32" s="30"/>
      <c r="I32" s="30"/>
      <c r="J32" s="30"/>
      <c r="K32" s="30"/>
      <c r="L32" s="30"/>
      <c r="M32" s="121">
        <f t="shared" si="1"/>
        <v>0</v>
      </c>
    </row>
    <row r="33" spans="1:13" s="43" customFormat="1" ht="15" customHeight="1" x14ac:dyDescent="0.25">
      <c r="A33" s="152" t="s">
        <v>36</v>
      </c>
      <c r="B33" s="152" t="s">
        <v>74</v>
      </c>
      <c r="C33" s="160" t="s">
        <v>109</v>
      </c>
      <c r="D33" s="64" t="s">
        <v>21</v>
      </c>
      <c r="E33" s="30"/>
      <c r="F33" s="30"/>
      <c r="G33" s="44">
        <f t="shared" ref="G33:L33" si="7">SUM(G34:G37)</f>
        <v>6501.5</v>
      </c>
      <c r="H33" s="67">
        <f t="shared" si="7"/>
        <v>1865.0079999999998</v>
      </c>
      <c r="I33" s="44">
        <f t="shared" si="7"/>
        <v>1442.6389999999999</v>
      </c>
      <c r="J33" s="44">
        <f t="shared" si="7"/>
        <v>1442.6389999999999</v>
      </c>
      <c r="K33" s="44">
        <f t="shared" si="7"/>
        <v>1442.6389999999999</v>
      </c>
      <c r="L33" s="44">
        <f t="shared" si="7"/>
        <v>1442.6389999999999</v>
      </c>
      <c r="M33" s="121">
        <f t="shared" si="1"/>
        <v>14137.063999999997</v>
      </c>
    </row>
    <row r="34" spans="1:13" s="43" customFormat="1" ht="38.25" x14ac:dyDescent="0.25">
      <c r="A34" s="152"/>
      <c r="B34" s="152"/>
      <c r="C34" s="160"/>
      <c r="D34" s="65" t="s">
        <v>66</v>
      </c>
      <c r="E34" s="30"/>
      <c r="F34" s="30"/>
      <c r="G34" s="30">
        <f>4753+790.7</f>
        <v>5543.7</v>
      </c>
      <c r="H34" s="67">
        <f>1000+844.6</f>
        <v>1844.6</v>
      </c>
      <c r="I34" s="44">
        <f>1442.639-13.039</f>
        <v>1429.6</v>
      </c>
      <c r="J34" s="44">
        <f>1442.639-13.039</f>
        <v>1429.6</v>
      </c>
      <c r="K34" s="44">
        <f>1442.639-13.039</f>
        <v>1429.6</v>
      </c>
      <c r="L34" s="44">
        <f>1442.639-13.039</f>
        <v>1429.6</v>
      </c>
      <c r="M34" s="121">
        <f t="shared" si="1"/>
        <v>13106.7</v>
      </c>
    </row>
    <row r="35" spans="1:13" s="43" customFormat="1" ht="38.25" x14ac:dyDescent="0.25">
      <c r="A35" s="152"/>
      <c r="B35" s="152"/>
      <c r="C35" s="160"/>
      <c r="D35" s="64" t="s">
        <v>24</v>
      </c>
      <c r="E35" s="30"/>
      <c r="F35" s="30"/>
      <c r="G35" s="30"/>
      <c r="H35" s="30"/>
      <c r="I35" s="30"/>
      <c r="J35" s="30"/>
      <c r="K35" s="30"/>
      <c r="L35" s="30"/>
      <c r="M35" s="121">
        <f t="shared" si="1"/>
        <v>0</v>
      </c>
    </row>
    <row r="36" spans="1:13" s="43" customFormat="1" x14ac:dyDescent="0.25">
      <c r="A36" s="152"/>
      <c r="B36" s="152"/>
      <c r="C36" s="160"/>
      <c r="D36" s="64" t="s">
        <v>22</v>
      </c>
      <c r="E36" s="30"/>
      <c r="F36" s="30"/>
      <c r="G36" s="30">
        <v>957.8</v>
      </c>
      <c r="H36" s="30">
        <v>20.408000000000001</v>
      </c>
      <c r="I36" s="30">
        <v>13.039</v>
      </c>
      <c r="J36" s="30">
        <v>13.039</v>
      </c>
      <c r="K36" s="30">
        <v>13.039</v>
      </c>
      <c r="L36" s="30">
        <v>13.039</v>
      </c>
      <c r="M36" s="121">
        <f t="shared" si="1"/>
        <v>1030.364</v>
      </c>
    </row>
    <row r="37" spans="1:13" s="43" customFormat="1" ht="25.5" x14ac:dyDescent="0.25">
      <c r="A37" s="152"/>
      <c r="B37" s="152"/>
      <c r="C37" s="160"/>
      <c r="D37" s="64" t="s">
        <v>23</v>
      </c>
      <c r="E37" s="30"/>
      <c r="F37" s="30"/>
      <c r="G37" s="30"/>
      <c r="H37" s="30"/>
      <c r="I37" s="30"/>
      <c r="J37" s="30"/>
      <c r="K37" s="30"/>
      <c r="L37" s="30"/>
      <c r="M37" s="121">
        <f t="shared" si="1"/>
        <v>0</v>
      </c>
    </row>
    <row r="38" spans="1:13" s="43" customFormat="1" ht="15" customHeight="1" x14ac:dyDescent="0.25">
      <c r="A38" s="152" t="s">
        <v>35</v>
      </c>
      <c r="B38" s="152" t="s">
        <v>58</v>
      </c>
      <c r="C38" s="152" t="s">
        <v>110</v>
      </c>
      <c r="D38" s="64" t="s">
        <v>21</v>
      </c>
      <c r="E38" s="30"/>
      <c r="F38" s="30"/>
      <c r="G38" s="44">
        <f t="shared" ref="G38:L38" si="8">SUM(G39:G42)</f>
        <v>2527.1</v>
      </c>
      <c r="H38" s="30">
        <f t="shared" si="8"/>
        <v>2200</v>
      </c>
      <c r="I38" s="30">
        <f t="shared" si="8"/>
        <v>0</v>
      </c>
      <c r="J38" s="30">
        <f t="shared" si="8"/>
        <v>0</v>
      </c>
      <c r="K38" s="30">
        <f t="shared" si="8"/>
        <v>0</v>
      </c>
      <c r="L38" s="30">
        <f t="shared" si="8"/>
        <v>0</v>
      </c>
      <c r="M38" s="121">
        <f t="shared" si="1"/>
        <v>4727.1000000000004</v>
      </c>
    </row>
    <row r="39" spans="1:13" s="43" customFormat="1" ht="38.25" x14ac:dyDescent="0.25">
      <c r="A39" s="152"/>
      <c r="B39" s="152"/>
      <c r="C39" s="152"/>
      <c r="D39" s="65" t="s">
        <v>66</v>
      </c>
      <c r="E39" s="30"/>
      <c r="F39" s="30"/>
      <c r="G39" s="30">
        <v>999.6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21">
        <f t="shared" si="1"/>
        <v>999.6</v>
      </c>
    </row>
    <row r="40" spans="1:13" s="43" customFormat="1" ht="38.25" x14ac:dyDescent="0.25">
      <c r="A40" s="152"/>
      <c r="B40" s="152"/>
      <c r="C40" s="152"/>
      <c r="D40" s="64" t="s">
        <v>24</v>
      </c>
      <c r="E40" s="30"/>
      <c r="F40" s="30"/>
      <c r="G40" s="30"/>
      <c r="H40" s="30"/>
      <c r="I40" s="30"/>
      <c r="J40" s="30"/>
      <c r="K40" s="30"/>
      <c r="L40" s="30"/>
      <c r="M40" s="121">
        <f t="shared" si="1"/>
        <v>0</v>
      </c>
    </row>
    <row r="41" spans="1:13" s="43" customFormat="1" x14ac:dyDescent="0.25">
      <c r="A41" s="152"/>
      <c r="B41" s="152"/>
      <c r="C41" s="152"/>
      <c r="D41" s="64" t="s">
        <v>22</v>
      </c>
      <c r="E41" s="30"/>
      <c r="F41" s="30"/>
      <c r="G41" s="46">
        <v>1527.5</v>
      </c>
      <c r="H41" s="46">
        <v>2200</v>
      </c>
      <c r="I41" s="46">
        <v>0</v>
      </c>
      <c r="J41" s="46">
        <v>0</v>
      </c>
      <c r="K41" s="46">
        <v>0</v>
      </c>
      <c r="L41" s="46">
        <v>0</v>
      </c>
      <c r="M41" s="121">
        <f t="shared" si="1"/>
        <v>3727.5</v>
      </c>
    </row>
    <row r="42" spans="1:13" s="43" customFormat="1" ht="25.5" x14ac:dyDescent="0.25">
      <c r="A42" s="152"/>
      <c r="B42" s="152"/>
      <c r="C42" s="152"/>
      <c r="D42" s="64" t="s">
        <v>23</v>
      </c>
      <c r="E42" s="30"/>
      <c r="F42" s="30"/>
      <c r="G42" s="30"/>
      <c r="H42" s="30"/>
      <c r="I42" s="30"/>
      <c r="J42" s="30"/>
      <c r="K42" s="30"/>
      <c r="L42" s="30"/>
      <c r="M42" s="121">
        <f t="shared" si="1"/>
        <v>0</v>
      </c>
    </row>
    <row r="43" spans="1:13" ht="15" hidden="1" customHeight="1" x14ac:dyDescent="0.25">
      <c r="A43" s="152" t="s">
        <v>75</v>
      </c>
      <c r="B43" s="138" t="s">
        <v>59</v>
      </c>
      <c r="C43" s="136" t="s">
        <v>43</v>
      </c>
      <c r="D43" s="64" t="s">
        <v>21</v>
      </c>
      <c r="E43" s="30" t="s">
        <v>41</v>
      </c>
      <c r="F43" s="30">
        <v>0</v>
      </c>
      <c r="G43" s="30">
        <f t="shared" ref="G43:L43" si="9">SUM(G44:G47)</f>
        <v>0</v>
      </c>
      <c r="H43" s="30">
        <f t="shared" si="9"/>
        <v>0</v>
      </c>
      <c r="I43" s="30">
        <f t="shared" si="9"/>
        <v>0</v>
      </c>
      <c r="J43" s="30">
        <f t="shared" si="9"/>
        <v>0</v>
      </c>
      <c r="K43" s="30">
        <f t="shared" si="9"/>
        <v>0</v>
      </c>
      <c r="L43" s="30">
        <f t="shared" si="9"/>
        <v>0</v>
      </c>
      <c r="M43" s="121">
        <f t="shared" si="1"/>
        <v>0</v>
      </c>
    </row>
    <row r="44" spans="1:13" ht="38.25" hidden="1" x14ac:dyDescent="0.25">
      <c r="A44" s="152"/>
      <c r="B44" s="139"/>
      <c r="C44" s="137"/>
      <c r="D44" s="65" t="s">
        <v>66</v>
      </c>
      <c r="E44" s="30" t="s">
        <v>41</v>
      </c>
      <c r="F44" s="30" t="s">
        <v>41</v>
      </c>
      <c r="G44" s="30"/>
      <c r="H44" s="30"/>
      <c r="I44" s="46"/>
      <c r="J44" s="46"/>
      <c r="K44" s="46"/>
      <c r="L44" s="46"/>
      <c r="M44" s="121">
        <f t="shared" si="1"/>
        <v>0</v>
      </c>
    </row>
    <row r="45" spans="1:13" ht="38.25" hidden="1" x14ac:dyDescent="0.25">
      <c r="A45" s="152"/>
      <c r="B45" s="139"/>
      <c r="C45" s="137"/>
      <c r="D45" s="64" t="s">
        <v>24</v>
      </c>
      <c r="E45" s="30" t="s">
        <v>41</v>
      </c>
      <c r="F45" s="30" t="s">
        <v>41</v>
      </c>
      <c r="G45" s="30"/>
      <c r="H45" s="30"/>
      <c r="I45" s="30"/>
      <c r="J45" s="30"/>
      <c r="K45" s="30"/>
      <c r="L45" s="30"/>
      <c r="M45" s="121">
        <f t="shared" si="1"/>
        <v>0</v>
      </c>
    </row>
    <row r="46" spans="1:13" hidden="1" x14ac:dyDescent="0.25">
      <c r="A46" s="152"/>
      <c r="B46" s="139"/>
      <c r="C46" s="137"/>
      <c r="D46" s="64" t="s">
        <v>22</v>
      </c>
      <c r="E46" s="30" t="s">
        <v>41</v>
      </c>
      <c r="F46" s="30">
        <v>0</v>
      </c>
      <c r="G46" s="30"/>
      <c r="H46" s="30"/>
      <c r="I46" s="30"/>
      <c r="J46" s="30"/>
      <c r="K46" s="30"/>
      <c r="L46" s="30"/>
      <c r="M46" s="121">
        <f t="shared" si="1"/>
        <v>0</v>
      </c>
    </row>
    <row r="47" spans="1:13" ht="25.5" hidden="1" x14ac:dyDescent="0.25">
      <c r="A47" s="152"/>
      <c r="B47" s="157"/>
      <c r="C47" s="140"/>
      <c r="D47" s="64" t="s">
        <v>23</v>
      </c>
      <c r="E47" s="30" t="s">
        <v>41</v>
      </c>
      <c r="F47" s="30" t="s">
        <v>41</v>
      </c>
      <c r="G47" s="30"/>
      <c r="H47" s="30"/>
      <c r="I47" s="30"/>
      <c r="J47" s="30"/>
      <c r="K47" s="30"/>
      <c r="L47" s="30"/>
      <c r="M47" s="121">
        <f t="shared" si="1"/>
        <v>0</v>
      </c>
    </row>
    <row r="48" spans="1:13" s="43" customFormat="1" x14ac:dyDescent="0.25">
      <c r="A48" s="152" t="s">
        <v>14</v>
      </c>
      <c r="B48" s="158" t="s">
        <v>45</v>
      </c>
      <c r="C48" s="152" t="s">
        <v>109</v>
      </c>
      <c r="D48" s="64" t="s">
        <v>21</v>
      </c>
      <c r="E48" s="30" t="s">
        <v>41</v>
      </c>
      <c r="F48" s="30">
        <v>0</v>
      </c>
      <c r="G48" s="47">
        <f t="shared" ref="G48:L48" si="10">SUM(G49:G52)</f>
        <v>3622.0140000000001</v>
      </c>
      <c r="H48" s="31">
        <f t="shared" si="10"/>
        <v>1760.3999999999999</v>
      </c>
      <c r="I48" s="31">
        <f t="shared" si="10"/>
        <v>1249</v>
      </c>
      <c r="J48" s="31">
        <f t="shared" si="10"/>
        <v>1249</v>
      </c>
      <c r="K48" s="31">
        <f t="shared" si="10"/>
        <v>1249</v>
      </c>
      <c r="L48" s="31">
        <f t="shared" si="10"/>
        <v>1249</v>
      </c>
      <c r="M48" s="121">
        <f t="shared" si="1"/>
        <v>10378.414000000001</v>
      </c>
    </row>
    <row r="49" spans="1:13" s="43" customFormat="1" ht="38.25" x14ac:dyDescent="0.25">
      <c r="A49" s="152"/>
      <c r="B49" s="158"/>
      <c r="C49" s="152"/>
      <c r="D49" s="65" t="s">
        <v>66</v>
      </c>
      <c r="E49" s="30" t="s">
        <v>41</v>
      </c>
      <c r="F49" s="30">
        <v>0</v>
      </c>
      <c r="G49" s="31">
        <f t="shared" ref="G49:L49" si="11">G54+G59+G64+G69+G79+G74</f>
        <v>1645.1</v>
      </c>
      <c r="H49" s="31">
        <f t="shared" si="11"/>
        <v>1311.6</v>
      </c>
      <c r="I49" s="31">
        <f t="shared" si="11"/>
        <v>1209</v>
      </c>
      <c r="J49" s="31">
        <f t="shared" si="11"/>
        <v>1209</v>
      </c>
      <c r="K49" s="31">
        <f t="shared" si="11"/>
        <v>1209</v>
      </c>
      <c r="L49" s="31">
        <f t="shared" si="11"/>
        <v>1209</v>
      </c>
      <c r="M49" s="121">
        <f t="shared" si="1"/>
        <v>7792.7</v>
      </c>
    </row>
    <row r="50" spans="1:13" s="43" customFormat="1" ht="38.25" x14ac:dyDescent="0.25">
      <c r="A50" s="152"/>
      <c r="B50" s="158"/>
      <c r="C50" s="152"/>
      <c r="D50" s="64" t="s">
        <v>24</v>
      </c>
      <c r="E50" s="30" t="s">
        <v>41</v>
      </c>
      <c r="F50" s="30" t="s">
        <v>41</v>
      </c>
      <c r="G50" s="31">
        <f t="shared" ref="G50:L52" si="12">G55+G60+G65+G70+G80+G75</f>
        <v>0</v>
      </c>
      <c r="H50" s="31">
        <f t="shared" si="12"/>
        <v>0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 t="shared" si="12"/>
        <v>0</v>
      </c>
      <c r="M50" s="121">
        <f t="shared" si="1"/>
        <v>0</v>
      </c>
    </row>
    <row r="51" spans="1:13" s="43" customFormat="1" x14ac:dyDescent="0.25">
      <c r="A51" s="152"/>
      <c r="B51" s="158"/>
      <c r="C51" s="152"/>
      <c r="D51" s="64" t="s">
        <v>22</v>
      </c>
      <c r="E51" s="30" t="s">
        <v>41</v>
      </c>
      <c r="F51" s="30">
        <v>0</v>
      </c>
      <c r="G51" s="31">
        <f t="shared" si="12"/>
        <v>1976.914</v>
      </c>
      <c r="H51" s="31">
        <f t="shared" si="12"/>
        <v>448.79999999999995</v>
      </c>
      <c r="I51" s="31">
        <f t="shared" si="12"/>
        <v>40</v>
      </c>
      <c r="J51" s="31">
        <f t="shared" si="12"/>
        <v>40</v>
      </c>
      <c r="K51" s="31">
        <f t="shared" si="12"/>
        <v>40</v>
      </c>
      <c r="L51" s="31">
        <f t="shared" si="12"/>
        <v>40</v>
      </c>
      <c r="M51" s="121">
        <f t="shared" si="1"/>
        <v>2585.7139999999999</v>
      </c>
    </row>
    <row r="52" spans="1:13" s="43" customFormat="1" ht="25.5" x14ac:dyDescent="0.25">
      <c r="A52" s="152"/>
      <c r="B52" s="158"/>
      <c r="C52" s="152"/>
      <c r="D52" s="64" t="s">
        <v>23</v>
      </c>
      <c r="E52" s="30" t="s">
        <v>41</v>
      </c>
      <c r="F52" s="30" t="s">
        <v>41</v>
      </c>
      <c r="G52" s="31">
        <f t="shared" si="12"/>
        <v>0</v>
      </c>
      <c r="H52" s="31">
        <f t="shared" si="12"/>
        <v>0</v>
      </c>
      <c r="I52" s="31">
        <f t="shared" si="12"/>
        <v>0</v>
      </c>
      <c r="J52" s="31">
        <f t="shared" si="12"/>
        <v>0</v>
      </c>
      <c r="K52" s="31">
        <f t="shared" si="12"/>
        <v>0</v>
      </c>
      <c r="L52" s="31">
        <f t="shared" si="12"/>
        <v>0</v>
      </c>
      <c r="M52" s="121">
        <f t="shared" si="1"/>
        <v>0</v>
      </c>
    </row>
    <row r="53" spans="1:13" x14ac:dyDescent="0.25">
      <c r="A53" s="152" t="s">
        <v>25</v>
      </c>
      <c r="B53" s="152" t="s">
        <v>49</v>
      </c>
      <c r="C53" s="138" t="s">
        <v>51</v>
      </c>
      <c r="D53" s="64" t="s">
        <v>21</v>
      </c>
      <c r="E53" s="30">
        <f t="shared" ref="E53:L53" si="13">SUM(E54:E57)</f>
        <v>0</v>
      </c>
      <c r="F53" s="30">
        <f t="shared" si="13"/>
        <v>0</v>
      </c>
      <c r="G53" s="30">
        <f t="shared" si="13"/>
        <v>2375.1999999999998</v>
      </c>
      <c r="H53" s="30">
        <f t="shared" si="13"/>
        <v>298.39999999999998</v>
      </c>
      <c r="I53" s="30">
        <f t="shared" si="13"/>
        <v>0</v>
      </c>
      <c r="J53" s="30">
        <f t="shared" si="13"/>
        <v>0</v>
      </c>
      <c r="K53" s="30">
        <f t="shared" si="13"/>
        <v>0</v>
      </c>
      <c r="L53" s="30">
        <f t="shared" si="13"/>
        <v>0</v>
      </c>
      <c r="M53" s="121">
        <f t="shared" si="1"/>
        <v>2673.6</v>
      </c>
    </row>
    <row r="54" spans="1:13" ht="38.25" x14ac:dyDescent="0.25">
      <c r="A54" s="152"/>
      <c r="B54" s="152"/>
      <c r="C54" s="139"/>
      <c r="D54" s="65" t="s">
        <v>66</v>
      </c>
      <c r="E54" s="30" t="s">
        <v>41</v>
      </c>
      <c r="F54" s="30" t="s">
        <v>41</v>
      </c>
      <c r="G54" s="30">
        <v>428.6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121">
        <f t="shared" si="1"/>
        <v>428.6</v>
      </c>
    </row>
    <row r="55" spans="1:13" ht="38.25" x14ac:dyDescent="0.25">
      <c r="A55" s="152"/>
      <c r="B55" s="152"/>
      <c r="C55" s="139"/>
      <c r="D55" s="64" t="s">
        <v>24</v>
      </c>
      <c r="E55" s="30" t="s">
        <v>41</v>
      </c>
      <c r="F55" s="30" t="s">
        <v>41</v>
      </c>
      <c r="G55" s="30"/>
      <c r="H55" s="30"/>
      <c r="I55" s="30"/>
      <c r="J55" s="30"/>
      <c r="K55" s="30"/>
      <c r="L55" s="30"/>
      <c r="M55" s="121">
        <f t="shared" si="1"/>
        <v>0</v>
      </c>
    </row>
    <row r="56" spans="1:13" x14ac:dyDescent="0.25">
      <c r="A56" s="152"/>
      <c r="B56" s="152"/>
      <c r="C56" s="139"/>
      <c r="D56" s="64" t="s">
        <v>22</v>
      </c>
      <c r="E56" s="30" t="s">
        <v>41</v>
      </c>
      <c r="F56" s="30">
        <v>0</v>
      </c>
      <c r="G56" s="30">
        <v>1946.6</v>
      </c>
      <c r="H56" s="30">
        <v>298.39999999999998</v>
      </c>
      <c r="I56" s="30">
        <v>0</v>
      </c>
      <c r="J56" s="30">
        <v>0</v>
      </c>
      <c r="K56" s="30">
        <v>0</v>
      </c>
      <c r="L56" s="30">
        <v>0</v>
      </c>
      <c r="M56" s="121">
        <f t="shared" si="1"/>
        <v>2245</v>
      </c>
    </row>
    <row r="57" spans="1:13" ht="25.5" x14ac:dyDescent="0.25">
      <c r="A57" s="152"/>
      <c r="B57" s="152"/>
      <c r="C57" s="157"/>
      <c r="D57" s="64" t="s">
        <v>23</v>
      </c>
      <c r="E57" s="30" t="s">
        <v>41</v>
      </c>
      <c r="F57" s="30" t="s">
        <v>41</v>
      </c>
      <c r="G57" s="30"/>
      <c r="H57" s="30"/>
      <c r="I57" s="30"/>
      <c r="J57" s="30"/>
      <c r="K57" s="30"/>
      <c r="L57" s="30"/>
      <c r="M57" s="121">
        <f t="shared" si="1"/>
        <v>0</v>
      </c>
    </row>
    <row r="58" spans="1:13" s="43" customFormat="1" ht="15" customHeight="1" x14ac:dyDescent="0.25">
      <c r="A58" s="152" t="s">
        <v>37</v>
      </c>
      <c r="B58" s="152" t="s">
        <v>60</v>
      </c>
      <c r="C58" s="138" t="s">
        <v>53</v>
      </c>
      <c r="D58" s="64" t="s">
        <v>21</v>
      </c>
      <c r="E58" s="30">
        <f t="shared" ref="E58:L58" si="14">SUM(E59:E62)</f>
        <v>0</v>
      </c>
      <c r="F58" s="30">
        <f t="shared" si="14"/>
        <v>0</v>
      </c>
      <c r="G58" s="30">
        <f t="shared" si="14"/>
        <v>22.5</v>
      </c>
      <c r="H58" s="30">
        <f t="shared" si="14"/>
        <v>73.599999999999994</v>
      </c>
      <c r="I58" s="30">
        <f t="shared" si="14"/>
        <v>15</v>
      </c>
      <c r="J58" s="30">
        <f t="shared" si="14"/>
        <v>15</v>
      </c>
      <c r="K58" s="30">
        <f t="shared" si="14"/>
        <v>15</v>
      </c>
      <c r="L58" s="30">
        <f t="shared" si="14"/>
        <v>15</v>
      </c>
      <c r="M58" s="121">
        <f t="shared" si="1"/>
        <v>156.1</v>
      </c>
    </row>
    <row r="59" spans="1:13" s="43" customFormat="1" ht="38.25" x14ac:dyDescent="0.25">
      <c r="A59" s="152"/>
      <c r="B59" s="152"/>
      <c r="C59" s="139"/>
      <c r="D59" s="65" t="s">
        <v>66</v>
      </c>
      <c r="E59" s="30"/>
      <c r="F59" s="30"/>
      <c r="G59" s="30">
        <v>7.5</v>
      </c>
      <c r="H59" s="30">
        <v>30.6</v>
      </c>
      <c r="I59" s="30">
        <v>0</v>
      </c>
      <c r="J59" s="30">
        <v>0</v>
      </c>
      <c r="K59" s="30">
        <v>0</v>
      </c>
      <c r="L59" s="30">
        <v>0</v>
      </c>
      <c r="M59" s="121">
        <f t="shared" si="1"/>
        <v>38.1</v>
      </c>
    </row>
    <row r="60" spans="1:13" s="43" customFormat="1" ht="38.25" x14ac:dyDescent="0.25">
      <c r="A60" s="152"/>
      <c r="B60" s="152"/>
      <c r="C60" s="139"/>
      <c r="D60" s="64" t="s">
        <v>24</v>
      </c>
      <c r="E60" s="30"/>
      <c r="F60" s="30"/>
      <c r="G60" s="30"/>
      <c r="H60" s="30"/>
      <c r="I60" s="30"/>
      <c r="J60" s="30"/>
      <c r="K60" s="30"/>
      <c r="L60" s="30"/>
      <c r="M60" s="121">
        <f t="shared" si="1"/>
        <v>0</v>
      </c>
    </row>
    <row r="61" spans="1:13" s="43" customFormat="1" x14ac:dyDescent="0.25">
      <c r="A61" s="152"/>
      <c r="B61" s="152"/>
      <c r="C61" s="139"/>
      <c r="D61" s="64" t="s">
        <v>22</v>
      </c>
      <c r="E61" s="30"/>
      <c r="F61" s="30"/>
      <c r="G61" s="30">
        <v>15</v>
      </c>
      <c r="H61" s="30">
        <v>43</v>
      </c>
      <c r="I61" s="30">
        <v>15</v>
      </c>
      <c r="J61" s="30">
        <v>15</v>
      </c>
      <c r="K61" s="30">
        <v>15</v>
      </c>
      <c r="L61" s="30">
        <v>15</v>
      </c>
      <c r="M61" s="121">
        <f t="shared" si="1"/>
        <v>118</v>
      </c>
    </row>
    <row r="62" spans="1:13" s="43" customFormat="1" ht="25.5" x14ac:dyDescent="0.25">
      <c r="A62" s="152"/>
      <c r="B62" s="152"/>
      <c r="C62" s="157"/>
      <c r="D62" s="64" t="s">
        <v>23</v>
      </c>
      <c r="E62" s="30"/>
      <c r="F62" s="30"/>
      <c r="G62" s="30"/>
      <c r="H62" s="30"/>
      <c r="I62" s="30"/>
      <c r="J62" s="30"/>
      <c r="K62" s="30"/>
      <c r="L62" s="30"/>
      <c r="M62" s="121">
        <f t="shared" si="1"/>
        <v>0</v>
      </c>
    </row>
    <row r="63" spans="1:13" s="43" customFormat="1" ht="15" customHeight="1" x14ac:dyDescent="0.25">
      <c r="A63" s="152" t="s">
        <v>36</v>
      </c>
      <c r="B63" s="152" t="s">
        <v>50</v>
      </c>
      <c r="C63" s="152" t="s">
        <v>53</v>
      </c>
      <c r="D63" s="64" t="s">
        <v>21</v>
      </c>
      <c r="E63" s="30">
        <f t="shared" ref="E63:L63" si="15">SUM(E64:E67)</f>
        <v>0</v>
      </c>
      <c r="F63" s="30">
        <f t="shared" si="15"/>
        <v>0</v>
      </c>
      <c r="G63" s="30">
        <f t="shared" si="15"/>
        <v>15.314</v>
      </c>
      <c r="H63" s="30">
        <f t="shared" si="15"/>
        <v>107.4</v>
      </c>
      <c r="I63" s="30">
        <f t="shared" si="15"/>
        <v>25</v>
      </c>
      <c r="J63" s="30">
        <f t="shared" si="15"/>
        <v>25</v>
      </c>
      <c r="K63" s="30">
        <f t="shared" si="15"/>
        <v>25</v>
      </c>
      <c r="L63" s="30">
        <f t="shared" si="15"/>
        <v>25</v>
      </c>
      <c r="M63" s="121">
        <f t="shared" si="1"/>
        <v>222.714</v>
      </c>
    </row>
    <row r="64" spans="1:13" s="43" customFormat="1" ht="38.25" x14ac:dyDescent="0.25">
      <c r="A64" s="152"/>
      <c r="B64" s="152"/>
      <c r="C64" s="152"/>
      <c r="D64" s="65" t="s">
        <v>66</v>
      </c>
      <c r="E64" s="30"/>
      <c r="F64" s="30"/>
      <c r="G64" s="30"/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121">
        <f t="shared" si="1"/>
        <v>0</v>
      </c>
    </row>
    <row r="65" spans="1:13" s="43" customFormat="1" ht="38.25" x14ac:dyDescent="0.25">
      <c r="A65" s="152"/>
      <c r="B65" s="152"/>
      <c r="C65" s="152"/>
      <c r="D65" s="64" t="s">
        <v>24</v>
      </c>
      <c r="E65" s="30"/>
      <c r="F65" s="30"/>
      <c r="G65" s="30"/>
      <c r="H65" s="30"/>
      <c r="I65" s="30"/>
      <c r="J65" s="30"/>
      <c r="K65" s="30"/>
      <c r="L65" s="30"/>
      <c r="M65" s="121">
        <f t="shared" si="1"/>
        <v>0</v>
      </c>
    </row>
    <row r="66" spans="1:13" s="43" customFormat="1" x14ac:dyDescent="0.25">
      <c r="A66" s="152"/>
      <c r="B66" s="152"/>
      <c r="C66" s="152"/>
      <c r="D66" s="64" t="s">
        <v>22</v>
      </c>
      <c r="E66" s="30"/>
      <c r="F66" s="30"/>
      <c r="G66" s="30">
        <v>15.314</v>
      </c>
      <c r="H66" s="30">
        <v>107.4</v>
      </c>
      <c r="I66" s="30">
        <v>25</v>
      </c>
      <c r="J66" s="30">
        <v>25</v>
      </c>
      <c r="K66" s="30">
        <v>25</v>
      </c>
      <c r="L66" s="30">
        <v>25</v>
      </c>
      <c r="M66" s="121">
        <f t="shared" si="1"/>
        <v>222.714</v>
      </c>
    </row>
    <row r="67" spans="1:13" s="43" customFormat="1" ht="25.5" x14ac:dyDescent="0.25">
      <c r="A67" s="152"/>
      <c r="B67" s="152"/>
      <c r="C67" s="152"/>
      <c r="D67" s="64" t="s">
        <v>23</v>
      </c>
      <c r="E67" s="30"/>
      <c r="F67" s="30"/>
      <c r="G67" s="30"/>
      <c r="H67" s="30"/>
      <c r="I67" s="30"/>
      <c r="J67" s="30"/>
      <c r="K67" s="30"/>
      <c r="L67" s="30"/>
      <c r="M67" s="121">
        <f t="shared" si="1"/>
        <v>0</v>
      </c>
    </row>
    <row r="68" spans="1:13" ht="15" hidden="1" customHeight="1" x14ac:dyDescent="0.25">
      <c r="A68" s="152" t="s">
        <v>35</v>
      </c>
      <c r="B68" s="152" t="s">
        <v>46</v>
      </c>
      <c r="C68" s="152" t="s">
        <v>54</v>
      </c>
      <c r="D68" s="64" t="s">
        <v>21</v>
      </c>
      <c r="E68" s="30"/>
      <c r="F68" s="30"/>
      <c r="G68" s="30">
        <f t="shared" ref="G68:L68" si="16">SUM(G69:G72)</f>
        <v>0</v>
      </c>
      <c r="H68" s="30">
        <f t="shared" si="16"/>
        <v>0</v>
      </c>
      <c r="I68" s="30">
        <f t="shared" si="16"/>
        <v>0</v>
      </c>
      <c r="J68" s="30">
        <f t="shared" si="16"/>
        <v>0</v>
      </c>
      <c r="K68" s="30">
        <f t="shared" si="16"/>
        <v>0</v>
      </c>
      <c r="L68" s="30">
        <f t="shared" si="16"/>
        <v>0</v>
      </c>
      <c r="M68" s="121">
        <f t="shared" si="1"/>
        <v>0</v>
      </c>
    </row>
    <row r="69" spans="1:13" ht="38.25" hidden="1" x14ac:dyDescent="0.25">
      <c r="A69" s="152"/>
      <c r="B69" s="152"/>
      <c r="C69" s="152"/>
      <c r="D69" s="65" t="s">
        <v>66</v>
      </c>
      <c r="E69" s="30"/>
      <c r="F69" s="30"/>
      <c r="G69" s="30"/>
      <c r="H69" s="30"/>
      <c r="I69" s="30"/>
      <c r="J69" s="30"/>
      <c r="K69" s="30"/>
      <c r="L69" s="30"/>
      <c r="M69" s="121">
        <f t="shared" si="1"/>
        <v>0</v>
      </c>
    </row>
    <row r="70" spans="1:13" ht="38.25" hidden="1" x14ac:dyDescent="0.25">
      <c r="A70" s="152"/>
      <c r="B70" s="152"/>
      <c r="C70" s="152"/>
      <c r="D70" s="64" t="s">
        <v>24</v>
      </c>
      <c r="E70" s="30"/>
      <c r="F70" s="30"/>
      <c r="G70" s="30"/>
      <c r="H70" s="30"/>
      <c r="I70" s="30"/>
      <c r="J70" s="30"/>
      <c r="K70" s="30"/>
      <c r="L70" s="30"/>
      <c r="M70" s="121">
        <f t="shared" si="1"/>
        <v>0</v>
      </c>
    </row>
    <row r="71" spans="1:13" hidden="1" x14ac:dyDescent="0.25">
      <c r="A71" s="152"/>
      <c r="B71" s="152"/>
      <c r="C71" s="152"/>
      <c r="D71" s="64" t="s">
        <v>22</v>
      </c>
      <c r="E71" s="30"/>
      <c r="F71" s="30"/>
      <c r="G71" s="30"/>
      <c r="H71" s="30"/>
      <c r="I71" s="30"/>
      <c r="J71" s="30"/>
      <c r="K71" s="30"/>
      <c r="L71" s="30"/>
      <c r="M71" s="121">
        <f t="shared" si="1"/>
        <v>0</v>
      </c>
    </row>
    <row r="72" spans="1:13" ht="25.5" hidden="1" x14ac:dyDescent="0.25">
      <c r="A72" s="152"/>
      <c r="B72" s="152"/>
      <c r="C72" s="152"/>
      <c r="D72" s="64" t="s">
        <v>23</v>
      </c>
      <c r="E72" s="30"/>
      <c r="F72" s="30"/>
      <c r="G72" s="30"/>
      <c r="H72" s="30"/>
      <c r="I72" s="30"/>
      <c r="J72" s="30"/>
      <c r="K72" s="30"/>
      <c r="L72" s="30"/>
      <c r="M72" s="121">
        <f t="shared" si="1"/>
        <v>0</v>
      </c>
    </row>
    <row r="73" spans="1:13" x14ac:dyDescent="0.25">
      <c r="A73" s="152" t="s">
        <v>35</v>
      </c>
      <c r="B73" s="138" t="s">
        <v>108</v>
      </c>
      <c r="C73" s="138" t="s">
        <v>111</v>
      </c>
      <c r="D73" s="64" t="s">
        <v>21</v>
      </c>
      <c r="E73" s="30"/>
      <c r="F73" s="30"/>
      <c r="G73" s="30">
        <f t="shared" ref="G73:L73" si="17">SUM(G74:G77)</f>
        <v>1209</v>
      </c>
      <c r="H73" s="30">
        <f t="shared" si="17"/>
        <v>1281</v>
      </c>
      <c r="I73" s="30">
        <f t="shared" si="17"/>
        <v>1209</v>
      </c>
      <c r="J73" s="30">
        <f t="shared" si="17"/>
        <v>1209</v>
      </c>
      <c r="K73" s="30">
        <f t="shared" si="17"/>
        <v>1209</v>
      </c>
      <c r="L73" s="30">
        <f t="shared" si="17"/>
        <v>1209</v>
      </c>
      <c r="M73" s="121">
        <f t="shared" ref="M73:M117" si="18">SUM(G73:L73)</f>
        <v>7326</v>
      </c>
    </row>
    <row r="74" spans="1:13" ht="38.25" x14ac:dyDescent="0.25">
      <c r="A74" s="152"/>
      <c r="B74" s="139"/>
      <c r="C74" s="139"/>
      <c r="D74" s="65" t="s">
        <v>66</v>
      </c>
      <c r="E74" s="30"/>
      <c r="F74" s="30"/>
      <c r="G74" s="30">
        <v>1209</v>
      </c>
      <c r="H74" s="30">
        <v>1281</v>
      </c>
      <c r="I74" s="30">
        <v>1209</v>
      </c>
      <c r="J74" s="30">
        <v>1209</v>
      </c>
      <c r="K74" s="30">
        <v>1209</v>
      </c>
      <c r="L74" s="30">
        <v>1209</v>
      </c>
      <c r="M74" s="121">
        <f t="shared" si="18"/>
        <v>7326</v>
      </c>
    </row>
    <row r="75" spans="1:13" ht="38.25" x14ac:dyDescent="0.25">
      <c r="A75" s="152"/>
      <c r="B75" s="139"/>
      <c r="C75" s="139"/>
      <c r="D75" s="64" t="s">
        <v>24</v>
      </c>
      <c r="E75" s="30"/>
      <c r="F75" s="30"/>
      <c r="G75" s="30"/>
      <c r="H75" s="30"/>
      <c r="I75" s="30"/>
      <c r="J75" s="30"/>
      <c r="K75" s="30"/>
      <c r="L75" s="30"/>
      <c r="M75" s="121">
        <f t="shared" si="18"/>
        <v>0</v>
      </c>
    </row>
    <row r="76" spans="1:13" x14ac:dyDescent="0.25">
      <c r="A76" s="152"/>
      <c r="B76" s="139"/>
      <c r="C76" s="139"/>
      <c r="D76" s="64" t="s">
        <v>22</v>
      </c>
      <c r="E76" s="30"/>
      <c r="F76" s="30"/>
      <c r="G76" s="30"/>
      <c r="H76" s="30"/>
      <c r="I76" s="30"/>
      <c r="J76" s="30"/>
      <c r="K76" s="30"/>
      <c r="L76" s="30"/>
      <c r="M76" s="121">
        <f t="shared" si="18"/>
        <v>0</v>
      </c>
    </row>
    <row r="77" spans="1:13" ht="25.5" x14ac:dyDescent="0.25">
      <c r="A77" s="152"/>
      <c r="B77" s="157"/>
      <c r="C77" s="157"/>
      <c r="D77" s="64" t="s">
        <v>23</v>
      </c>
      <c r="E77" s="30"/>
      <c r="F77" s="30"/>
      <c r="G77" s="30"/>
      <c r="H77" s="30"/>
      <c r="I77" s="30"/>
      <c r="J77" s="30"/>
      <c r="K77" s="30"/>
      <c r="L77" s="30"/>
      <c r="M77" s="121">
        <f t="shared" si="18"/>
        <v>0</v>
      </c>
    </row>
    <row r="78" spans="1:13" ht="15" hidden="1" customHeight="1" x14ac:dyDescent="0.25">
      <c r="A78" s="152" t="s">
        <v>75</v>
      </c>
      <c r="B78" s="138" t="s">
        <v>69</v>
      </c>
      <c r="C78" s="136" t="s">
        <v>43</v>
      </c>
      <c r="D78" s="64" t="s">
        <v>21</v>
      </c>
      <c r="E78" s="30"/>
      <c r="F78" s="30"/>
      <c r="G78" s="30">
        <f t="shared" ref="G78:L78" si="19">SUM(G79:G82)</f>
        <v>0</v>
      </c>
      <c r="H78" s="30">
        <f t="shared" si="19"/>
        <v>0</v>
      </c>
      <c r="I78" s="30">
        <f t="shared" si="19"/>
        <v>0</v>
      </c>
      <c r="J78" s="30">
        <f t="shared" si="19"/>
        <v>0</v>
      </c>
      <c r="K78" s="30">
        <f t="shared" si="19"/>
        <v>0</v>
      </c>
      <c r="L78" s="30">
        <f t="shared" si="19"/>
        <v>0</v>
      </c>
      <c r="M78" s="121">
        <f t="shared" si="18"/>
        <v>0</v>
      </c>
    </row>
    <row r="79" spans="1:13" ht="38.25" hidden="1" x14ac:dyDescent="0.25">
      <c r="A79" s="152"/>
      <c r="B79" s="139"/>
      <c r="C79" s="137"/>
      <c r="D79" s="65" t="s">
        <v>66</v>
      </c>
      <c r="E79" s="30"/>
      <c r="F79" s="30"/>
      <c r="G79" s="30"/>
      <c r="H79" s="30"/>
      <c r="I79" s="30"/>
      <c r="J79" s="30"/>
      <c r="K79" s="30"/>
      <c r="L79" s="30"/>
      <c r="M79" s="121">
        <f t="shared" si="18"/>
        <v>0</v>
      </c>
    </row>
    <row r="80" spans="1:13" ht="38.25" hidden="1" x14ac:dyDescent="0.25">
      <c r="A80" s="152"/>
      <c r="B80" s="139"/>
      <c r="C80" s="137"/>
      <c r="D80" s="64" t="s">
        <v>24</v>
      </c>
      <c r="E80" s="30"/>
      <c r="F80" s="30"/>
      <c r="G80" s="30"/>
      <c r="H80" s="30"/>
      <c r="I80" s="30"/>
      <c r="J80" s="30"/>
      <c r="K80" s="30"/>
      <c r="L80" s="30"/>
      <c r="M80" s="121">
        <f t="shared" si="18"/>
        <v>0</v>
      </c>
    </row>
    <row r="81" spans="1:13" hidden="1" x14ac:dyDescent="0.25">
      <c r="A81" s="152"/>
      <c r="B81" s="139"/>
      <c r="C81" s="137"/>
      <c r="D81" s="64" t="s">
        <v>22</v>
      </c>
      <c r="E81" s="30"/>
      <c r="F81" s="30"/>
      <c r="G81" s="30"/>
      <c r="H81" s="30"/>
      <c r="I81" s="30"/>
      <c r="J81" s="30"/>
      <c r="K81" s="30"/>
      <c r="L81" s="30"/>
      <c r="M81" s="121">
        <f t="shared" si="18"/>
        <v>0</v>
      </c>
    </row>
    <row r="82" spans="1:13" ht="25.5" hidden="1" x14ac:dyDescent="0.25">
      <c r="A82" s="152"/>
      <c r="B82" s="157"/>
      <c r="C82" s="140"/>
      <c r="D82" s="64" t="s">
        <v>23</v>
      </c>
      <c r="E82" s="30"/>
      <c r="F82" s="30"/>
      <c r="G82" s="30"/>
      <c r="H82" s="30"/>
      <c r="I82" s="30"/>
      <c r="J82" s="30"/>
      <c r="K82" s="30"/>
      <c r="L82" s="30"/>
      <c r="M82" s="121">
        <f t="shared" si="18"/>
        <v>0</v>
      </c>
    </row>
    <row r="83" spans="1:13" x14ac:dyDescent="0.25">
      <c r="A83" s="152" t="s">
        <v>83</v>
      </c>
      <c r="B83" s="153" t="s">
        <v>73</v>
      </c>
      <c r="C83" s="152" t="s">
        <v>63</v>
      </c>
      <c r="D83" s="64" t="s">
        <v>21</v>
      </c>
      <c r="E83" s="30"/>
      <c r="F83" s="30"/>
      <c r="G83" s="30">
        <f t="shared" ref="G83:L83" si="20">SUM(G84:G87)</f>
        <v>12223.766</v>
      </c>
      <c r="H83" s="30">
        <f t="shared" si="20"/>
        <v>15956.82</v>
      </c>
      <c r="I83" s="30">
        <f t="shared" si="20"/>
        <v>8677.2999999999993</v>
      </c>
      <c r="J83" s="30">
        <f t="shared" si="20"/>
        <v>8677.2999999999993</v>
      </c>
      <c r="K83" s="30">
        <f t="shared" si="20"/>
        <v>8677.2999999999993</v>
      </c>
      <c r="L83" s="30">
        <f t="shared" si="20"/>
        <v>8677.2999999999993</v>
      </c>
      <c r="M83" s="121">
        <f t="shared" si="18"/>
        <v>62889.786000000007</v>
      </c>
    </row>
    <row r="84" spans="1:13" ht="38.25" x14ac:dyDescent="0.25">
      <c r="A84" s="152"/>
      <c r="B84" s="154"/>
      <c r="C84" s="152"/>
      <c r="D84" s="65" t="s">
        <v>66</v>
      </c>
      <c r="E84" s="30"/>
      <c r="F84" s="30"/>
      <c r="G84" s="30">
        <f t="shared" ref="G84:L87" si="21">G89+G94</f>
        <v>3061.2</v>
      </c>
      <c r="H84" s="30">
        <f>10214.95</f>
        <v>10214.950000000001</v>
      </c>
      <c r="I84" s="30">
        <f t="shared" si="21"/>
        <v>0</v>
      </c>
      <c r="J84" s="30">
        <f t="shared" si="21"/>
        <v>0</v>
      </c>
      <c r="K84" s="30">
        <f t="shared" si="21"/>
        <v>0</v>
      </c>
      <c r="L84" s="30">
        <f t="shared" si="21"/>
        <v>0</v>
      </c>
      <c r="M84" s="121">
        <f t="shared" si="18"/>
        <v>13276.150000000001</v>
      </c>
    </row>
    <row r="85" spans="1:13" ht="38.25" x14ac:dyDescent="0.25">
      <c r="A85" s="152"/>
      <c r="B85" s="154"/>
      <c r="C85" s="152"/>
      <c r="D85" s="64" t="s">
        <v>24</v>
      </c>
      <c r="E85" s="30"/>
      <c r="F85" s="30"/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 t="shared" si="21"/>
        <v>0</v>
      </c>
      <c r="K85" s="30">
        <f t="shared" si="21"/>
        <v>0</v>
      </c>
      <c r="L85" s="30">
        <f t="shared" si="21"/>
        <v>0</v>
      </c>
      <c r="M85" s="121">
        <f t="shared" si="18"/>
        <v>0</v>
      </c>
    </row>
    <row r="86" spans="1:13" x14ac:dyDescent="0.25">
      <c r="A86" s="152"/>
      <c r="B86" s="154"/>
      <c r="C86" s="152"/>
      <c r="D86" s="64" t="s">
        <v>22</v>
      </c>
      <c r="E86" s="30"/>
      <c r="F86" s="30"/>
      <c r="G86" s="30">
        <f t="shared" si="21"/>
        <v>9162.5660000000007</v>
      </c>
      <c r="H86" s="30">
        <f>H91+H96+208.47</f>
        <v>5741.87</v>
      </c>
      <c r="I86" s="30">
        <f t="shared" si="21"/>
        <v>8677.2999999999993</v>
      </c>
      <c r="J86" s="30">
        <f t="shared" si="21"/>
        <v>8677.2999999999993</v>
      </c>
      <c r="K86" s="30">
        <f t="shared" si="21"/>
        <v>8677.2999999999993</v>
      </c>
      <c r="L86" s="30">
        <f t="shared" si="21"/>
        <v>8677.2999999999993</v>
      </c>
      <c r="M86" s="121">
        <f t="shared" si="18"/>
        <v>49613.635999999999</v>
      </c>
    </row>
    <row r="87" spans="1:13" ht="25.5" x14ac:dyDescent="0.25">
      <c r="A87" s="152"/>
      <c r="B87" s="155"/>
      <c r="C87" s="152"/>
      <c r="D87" s="64" t="s">
        <v>23</v>
      </c>
      <c r="E87" s="30"/>
      <c r="F87" s="30"/>
      <c r="G87" s="30">
        <f t="shared" si="21"/>
        <v>0</v>
      </c>
      <c r="H87" s="30">
        <f t="shared" si="21"/>
        <v>0</v>
      </c>
      <c r="I87" s="30">
        <f t="shared" si="21"/>
        <v>0</v>
      </c>
      <c r="J87" s="30">
        <f t="shared" si="21"/>
        <v>0</v>
      </c>
      <c r="K87" s="30">
        <f t="shared" si="21"/>
        <v>0</v>
      </c>
      <c r="L87" s="30">
        <f t="shared" si="21"/>
        <v>0</v>
      </c>
      <c r="M87" s="121">
        <f t="shared" si="18"/>
        <v>0</v>
      </c>
    </row>
    <row r="88" spans="1:13" x14ac:dyDescent="0.25">
      <c r="A88" s="152" t="s">
        <v>25</v>
      </c>
      <c r="B88" s="152" t="s">
        <v>44</v>
      </c>
      <c r="C88" s="152" t="s">
        <v>63</v>
      </c>
      <c r="D88" s="64" t="s">
        <v>21</v>
      </c>
      <c r="E88" s="30"/>
      <c r="F88" s="30"/>
      <c r="G88" s="30">
        <f t="shared" ref="G88:L88" si="22">SUM(G89:G92)</f>
        <v>12223.766</v>
      </c>
      <c r="H88" s="30">
        <f t="shared" si="22"/>
        <v>5533.4</v>
      </c>
      <c r="I88" s="30">
        <f t="shared" si="22"/>
        <v>8677.2999999999993</v>
      </c>
      <c r="J88" s="30">
        <f t="shared" si="22"/>
        <v>8677.2999999999993</v>
      </c>
      <c r="K88" s="30">
        <f t="shared" si="22"/>
        <v>8677.2999999999993</v>
      </c>
      <c r="L88" s="30">
        <f t="shared" si="22"/>
        <v>8677.2999999999993</v>
      </c>
      <c r="M88" s="121">
        <f t="shared" si="18"/>
        <v>52466.365999999995</v>
      </c>
    </row>
    <row r="89" spans="1:13" ht="38.25" x14ac:dyDescent="0.25">
      <c r="A89" s="152"/>
      <c r="B89" s="152"/>
      <c r="C89" s="152"/>
      <c r="D89" s="65" t="s">
        <v>66</v>
      </c>
      <c r="E89" s="30"/>
      <c r="F89" s="30"/>
      <c r="G89" s="30">
        <v>3061.2</v>
      </c>
      <c r="H89" s="30"/>
      <c r="I89" s="30"/>
      <c r="J89" s="30"/>
      <c r="K89" s="30"/>
      <c r="L89" s="30"/>
      <c r="M89" s="121">
        <f t="shared" si="18"/>
        <v>3061.2</v>
      </c>
    </row>
    <row r="90" spans="1:13" ht="38.25" x14ac:dyDescent="0.25">
      <c r="A90" s="152"/>
      <c r="B90" s="152"/>
      <c r="C90" s="152"/>
      <c r="D90" s="64" t="s">
        <v>24</v>
      </c>
      <c r="E90" s="30"/>
      <c r="F90" s="30"/>
      <c r="G90" s="30"/>
      <c r="H90" s="30"/>
      <c r="I90" s="30"/>
      <c r="J90" s="30"/>
      <c r="K90" s="30"/>
      <c r="L90" s="30"/>
      <c r="M90" s="121">
        <f t="shared" si="18"/>
        <v>0</v>
      </c>
    </row>
    <row r="91" spans="1:13" x14ac:dyDescent="0.25">
      <c r="A91" s="152"/>
      <c r="B91" s="152"/>
      <c r="C91" s="152"/>
      <c r="D91" s="64" t="s">
        <v>22</v>
      </c>
      <c r="E91" s="30"/>
      <c r="F91" s="30"/>
      <c r="G91" s="30">
        <v>9162.5660000000007</v>
      </c>
      <c r="H91" s="30">
        <v>5533.4</v>
      </c>
      <c r="I91" s="30">
        <v>8677.2999999999993</v>
      </c>
      <c r="J91" s="30">
        <v>8677.2999999999993</v>
      </c>
      <c r="K91" s="30">
        <v>8677.2999999999993</v>
      </c>
      <c r="L91" s="30">
        <v>8677.2999999999993</v>
      </c>
      <c r="M91" s="121">
        <f t="shared" si="18"/>
        <v>49405.165999999997</v>
      </c>
    </row>
    <row r="92" spans="1:13" ht="25.5" x14ac:dyDescent="0.25">
      <c r="A92" s="152"/>
      <c r="B92" s="152"/>
      <c r="C92" s="152"/>
      <c r="D92" s="64" t="s">
        <v>23</v>
      </c>
      <c r="E92" s="30"/>
      <c r="F92" s="30"/>
      <c r="G92" s="44"/>
      <c r="H92" s="30"/>
      <c r="I92" s="30"/>
      <c r="J92" s="30"/>
      <c r="K92" s="30"/>
      <c r="L92" s="30"/>
      <c r="M92" s="121">
        <f t="shared" si="18"/>
        <v>0</v>
      </c>
    </row>
    <row r="93" spans="1:13" x14ac:dyDescent="0.25">
      <c r="A93" s="152" t="s">
        <v>37</v>
      </c>
      <c r="B93" s="138" t="s">
        <v>67</v>
      </c>
      <c r="C93" s="152" t="s">
        <v>63</v>
      </c>
      <c r="D93" s="64" t="s">
        <v>21</v>
      </c>
      <c r="E93" s="30"/>
      <c r="F93" s="30"/>
      <c r="G93" s="30">
        <f t="shared" ref="G93:L93" si="23">SUM(G94:G97)</f>
        <v>0</v>
      </c>
      <c r="H93" s="30">
        <f t="shared" si="23"/>
        <v>0</v>
      </c>
      <c r="I93" s="30">
        <f t="shared" si="23"/>
        <v>0</v>
      </c>
      <c r="J93" s="30">
        <f t="shared" si="23"/>
        <v>0</v>
      </c>
      <c r="K93" s="30">
        <f t="shared" si="23"/>
        <v>0</v>
      </c>
      <c r="L93" s="30">
        <f t="shared" si="23"/>
        <v>0</v>
      </c>
      <c r="M93" s="121">
        <f t="shared" si="18"/>
        <v>0</v>
      </c>
    </row>
    <row r="94" spans="1:13" ht="38.25" x14ac:dyDescent="0.25">
      <c r="A94" s="152"/>
      <c r="B94" s="139"/>
      <c r="C94" s="152"/>
      <c r="D94" s="65" t="s">
        <v>66</v>
      </c>
      <c r="E94" s="30"/>
      <c r="F94" s="30"/>
      <c r="G94" s="30"/>
      <c r="H94" s="30"/>
      <c r="I94" s="30"/>
      <c r="J94" s="30"/>
      <c r="K94" s="30"/>
      <c r="L94" s="30"/>
      <c r="M94" s="121">
        <f t="shared" si="18"/>
        <v>0</v>
      </c>
    </row>
    <row r="95" spans="1:13" ht="38.25" x14ac:dyDescent="0.25">
      <c r="A95" s="152"/>
      <c r="B95" s="139"/>
      <c r="C95" s="152"/>
      <c r="D95" s="64" t="s">
        <v>24</v>
      </c>
      <c r="E95" s="30"/>
      <c r="F95" s="30"/>
      <c r="G95" s="30"/>
      <c r="H95" s="30"/>
      <c r="I95" s="30"/>
      <c r="J95" s="30"/>
      <c r="K95" s="30"/>
      <c r="L95" s="30"/>
      <c r="M95" s="121">
        <f t="shared" si="18"/>
        <v>0</v>
      </c>
    </row>
    <row r="96" spans="1:13" x14ac:dyDescent="0.25">
      <c r="A96" s="152"/>
      <c r="B96" s="139"/>
      <c r="C96" s="152"/>
      <c r="D96" s="64" t="s">
        <v>22</v>
      </c>
      <c r="E96" s="30"/>
      <c r="F96" s="30"/>
      <c r="G96" s="30"/>
      <c r="H96" s="30"/>
      <c r="I96" s="30"/>
      <c r="J96" s="30"/>
      <c r="K96" s="30"/>
      <c r="L96" s="30"/>
      <c r="M96" s="121">
        <f t="shared" si="18"/>
        <v>0</v>
      </c>
    </row>
    <row r="97" spans="1:13" ht="25.5" x14ac:dyDescent="0.25">
      <c r="A97" s="152"/>
      <c r="B97" s="157"/>
      <c r="C97" s="152"/>
      <c r="D97" s="64" t="s">
        <v>23</v>
      </c>
      <c r="E97" s="30"/>
      <c r="F97" s="30"/>
      <c r="G97" s="30"/>
      <c r="H97" s="30"/>
      <c r="I97" s="30"/>
      <c r="J97" s="30"/>
      <c r="K97" s="30"/>
      <c r="L97" s="30"/>
      <c r="M97" s="121">
        <f t="shared" si="18"/>
        <v>0</v>
      </c>
    </row>
    <row r="98" spans="1:13" ht="15" customHeight="1" x14ac:dyDescent="0.25">
      <c r="A98" s="152" t="s">
        <v>84</v>
      </c>
      <c r="B98" s="153" t="s">
        <v>76</v>
      </c>
      <c r="C98" s="152" t="s">
        <v>77</v>
      </c>
      <c r="D98" s="64" t="s">
        <v>21</v>
      </c>
      <c r="E98" s="30">
        <f t="shared" ref="E98:L98" si="24">SUM(E99:E102)</f>
        <v>0</v>
      </c>
      <c r="F98" s="30">
        <f t="shared" si="24"/>
        <v>0</v>
      </c>
      <c r="G98" s="30">
        <f t="shared" si="24"/>
        <v>15</v>
      </c>
      <c r="H98" s="30">
        <f t="shared" si="24"/>
        <v>5</v>
      </c>
      <c r="I98" s="30">
        <f t="shared" si="24"/>
        <v>15</v>
      </c>
      <c r="J98" s="30">
        <f t="shared" si="24"/>
        <v>15</v>
      </c>
      <c r="K98" s="30">
        <f t="shared" si="24"/>
        <v>15</v>
      </c>
      <c r="L98" s="30">
        <f t="shared" si="24"/>
        <v>15</v>
      </c>
      <c r="M98" s="121">
        <f t="shared" si="18"/>
        <v>80</v>
      </c>
    </row>
    <row r="99" spans="1:13" ht="38.25" x14ac:dyDescent="0.25">
      <c r="A99" s="152"/>
      <c r="B99" s="154"/>
      <c r="C99" s="152"/>
      <c r="D99" s="65" t="s">
        <v>66</v>
      </c>
      <c r="E99" s="30"/>
      <c r="F99" s="30"/>
      <c r="G99" s="30">
        <f t="shared" ref="G99:L99" si="25">G104</f>
        <v>0</v>
      </c>
      <c r="H99" s="30">
        <f t="shared" si="25"/>
        <v>0</v>
      </c>
      <c r="I99" s="30">
        <f t="shared" si="25"/>
        <v>0</v>
      </c>
      <c r="J99" s="30">
        <f t="shared" si="25"/>
        <v>0</v>
      </c>
      <c r="K99" s="30">
        <f t="shared" si="25"/>
        <v>0</v>
      </c>
      <c r="L99" s="30">
        <f t="shared" si="25"/>
        <v>0</v>
      </c>
      <c r="M99" s="121">
        <f t="shared" si="18"/>
        <v>0</v>
      </c>
    </row>
    <row r="100" spans="1:13" ht="38.25" x14ac:dyDescent="0.25">
      <c r="A100" s="152"/>
      <c r="B100" s="154"/>
      <c r="C100" s="152"/>
      <c r="D100" s="64" t="s">
        <v>24</v>
      </c>
      <c r="E100" s="30"/>
      <c r="F100" s="30"/>
      <c r="G100" s="30">
        <f t="shared" ref="G100:I102" si="26">G105</f>
        <v>0</v>
      </c>
      <c r="H100" s="30">
        <f t="shared" si="26"/>
        <v>0</v>
      </c>
      <c r="I100" s="30">
        <f t="shared" si="26"/>
        <v>0</v>
      </c>
      <c r="J100" s="30">
        <f t="shared" ref="J100:L102" si="27">J105</f>
        <v>0</v>
      </c>
      <c r="K100" s="30">
        <f t="shared" si="27"/>
        <v>0</v>
      </c>
      <c r="L100" s="30">
        <f t="shared" si="27"/>
        <v>0</v>
      </c>
      <c r="M100" s="121">
        <f t="shared" si="18"/>
        <v>0</v>
      </c>
    </row>
    <row r="101" spans="1:13" x14ac:dyDescent="0.25">
      <c r="A101" s="152"/>
      <c r="B101" s="154"/>
      <c r="C101" s="152"/>
      <c r="D101" s="64" t="s">
        <v>22</v>
      </c>
      <c r="E101" s="30"/>
      <c r="F101" s="30"/>
      <c r="G101" s="30">
        <f t="shared" si="26"/>
        <v>15</v>
      </c>
      <c r="H101" s="30">
        <f t="shared" si="26"/>
        <v>5</v>
      </c>
      <c r="I101" s="30">
        <f t="shared" si="26"/>
        <v>15</v>
      </c>
      <c r="J101" s="30">
        <f t="shared" si="27"/>
        <v>15</v>
      </c>
      <c r="K101" s="30">
        <f t="shared" si="27"/>
        <v>15</v>
      </c>
      <c r="L101" s="30">
        <f t="shared" si="27"/>
        <v>15</v>
      </c>
      <c r="M101" s="121">
        <f t="shared" si="18"/>
        <v>80</v>
      </c>
    </row>
    <row r="102" spans="1:13" ht="25.5" x14ac:dyDescent="0.25">
      <c r="A102" s="152"/>
      <c r="B102" s="155"/>
      <c r="C102" s="152"/>
      <c r="D102" s="64" t="s">
        <v>23</v>
      </c>
      <c r="E102" s="30"/>
      <c r="F102" s="30"/>
      <c r="G102" s="30">
        <f t="shared" si="26"/>
        <v>0</v>
      </c>
      <c r="H102" s="30">
        <f t="shared" si="26"/>
        <v>0</v>
      </c>
      <c r="I102" s="30">
        <f t="shared" si="26"/>
        <v>0</v>
      </c>
      <c r="J102" s="30">
        <f t="shared" si="27"/>
        <v>0</v>
      </c>
      <c r="K102" s="30">
        <f t="shared" si="27"/>
        <v>0</v>
      </c>
      <c r="L102" s="30">
        <f t="shared" si="27"/>
        <v>0</v>
      </c>
      <c r="M102" s="121">
        <f t="shared" si="18"/>
        <v>0</v>
      </c>
    </row>
    <row r="103" spans="1:13" ht="15" customHeight="1" x14ac:dyDescent="0.25">
      <c r="A103" s="152" t="s">
        <v>25</v>
      </c>
      <c r="B103" s="152" t="s">
        <v>106</v>
      </c>
      <c r="C103" s="152" t="s">
        <v>77</v>
      </c>
      <c r="D103" s="64" t="s">
        <v>21</v>
      </c>
      <c r="E103" s="30" t="s">
        <v>41</v>
      </c>
      <c r="F103" s="30">
        <v>0</v>
      </c>
      <c r="G103" s="30">
        <f t="shared" ref="G103:L103" si="28">SUM(G104:G107)</f>
        <v>15</v>
      </c>
      <c r="H103" s="30">
        <f t="shared" si="28"/>
        <v>5</v>
      </c>
      <c r="I103" s="30">
        <f t="shared" si="28"/>
        <v>15</v>
      </c>
      <c r="J103" s="30">
        <f t="shared" si="28"/>
        <v>15</v>
      </c>
      <c r="K103" s="30">
        <f t="shared" si="28"/>
        <v>15</v>
      </c>
      <c r="L103" s="30">
        <f t="shared" si="28"/>
        <v>15</v>
      </c>
      <c r="M103" s="121">
        <f t="shared" si="18"/>
        <v>80</v>
      </c>
    </row>
    <row r="104" spans="1:13" ht="38.25" x14ac:dyDescent="0.25">
      <c r="A104" s="152"/>
      <c r="B104" s="152"/>
      <c r="C104" s="152"/>
      <c r="D104" s="65" t="s">
        <v>66</v>
      </c>
      <c r="E104" s="30" t="s">
        <v>41</v>
      </c>
      <c r="F104" s="30" t="s">
        <v>41</v>
      </c>
      <c r="G104" s="30"/>
      <c r="H104" s="30"/>
      <c r="I104" s="30"/>
      <c r="J104" s="30"/>
      <c r="K104" s="30"/>
      <c r="L104" s="30"/>
      <c r="M104" s="121">
        <f t="shared" si="18"/>
        <v>0</v>
      </c>
    </row>
    <row r="105" spans="1:13" ht="38.25" x14ac:dyDescent="0.25">
      <c r="A105" s="152"/>
      <c r="B105" s="152"/>
      <c r="C105" s="152"/>
      <c r="D105" s="64" t="s">
        <v>24</v>
      </c>
      <c r="E105" s="30" t="s">
        <v>41</v>
      </c>
      <c r="F105" s="30" t="s">
        <v>41</v>
      </c>
      <c r="G105" s="30"/>
      <c r="H105" s="30"/>
      <c r="I105" s="30"/>
      <c r="J105" s="30"/>
      <c r="K105" s="30"/>
      <c r="L105" s="30"/>
      <c r="M105" s="121">
        <f t="shared" si="18"/>
        <v>0</v>
      </c>
    </row>
    <row r="106" spans="1:13" x14ac:dyDescent="0.25">
      <c r="A106" s="152"/>
      <c r="B106" s="152"/>
      <c r="C106" s="152"/>
      <c r="D106" s="64" t="s">
        <v>22</v>
      </c>
      <c r="E106" s="30" t="s">
        <v>41</v>
      </c>
      <c r="F106" s="30">
        <v>0</v>
      </c>
      <c r="G106" s="30">
        <v>15</v>
      </c>
      <c r="H106" s="30">
        <v>5</v>
      </c>
      <c r="I106" s="30">
        <v>15</v>
      </c>
      <c r="J106" s="30">
        <v>15</v>
      </c>
      <c r="K106" s="30">
        <v>15</v>
      </c>
      <c r="L106" s="30">
        <v>15</v>
      </c>
      <c r="M106" s="121">
        <f t="shared" si="18"/>
        <v>80</v>
      </c>
    </row>
    <row r="107" spans="1:13" ht="25.5" x14ac:dyDescent="0.25">
      <c r="A107" s="152"/>
      <c r="B107" s="152"/>
      <c r="C107" s="152"/>
      <c r="D107" s="64" t="s">
        <v>23</v>
      </c>
      <c r="E107" s="30" t="s">
        <v>41</v>
      </c>
      <c r="F107" s="30" t="s">
        <v>41</v>
      </c>
      <c r="G107" s="30"/>
      <c r="H107" s="30"/>
      <c r="I107" s="30"/>
      <c r="J107" s="30"/>
      <c r="K107" s="30"/>
      <c r="L107" s="30"/>
      <c r="M107" s="121">
        <f t="shared" si="18"/>
        <v>0</v>
      </c>
    </row>
    <row r="108" spans="1:13" s="43" customFormat="1" x14ac:dyDescent="0.25">
      <c r="A108" s="152" t="s">
        <v>64</v>
      </c>
      <c r="B108" s="156" t="s">
        <v>62</v>
      </c>
      <c r="C108" s="152" t="s">
        <v>51</v>
      </c>
      <c r="D108" s="64" t="s">
        <v>21</v>
      </c>
      <c r="E108" s="30" t="s">
        <v>41</v>
      </c>
      <c r="F108" s="30">
        <v>0</v>
      </c>
      <c r="G108" s="31">
        <f t="shared" ref="G108:L108" si="29">SUM(G109:G112)</f>
        <v>3550.82</v>
      </c>
      <c r="H108" s="31">
        <f t="shared" si="29"/>
        <v>3669</v>
      </c>
      <c r="I108" s="31">
        <f t="shared" si="29"/>
        <v>25.29</v>
      </c>
      <c r="J108" s="31">
        <f t="shared" si="29"/>
        <v>25.29</v>
      </c>
      <c r="K108" s="31">
        <f t="shared" si="29"/>
        <v>25.29</v>
      </c>
      <c r="L108" s="31">
        <f t="shared" si="29"/>
        <v>25.29</v>
      </c>
      <c r="M108" s="121">
        <f t="shared" si="18"/>
        <v>7320.98</v>
      </c>
    </row>
    <row r="109" spans="1:13" s="43" customFormat="1" ht="38.25" x14ac:dyDescent="0.25">
      <c r="A109" s="152"/>
      <c r="B109" s="156"/>
      <c r="C109" s="152"/>
      <c r="D109" s="65" t="s">
        <v>66</v>
      </c>
      <c r="E109" s="30" t="s">
        <v>41</v>
      </c>
      <c r="F109" s="30">
        <v>0</v>
      </c>
      <c r="G109" s="31"/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121">
        <f t="shared" si="18"/>
        <v>0</v>
      </c>
    </row>
    <row r="110" spans="1:13" s="43" customFormat="1" ht="38.25" x14ac:dyDescent="0.25">
      <c r="A110" s="152"/>
      <c r="B110" s="156"/>
      <c r="C110" s="152"/>
      <c r="D110" s="64" t="s">
        <v>24</v>
      </c>
      <c r="E110" s="30" t="s">
        <v>41</v>
      </c>
      <c r="F110" s="30" t="s">
        <v>41</v>
      </c>
      <c r="G110" s="31"/>
      <c r="H110" s="31"/>
      <c r="I110" s="31"/>
      <c r="J110" s="31"/>
      <c r="K110" s="31"/>
      <c r="L110" s="31"/>
      <c r="M110" s="121">
        <f t="shared" si="18"/>
        <v>0</v>
      </c>
    </row>
    <row r="111" spans="1:13" s="43" customFormat="1" x14ac:dyDescent="0.25">
      <c r="A111" s="152"/>
      <c r="B111" s="156"/>
      <c r="C111" s="152"/>
      <c r="D111" s="64" t="s">
        <v>22</v>
      </c>
      <c r="E111" s="30" t="s">
        <v>41</v>
      </c>
      <c r="F111" s="30">
        <v>0</v>
      </c>
      <c r="G111" s="31">
        <v>3550.82</v>
      </c>
      <c r="H111" s="31">
        <v>3669</v>
      </c>
      <c r="I111" s="31">
        <v>25.29</v>
      </c>
      <c r="J111" s="31">
        <v>25.29</v>
      </c>
      <c r="K111" s="31">
        <v>25.29</v>
      </c>
      <c r="L111" s="31">
        <v>25.29</v>
      </c>
      <c r="M111" s="121">
        <f t="shared" si="18"/>
        <v>7320.98</v>
      </c>
    </row>
    <row r="112" spans="1:13" s="43" customFormat="1" ht="25.5" x14ac:dyDescent="0.25">
      <c r="A112" s="152"/>
      <c r="B112" s="156"/>
      <c r="C112" s="152"/>
      <c r="D112" s="64" t="s">
        <v>23</v>
      </c>
      <c r="E112" s="30" t="s">
        <v>41</v>
      </c>
      <c r="F112" s="30" t="s">
        <v>41</v>
      </c>
      <c r="G112" s="30"/>
      <c r="H112" s="30"/>
      <c r="I112" s="30"/>
      <c r="J112" s="30"/>
      <c r="K112" s="30"/>
      <c r="L112" s="30"/>
      <c r="M112" s="121">
        <f t="shared" si="18"/>
        <v>0</v>
      </c>
    </row>
    <row r="113" spans="1:13" s="43" customFormat="1" x14ac:dyDescent="0.25">
      <c r="A113" s="152" t="s">
        <v>65</v>
      </c>
      <c r="B113" s="152" t="s">
        <v>143</v>
      </c>
      <c r="C113" s="152" t="s">
        <v>63</v>
      </c>
      <c r="D113" s="64" t="s">
        <v>21</v>
      </c>
      <c r="E113" s="30" t="s">
        <v>41</v>
      </c>
      <c r="F113" s="30">
        <v>0</v>
      </c>
      <c r="G113" s="31"/>
      <c r="H113" s="31">
        <f>SUM(H114:H117)</f>
        <v>1350</v>
      </c>
      <c r="I113" s="31">
        <f>SUM(I114:I117)</f>
        <v>1078.96</v>
      </c>
      <c r="J113" s="31">
        <f>SUM(J114:J117)</f>
        <v>24413.599999999999</v>
      </c>
      <c r="K113" s="31">
        <f>SUM(K114:K117)</f>
        <v>5186.5</v>
      </c>
      <c r="L113" s="31">
        <f>SUM(L114:L117)</f>
        <v>5186.5</v>
      </c>
      <c r="M113" s="121">
        <f t="shared" si="18"/>
        <v>37215.56</v>
      </c>
    </row>
    <row r="114" spans="1:13" s="43" customFormat="1" ht="38.25" x14ac:dyDescent="0.25">
      <c r="A114" s="152"/>
      <c r="B114" s="152"/>
      <c r="C114" s="152"/>
      <c r="D114" s="65" t="s">
        <v>66</v>
      </c>
      <c r="E114" s="30" t="s">
        <v>41</v>
      </c>
      <c r="F114" s="30">
        <v>0</v>
      </c>
      <c r="G114" s="31"/>
      <c r="H114" s="31">
        <v>0</v>
      </c>
      <c r="I114" s="31">
        <v>0</v>
      </c>
      <c r="J114" s="31">
        <v>24413.599999999999</v>
      </c>
      <c r="K114" s="31">
        <v>5186.5</v>
      </c>
      <c r="L114" s="31">
        <v>5186.5</v>
      </c>
      <c r="M114" s="121">
        <f t="shared" si="18"/>
        <v>34786.6</v>
      </c>
    </row>
    <row r="115" spans="1:13" s="43" customFormat="1" ht="38.25" x14ac:dyDescent="0.25">
      <c r="A115" s="152"/>
      <c r="B115" s="152"/>
      <c r="C115" s="152"/>
      <c r="D115" s="64" t="s">
        <v>24</v>
      </c>
      <c r="E115" s="30" t="s">
        <v>41</v>
      </c>
      <c r="F115" s="30" t="s">
        <v>41</v>
      </c>
      <c r="G115" s="31"/>
      <c r="H115" s="31"/>
      <c r="I115" s="31"/>
      <c r="J115" s="31"/>
      <c r="K115" s="31"/>
      <c r="L115" s="31"/>
      <c r="M115" s="121">
        <f t="shared" si="18"/>
        <v>0</v>
      </c>
    </row>
    <row r="116" spans="1:13" s="43" customFormat="1" x14ac:dyDescent="0.25">
      <c r="A116" s="152"/>
      <c r="B116" s="152"/>
      <c r="C116" s="152"/>
      <c r="D116" s="64" t="s">
        <v>22</v>
      </c>
      <c r="E116" s="30" t="s">
        <v>41</v>
      </c>
      <c r="F116" s="30">
        <v>0</v>
      </c>
      <c r="G116" s="31"/>
      <c r="H116" s="31">
        <v>1350</v>
      </c>
      <c r="I116" s="31">
        <v>1078.96</v>
      </c>
      <c r="J116" s="31" t="s">
        <v>41</v>
      </c>
      <c r="K116" s="31"/>
      <c r="L116" s="31"/>
      <c r="M116" s="121">
        <f t="shared" si="18"/>
        <v>2428.96</v>
      </c>
    </row>
    <row r="117" spans="1:13" s="43" customFormat="1" ht="25.5" x14ac:dyDescent="0.25">
      <c r="A117" s="152"/>
      <c r="B117" s="152"/>
      <c r="C117" s="152"/>
      <c r="D117" s="64" t="s">
        <v>23</v>
      </c>
      <c r="E117" s="30" t="s">
        <v>41</v>
      </c>
      <c r="F117" s="30" t="s">
        <v>41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121">
        <f t="shared" si="18"/>
        <v>0</v>
      </c>
    </row>
    <row r="118" spans="1:13" x14ac:dyDescent="0.25">
      <c r="A118" s="3"/>
      <c r="B118" s="3"/>
      <c r="C118" s="3"/>
      <c r="D118" s="3"/>
      <c r="E118" s="3"/>
    </row>
    <row r="119" spans="1:13" x14ac:dyDescent="0.25">
      <c r="A119" s="3"/>
      <c r="B119" s="3"/>
      <c r="C119" s="3"/>
      <c r="D119" s="3"/>
      <c r="E119" s="3"/>
    </row>
    <row r="120" spans="1:13" x14ac:dyDescent="0.25">
      <c r="A120" s="3"/>
      <c r="B120" s="3"/>
      <c r="C120" s="3"/>
      <c r="D120" s="3"/>
      <c r="E120" s="3"/>
    </row>
    <row r="121" spans="1:13" x14ac:dyDescent="0.25">
      <c r="A121" s="3"/>
      <c r="B121" s="3"/>
      <c r="C121" s="3"/>
      <c r="D121" s="3"/>
      <c r="E121" s="3"/>
    </row>
    <row r="122" spans="1:13" x14ac:dyDescent="0.25">
      <c r="A122" s="3"/>
      <c r="B122" s="3"/>
      <c r="C122" s="3"/>
      <c r="D122" s="3"/>
      <c r="E122" s="3"/>
    </row>
    <row r="123" spans="1:13" x14ac:dyDescent="0.25">
      <c r="A123" s="3"/>
      <c r="B123" s="3"/>
      <c r="C123" s="3"/>
      <c r="D123" s="3"/>
      <c r="E123" s="3"/>
    </row>
    <row r="124" spans="1:13" x14ac:dyDescent="0.25">
      <c r="A124" s="3"/>
      <c r="B124" s="3"/>
      <c r="C124" s="3"/>
      <c r="D124" s="3"/>
      <c r="E124" s="3"/>
    </row>
    <row r="125" spans="1:13" x14ac:dyDescent="0.25">
      <c r="A125" s="3"/>
      <c r="B125" s="3"/>
      <c r="C125" s="3"/>
      <c r="D125" s="3"/>
      <c r="E125" s="3"/>
    </row>
    <row r="126" spans="1:13" x14ac:dyDescent="0.25">
      <c r="A126" s="3"/>
      <c r="B126" s="3"/>
      <c r="C126" s="3"/>
      <c r="D126" s="3"/>
      <c r="E126" s="3"/>
    </row>
    <row r="127" spans="1:13" x14ac:dyDescent="0.25">
      <c r="A127" s="3"/>
      <c r="B127" s="3"/>
      <c r="C127" s="3"/>
      <c r="D127" s="3"/>
      <c r="E127" s="3"/>
    </row>
    <row r="128" spans="1:13" x14ac:dyDescent="0.25">
      <c r="A128" s="3"/>
      <c r="B128" s="3"/>
      <c r="C128" s="3"/>
      <c r="D128" s="3"/>
      <c r="E128" s="3"/>
    </row>
    <row r="129" spans="1:5" x14ac:dyDescent="0.25">
      <c r="A129" s="3"/>
      <c r="B129" s="3"/>
      <c r="C129" s="3"/>
      <c r="D129" s="3"/>
      <c r="E129" s="3"/>
    </row>
    <row r="130" spans="1:5" x14ac:dyDescent="0.25">
      <c r="A130" s="3"/>
      <c r="B130" s="3"/>
      <c r="C130" s="3"/>
      <c r="D130" s="3"/>
      <c r="E130" s="3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3"/>
      <c r="B136" s="3"/>
      <c r="C136" s="3"/>
      <c r="D136" s="3"/>
      <c r="E136" s="3"/>
    </row>
    <row r="137" spans="1:5" x14ac:dyDescent="0.25">
      <c r="A137" s="3"/>
      <c r="B137" s="3"/>
      <c r="C137" s="3"/>
      <c r="D137" s="3"/>
      <c r="E137" s="3"/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3"/>
      <c r="B139" s="3"/>
      <c r="C139" s="3"/>
      <c r="D139" s="3"/>
      <c r="E139" s="3"/>
    </row>
    <row r="140" spans="1:5" x14ac:dyDescent="0.25">
      <c r="A140" s="3"/>
      <c r="B140" s="3"/>
      <c r="C140" s="3"/>
      <c r="D140" s="3"/>
      <c r="E140" s="3"/>
    </row>
    <row r="141" spans="1:5" x14ac:dyDescent="0.25">
      <c r="A141" s="3"/>
      <c r="B141" s="3"/>
      <c r="C141" s="3"/>
      <c r="D141" s="3"/>
      <c r="E141" s="3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3"/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3"/>
      <c r="B171" s="3"/>
      <c r="C171" s="3"/>
      <c r="D171" s="3"/>
      <c r="E171" s="3"/>
    </row>
    <row r="172" spans="1:5" x14ac:dyDescent="0.25">
      <c r="A172" s="3"/>
      <c r="B172" s="3"/>
      <c r="C172" s="3"/>
      <c r="D172" s="3"/>
      <c r="E172" s="3"/>
    </row>
    <row r="173" spans="1:5" x14ac:dyDescent="0.25">
      <c r="A173" s="3"/>
      <c r="B173" s="3"/>
      <c r="C173" s="3"/>
      <c r="D173" s="3"/>
      <c r="E173" s="3"/>
    </row>
    <row r="174" spans="1:5" x14ac:dyDescent="0.25">
      <c r="A174" s="3"/>
      <c r="B174" s="3"/>
      <c r="C174" s="3"/>
      <c r="D174" s="3"/>
      <c r="E174" s="3"/>
    </row>
    <row r="175" spans="1:5" x14ac:dyDescent="0.25">
      <c r="A175" s="3"/>
      <c r="B175" s="3"/>
      <c r="C175" s="3"/>
      <c r="D175" s="3"/>
      <c r="E175" s="3"/>
    </row>
    <row r="176" spans="1:5" x14ac:dyDescent="0.25">
      <c r="A176" s="3"/>
      <c r="B176" s="3"/>
      <c r="C176" s="3"/>
      <c r="D176" s="3"/>
      <c r="E176" s="3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  <c r="B181" s="3"/>
      <c r="C181" s="3"/>
      <c r="D181" s="3"/>
      <c r="E181" s="3"/>
    </row>
    <row r="182" spans="1:5" x14ac:dyDescent="0.25">
      <c r="A182" s="3"/>
      <c r="B182" s="3"/>
      <c r="C182" s="3"/>
      <c r="D182" s="3"/>
      <c r="E182" s="3"/>
    </row>
    <row r="183" spans="1:5" x14ac:dyDescent="0.25">
      <c r="A183" s="3"/>
      <c r="B183" s="3"/>
      <c r="C183" s="3"/>
      <c r="D183" s="3"/>
      <c r="E183" s="3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3"/>
      <c r="B185" s="3"/>
      <c r="C185" s="3"/>
      <c r="D185" s="3"/>
      <c r="E185" s="3"/>
    </row>
    <row r="186" spans="1:5" x14ac:dyDescent="0.25">
      <c r="A186" s="3"/>
      <c r="B186" s="3"/>
      <c r="C186" s="3"/>
      <c r="D186" s="3"/>
      <c r="E186" s="3"/>
    </row>
    <row r="187" spans="1:5" x14ac:dyDescent="0.25">
      <c r="A187" s="3"/>
      <c r="B187" s="3"/>
      <c r="C187" s="3"/>
      <c r="D187" s="3"/>
      <c r="E187" s="3"/>
    </row>
    <row r="188" spans="1:5" x14ac:dyDescent="0.25">
      <c r="A188" s="3"/>
      <c r="B188" s="3"/>
      <c r="C188" s="3"/>
      <c r="D188" s="3"/>
      <c r="E188" s="3"/>
    </row>
    <row r="189" spans="1:5" x14ac:dyDescent="0.25">
      <c r="A189" s="3"/>
      <c r="B189" s="3"/>
      <c r="C189" s="3"/>
      <c r="D189" s="3"/>
      <c r="E189" s="3"/>
    </row>
    <row r="190" spans="1:5" x14ac:dyDescent="0.25">
      <c r="A190" s="3"/>
      <c r="B190" s="3"/>
      <c r="C190" s="3"/>
      <c r="D190" s="3"/>
      <c r="E190" s="3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3"/>
      <c r="B192" s="3"/>
      <c r="C192" s="3"/>
      <c r="D192" s="3"/>
      <c r="E192" s="3"/>
    </row>
    <row r="193" spans="1:5" x14ac:dyDescent="0.25">
      <c r="A193" s="3"/>
      <c r="B193" s="3"/>
      <c r="C193" s="3"/>
      <c r="D193" s="3"/>
      <c r="E193" s="3"/>
    </row>
    <row r="194" spans="1:5" x14ac:dyDescent="0.25">
      <c r="A194" s="3"/>
      <c r="B194" s="3"/>
      <c r="C194" s="3"/>
      <c r="D194" s="3"/>
      <c r="E194" s="3"/>
    </row>
    <row r="195" spans="1:5" x14ac:dyDescent="0.25">
      <c r="A195" s="3"/>
      <c r="B195" s="3"/>
      <c r="C195" s="3"/>
      <c r="D195" s="3"/>
      <c r="E195" s="3"/>
    </row>
    <row r="196" spans="1:5" x14ac:dyDescent="0.25">
      <c r="A196" s="3"/>
      <c r="B196" s="3"/>
      <c r="C196" s="3"/>
      <c r="D196" s="3"/>
      <c r="E196" s="3"/>
    </row>
    <row r="197" spans="1:5" x14ac:dyDescent="0.25">
      <c r="A197" s="3"/>
      <c r="B197" s="3"/>
      <c r="C197" s="3"/>
      <c r="D197" s="3"/>
      <c r="E197" s="3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3"/>
      <c r="B199" s="3"/>
      <c r="C199" s="3"/>
      <c r="D199" s="3"/>
      <c r="E199" s="3"/>
    </row>
    <row r="200" spans="1:5" x14ac:dyDescent="0.25">
      <c r="A200" s="3"/>
      <c r="B200" s="3"/>
      <c r="C200" s="3"/>
      <c r="D200" s="3"/>
      <c r="E200" s="3"/>
    </row>
    <row r="201" spans="1:5" x14ac:dyDescent="0.25">
      <c r="A201" s="3"/>
      <c r="B201" s="3"/>
      <c r="C201" s="3"/>
      <c r="D201" s="3"/>
      <c r="E201" s="3"/>
    </row>
    <row r="202" spans="1:5" x14ac:dyDescent="0.25">
      <c r="A202" s="3"/>
      <c r="B202" s="3"/>
      <c r="C202" s="3"/>
      <c r="D202" s="3"/>
      <c r="E202" s="3"/>
    </row>
    <row r="203" spans="1:5" x14ac:dyDescent="0.25">
      <c r="A203" s="3"/>
      <c r="B203" s="3"/>
      <c r="C203" s="3"/>
      <c r="D203" s="3"/>
      <c r="E203" s="3"/>
    </row>
    <row r="204" spans="1:5" x14ac:dyDescent="0.25">
      <c r="A204" s="3"/>
      <c r="B204" s="3"/>
      <c r="C204" s="3"/>
      <c r="D204" s="3"/>
      <c r="E204" s="3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3"/>
      <c r="B206" s="3"/>
      <c r="C206" s="3"/>
      <c r="D206" s="3"/>
      <c r="E206" s="3"/>
    </row>
    <row r="207" spans="1:5" x14ac:dyDescent="0.25">
      <c r="A207" s="3"/>
      <c r="B207" s="3"/>
      <c r="C207" s="3"/>
      <c r="D207" s="3"/>
      <c r="E207" s="3"/>
    </row>
    <row r="208" spans="1:5" x14ac:dyDescent="0.25">
      <c r="A208" s="3"/>
      <c r="B208" s="3"/>
      <c r="C208" s="3"/>
      <c r="D208" s="3"/>
      <c r="E208" s="3"/>
    </row>
    <row r="209" spans="1:5" x14ac:dyDescent="0.25">
      <c r="A209" s="3"/>
      <c r="B209" s="3"/>
      <c r="C209" s="3"/>
      <c r="D209" s="3"/>
      <c r="E209" s="3"/>
    </row>
    <row r="210" spans="1:5" x14ac:dyDescent="0.25">
      <c r="A210" s="3"/>
      <c r="B210" s="3"/>
      <c r="C210" s="3"/>
      <c r="D210" s="3"/>
      <c r="E210" s="3"/>
    </row>
    <row r="211" spans="1:5" x14ac:dyDescent="0.25">
      <c r="A211" s="3"/>
      <c r="B211" s="3"/>
      <c r="C211" s="3"/>
      <c r="D211" s="3"/>
      <c r="E211" s="3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3"/>
      <c r="B213" s="3"/>
      <c r="C213" s="3"/>
      <c r="D213" s="3"/>
      <c r="E213" s="3"/>
    </row>
    <row r="214" spans="1:5" x14ac:dyDescent="0.25">
      <c r="A214" s="3"/>
      <c r="B214" s="3"/>
      <c r="C214" s="3"/>
      <c r="D214" s="3"/>
      <c r="E214" s="3"/>
    </row>
    <row r="215" spans="1:5" x14ac:dyDescent="0.25">
      <c r="A215" s="3"/>
      <c r="B215" s="3"/>
      <c r="C215" s="3"/>
      <c r="D215" s="3"/>
      <c r="E215" s="3"/>
    </row>
    <row r="216" spans="1:5" x14ac:dyDescent="0.25">
      <c r="A216" s="3"/>
      <c r="B216" s="3"/>
      <c r="C216" s="3"/>
      <c r="D216" s="3"/>
      <c r="E216" s="3"/>
    </row>
    <row r="217" spans="1:5" x14ac:dyDescent="0.25">
      <c r="A217" s="3"/>
      <c r="B217" s="3"/>
      <c r="C217" s="3"/>
      <c r="D217" s="3"/>
      <c r="E217" s="3"/>
    </row>
    <row r="218" spans="1:5" x14ac:dyDescent="0.25">
      <c r="A218" s="3"/>
      <c r="B218" s="3"/>
      <c r="C218" s="3"/>
      <c r="D218" s="3"/>
      <c r="E218" s="3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3"/>
      <c r="B220" s="3"/>
      <c r="C220" s="3"/>
      <c r="D220" s="3"/>
      <c r="E220" s="3"/>
    </row>
    <row r="221" spans="1:5" x14ac:dyDescent="0.25">
      <c r="A221" s="3"/>
      <c r="B221" s="3"/>
      <c r="C221" s="3"/>
      <c r="D221" s="3"/>
      <c r="E221" s="3"/>
    </row>
    <row r="222" spans="1:5" x14ac:dyDescent="0.25">
      <c r="A222" s="3"/>
      <c r="B222" s="3"/>
      <c r="C222" s="3"/>
      <c r="D222" s="3"/>
      <c r="E222" s="3"/>
    </row>
    <row r="223" spans="1:5" x14ac:dyDescent="0.25">
      <c r="A223" s="3"/>
      <c r="B223" s="3"/>
      <c r="C223" s="3"/>
      <c r="D223" s="3"/>
      <c r="E223" s="3"/>
    </row>
    <row r="224" spans="1:5" x14ac:dyDescent="0.25">
      <c r="A224" s="3"/>
      <c r="B224" s="3"/>
      <c r="C224" s="3"/>
      <c r="D224" s="3"/>
      <c r="E224" s="3"/>
    </row>
    <row r="225" spans="1:5" x14ac:dyDescent="0.25">
      <c r="A225" s="3"/>
      <c r="B225" s="3"/>
      <c r="C225" s="3"/>
      <c r="D225" s="3"/>
      <c r="E225" s="3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3"/>
      <c r="B227" s="3"/>
      <c r="C227" s="3"/>
      <c r="D227" s="3"/>
      <c r="E227" s="3"/>
    </row>
    <row r="228" spans="1:5" x14ac:dyDescent="0.25">
      <c r="A228" s="3"/>
      <c r="B228" s="3"/>
      <c r="C228" s="3"/>
      <c r="D228" s="3"/>
      <c r="E228" s="3"/>
    </row>
    <row r="229" spans="1:5" x14ac:dyDescent="0.25">
      <c r="A229" s="3"/>
      <c r="B229" s="3"/>
      <c r="C229" s="3"/>
      <c r="D229" s="3"/>
      <c r="E229" s="3"/>
    </row>
    <row r="230" spans="1:5" x14ac:dyDescent="0.25">
      <c r="A230" s="3"/>
      <c r="B230" s="3"/>
      <c r="C230" s="3"/>
      <c r="D230" s="3"/>
      <c r="E230" s="3"/>
    </row>
    <row r="231" spans="1:5" x14ac:dyDescent="0.25">
      <c r="A231" s="3"/>
      <c r="B231" s="3"/>
      <c r="C231" s="3"/>
      <c r="D231" s="3"/>
      <c r="E231" s="3"/>
    </row>
    <row r="232" spans="1:5" x14ac:dyDescent="0.25">
      <c r="A232" s="3"/>
      <c r="B232" s="3"/>
      <c r="C232" s="3"/>
      <c r="D232" s="3"/>
      <c r="E232" s="3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3"/>
      <c r="B234" s="3"/>
      <c r="C234" s="3"/>
      <c r="D234" s="3"/>
      <c r="E234" s="3"/>
    </row>
    <row r="235" spans="1:5" x14ac:dyDescent="0.25">
      <c r="A235" s="3"/>
      <c r="B235" s="3"/>
      <c r="C235" s="3"/>
      <c r="D235" s="3"/>
      <c r="E235" s="3"/>
    </row>
    <row r="236" spans="1:5" x14ac:dyDescent="0.25">
      <c r="A236" s="3"/>
      <c r="B236" s="3"/>
      <c r="C236" s="3"/>
      <c r="D236" s="3"/>
      <c r="E236" s="3"/>
    </row>
    <row r="237" spans="1:5" x14ac:dyDescent="0.25">
      <c r="A237" s="3"/>
      <c r="B237" s="3"/>
      <c r="C237" s="3"/>
      <c r="D237" s="3"/>
      <c r="E237" s="3"/>
    </row>
    <row r="238" spans="1:5" x14ac:dyDescent="0.25">
      <c r="A238" s="3"/>
      <c r="B238" s="3"/>
      <c r="C238" s="3"/>
      <c r="D238" s="3"/>
      <c r="E238" s="3"/>
    </row>
    <row r="239" spans="1:5" x14ac:dyDescent="0.25">
      <c r="A239" s="3"/>
      <c r="B239" s="3"/>
      <c r="C239" s="3"/>
      <c r="D239" s="3"/>
      <c r="E239" s="3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3"/>
      <c r="B241" s="3"/>
      <c r="C241" s="3"/>
      <c r="D241" s="3"/>
      <c r="E241" s="3"/>
    </row>
    <row r="242" spans="1:5" x14ac:dyDescent="0.25">
      <c r="A242" s="3"/>
      <c r="B242" s="3"/>
      <c r="C242" s="3"/>
      <c r="D242" s="3"/>
      <c r="E242" s="3"/>
    </row>
    <row r="243" spans="1:5" x14ac:dyDescent="0.25">
      <c r="A243" s="3"/>
      <c r="B243" s="3"/>
      <c r="C243" s="3"/>
      <c r="D243" s="3"/>
      <c r="E243" s="3"/>
    </row>
    <row r="244" spans="1:5" x14ac:dyDescent="0.25">
      <c r="A244" s="3"/>
      <c r="B244" s="3"/>
      <c r="C244" s="3"/>
      <c r="D244" s="3"/>
      <c r="E244" s="3"/>
    </row>
    <row r="245" spans="1:5" x14ac:dyDescent="0.25">
      <c r="A245" s="3"/>
      <c r="B245" s="3"/>
      <c r="C245" s="3"/>
      <c r="D245" s="3"/>
      <c r="E245" s="3"/>
    </row>
    <row r="246" spans="1:5" x14ac:dyDescent="0.25">
      <c r="A246" s="3"/>
      <c r="B246" s="3"/>
      <c r="C246" s="3"/>
      <c r="D246" s="3"/>
      <c r="E246" s="3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3"/>
      <c r="B248" s="3"/>
      <c r="C248" s="3"/>
      <c r="D248" s="3"/>
      <c r="E248" s="3"/>
    </row>
    <row r="249" spans="1:5" x14ac:dyDescent="0.25">
      <c r="A249" s="3"/>
      <c r="B249" s="3"/>
      <c r="C249" s="3"/>
      <c r="D249" s="3"/>
      <c r="E249" s="3"/>
    </row>
    <row r="250" spans="1:5" x14ac:dyDescent="0.25">
      <c r="A250" s="3"/>
      <c r="B250" s="3"/>
      <c r="C250" s="3"/>
      <c r="D250" s="3"/>
      <c r="E250" s="3"/>
    </row>
    <row r="251" spans="1:5" x14ac:dyDescent="0.25">
      <c r="A251" s="3"/>
      <c r="B251" s="3"/>
      <c r="C251" s="3"/>
      <c r="D251" s="3"/>
      <c r="E251" s="3"/>
    </row>
    <row r="252" spans="1:5" x14ac:dyDescent="0.25">
      <c r="A252" s="3"/>
      <c r="B252" s="3"/>
      <c r="C252" s="3"/>
      <c r="D252" s="3"/>
      <c r="E252" s="3"/>
    </row>
    <row r="253" spans="1:5" x14ac:dyDescent="0.25">
      <c r="A253" s="3"/>
      <c r="B253" s="3"/>
      <c r="C253" s="3"/>
      <c r="D253" s="3"/>
      <c r="E253" s="3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3"/>
      <c r="B255" s="3"/>
      <c r="C255" s="3"/>
      <c r="D255" s="3"/>
      <c r="E255" s="3"/>
    </row>
    <row r="256" spans="1:5" x14ac:dyDescent="0.25">
      <c r="A256" s="3"/>
      <c r="B256" s="3"/>
      <c r="C256" s="3"/>
      <c r="D256" s="3"/>
      <c r="E256" s="3"/>
    </row>
    <row r="257" spans="1:5" x14ac:dyDescent="0.25">
      <c r="A257" s="3"/>
      <c r="B257" s="3"/>
      <c r="C257" s="3"/>
      <c r="D257" s="3"/>
      <c r="E257" s="3"/>
    </row>
    <row r="258" spans="1:5" x14ac:dyDescent="0.25">
      <c r="A258" s="3"/>
      <c r="B258" s="3"/>
      <c r="C258" s="3"/>
      <c r="D258" s="3"/>
      <c r="E258" s="3"/>
    </row>
    <row r="259" spans="1:5" x14ac:dyDescent="0.25">
      <c r="A259" s="3"/>
      <c r="B259" s="3"/>
      <c r="C259" s="3"/>
      <c r="D259" s="3"/>
      <c r="E259" s="3"/>
    </row>
    <row r="260" spans="1:5" x14ac:dyDescent="0.25">
      <c r="A260" s="3"/>
      <c r="B260" s="3"/>
      <c r="C260" s="3"/>
      <c r="D260" s="3"/>
      <c r="E260" s="3"/>
    </row>
  </sheetData>
  <mergeCells count="77">
    <mergeCell ref="A73:A77"/>
    <mergeCell ref="B73:B77"/>
    <mergeCell ref="C73:C77"/>
    <mergeCell ref="C58:C62"/>
    <mergeCell ref="C53:C57"/>
    <mergeCell ref="C48:C52"/>
    <mergeCell ref="C13:C17"/>
    <mergeCell ref="C18:C22"/>
    <mergeCell ref="C23:C27"/>
    <mergeCell ref="C28:C32"/>
    <mergeCell ref="C33:C37"/>
    <mergeCell ref="C38:C42"/>
    <mergeCell ref="C43:C47"/>
    <mergeCell ref="C108:C112"/>
    <mergeCell ref="C113:C117"/>
    <mergeCell ref="C98:C102"/>
    <mergeCell ref="C103:C107"/>
    <mergeCell ref="C63:C67"/>
    <mergeCell ref="C83:C87"/>
    <mergeCell ref="C88:C92"/>
    <mergeCell ref="C93:C97"/>
    <mergeCell ref="C68:C72"/>
    <mergeCell ref="C78:C82"/>
    <mergeCell ref="G1:I1"/>
    <mergeCell ref="C8:C12"/>
    <mergeCell ref="A5:I5"/>
    <mergeCell ref="D6:D7"/>
    <mergeCell ref="E6:L6"/>
    <mergeCell ref="A2:L2"/>
    <mergeCell ref="A3:L3"/>
    <mergeCell ref="A4:L4"/>
    <mergeCell ref="J1:L1"/>
    <mergeCell ref="A13:A17"/>
    <mergeCell ref="B13:B17"/>
    <mergeCell ref="A8:A12"/>
    <mergeCell ref="C6:C7"/>
    <mergeCell ref="B8:B12"/>
    <mergeCell ref="A6:A7"/>
    <mergeCell ref="B6:B7"/>
    <mergeCell ref="A28:A32"/>
    <mergeCell ref="B28:B32"/>
    <mergeCell ref="A18:A22"/>
    <mergeCell ref="B18:B22"/>
    <mergeCell ref="A23:A27"/>
    <mergeCell ref="B23:B27"/>
    <mergeCell ref="A113:A117"/>
    <mergeCell ref="B113:B117"/>
    <mergeCell ref="A48:A52"/>
    <mergeCell ref="B48:B52"/>
    <mergeCell ref="A53:A57"/>
    <mergeCell ref="B53:B57"/>
    <mergeCell ref="A103:A107"/>
    <mergeCell ref="B103:B107"/>
    <mergeCell ref="A58:A62"/>
    <mergeCell ref="B58:B62"/>
    <mergeCell ref="A63:A67"/>
    <mergeCell ref="B63:B67"/>
    <mergeCell ref="A98:A102"/>
    <mergeCell ref="B98:B102"/>
    <mergeCell ref="A83:A87"/>
    <mergeCell ref="A88:A92"/>
    <mergeCell ref="A93:A97"/>
    <mergeCell ref="B83:B87"/>
    <mergeCell ref="A108:A112"/>
    <mergeCell ref="B108:B112"/>
    <mergeCell ref="A33:A37"/>
    <mergeCell ref="B33:B37"/>
    <mergeCell ref="A38:A42"/>
    <mergeCell ref="B38:B42"/>
    <mergeCell ref="A43:A47"/>
    <mergeCell ref="B43:B47"/>
    <mergeCell ref="B88:B92"/>
    <mergeCell ref="B93:B97"/>
    <mergeCell ref="B68:B72"/>
    <mergeCell ref="A68:A72"/>
    <mergeCell ref="B78:B82"/>
    <mergeCell ref="A78:A82"/>
  </mergeCells>
  <pageMargins left="1.1023622047244095" right="0.51181102362204722" top="0.55118110236220474" bottom="0.55118110236220474" header="0" footer="0"/>
  <pageSetup paperSize="9" scale="95" fitToHeight="0" orientation="landscape" r:id="rId1"/>
  <rowBreaks count="4" manualBreakCount="4">
    <brk id="22" max="11" man="1"/>
    <brk id="52" max="11" man="1"/>
    <brk id="77" max="11" man="1"/>
    <brk id="10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topLeftCell="B6" zoomScaleNormal="100" zoomScaleSheetLayoutView="100" workbookViewId="0">
      <pane xSplit="1" ySplit="3" topLeftCell="C9" activePane="bottomRight" state="frozen"/>
      <selection activeCell="B6" sqref="B6"/>
      <selection pane="topRight" activeCell="C6" sqref="C6"/>
      <selection pane="bottomLeft" activeCell="B9" sqref="B9"/>
      <selection pane="bottomRight" activeCell="E9" sqref="E9"/>
    </sheetView>
  </sheetViews>
  <sheetFormatPr defaultRowHeight="15" x14ac:dyDescent="0.25"/>
  <cols>
    <col min="1" max="1" width="9.28515625" style="57" bestFit="1" customWidth="1"/>
    <col min="2" max="2" width="35.28515625" style="70" customWidth="1"/>
    <col min="3" max="3" width="9.28515625" style="70" bestFit="1" customWidth="1"/>
    <col min="4" max="8" width="9.28515625" style="70" customWidth="1"/>
    <col min="9" max="9" width="13.85546875" style="70" customWidth="1"/>
    <col min="10" max="10" width="27.42578125" style="70" customWidth="1"/>
    <col min="11" max="12" width="10.5703125" style="70" bestFit="1" customWidth="1"/>
    <col min="13" max="14" width="9.28515625" style="106" bestFit="1" customWidth="1"/>
    <col min="15" max="16384" width="9.140625" style="71"/>
  </cols>
  <sheetData>
    <row r="1" spans="1:15" ht="15.75" customHeight="1" x14ac:dyDescent="0.25">
      <c r="A1" s="32"/>
      <c r="B1" s="20"/>
      <c r="C1" s="48"/>
      <c r="D1" s="48"/>
      <c r="E1" s="48"/>
      <c r="F1" s="48"/>
      <c r="G1" s="48"/>
      <c r="H1" s="48"/>
      <c r="I1" s="48"/>
      <c r="J1" s="48"/>
      <c r="K1" s="48"/>
      <c r="L1" s="122" t="s">
        <v>40</v>
      </c>
      <c r="M1" s="122"/>
      <c r="N1" s="122"/>
      <c r="O1" s="20"/>
    </row>
    <row r="2" spans="1:15" x14ac:dyDescent="0.25">
      <c r="A2" s="124" t="s">
        <v>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1"/>
    </row>
    <row r="3" spans="1:15" x14ac:dyDescent="0.25">
      <c r="A3" s="124" t="s">
        <v>145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1"/>
    </row>
    <row r="4" spans="1:15" ht="10.5" customHeight="1" x14ac:dyDescent="0.25">
      <c r="A4" s="124" t="s">
        <v>97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1"/>
    </row>
    <row r="5" spans="1:15" ht="11.25" customHeight="1" x14ac:dyDescent="0.25">
      <c r="A5" s="124" t="s">
        <v>72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"/>
    </row>
    <row r="6" spans="1:15" ht="24.75" customHeight="1" x14ac:dyDescent="0.25">
      <c r="A6" s="172" t="s">
        <v>1</v>
      </c>
      <c r="B6" s="174" t="s">
        <v>27</v>
      </c>
      <c r="C6" s="127" t="s">
        <v>112</v>
      </c>
      <c r="D6" s="62"/>
      <c r="E6" s="62"/>
      <c r="F6" s="62"/>
      <c r="G6" s="62"/>
      <c r="H6" s="62"/>
      <c r="I6" s="127" t="s">
        <v>28</v>
      </c>
      <c r="J6" s="149" t="s">
        <v>29</v>
      </c>
      <c r="K6" s="150"/>
      <c r="L6" s="151"/>
      <c r="M6" s="162"/>
      <c r="N6" s="162"/>
      <c r="O6" s="11"/>
    </row>
    <row r="7" spans="1:15" ht="41.25" customHeight="1" x14ac:dyDescent="0.25">
      <c r="A7" s="173"/>
      <c r="B7" s="175"/>
      <c r="C7" s="129"/>
      <c r="D7" s="63" t="s">
        <v>113</v>
      </c>
      <c r="E7" s="63" t="s">
        <v>114</v>
      </c>
      <c r="F7" s="63" t="s">
        <v>115</v>
      </c>
      <c r="G7" s="63" t="s">
        <v>116</v>
      </c>
      <c r="H7" s="63" t="s">
        <v>117</v>
      </c>
      <c r="I7" s="129"/>
      <c r="J7" s="61" t="s">
        <v>30</v>
      </c>
      <c r="K7" s="61" t="s">
        <v>31</v>
      </c>
      <c r="L7" s="87" t="s">
        <v>176</v>
      </c>
      <c r="M7" s="88"/>
      <c r="N7" s="88"/>
      <c r="O7" s="11"/>
    </row>
    <row r="8" spans="1:15" x14ac:dyDescent="0.25">
      <c r="A8" s="33">
        <v>1</v>
      </c>
      <c r="B8" s="61">
        <v>2</v>
      </c>
      <c r="C8" s="61">
        <v>3</v>
      </c>
      <c r="D8" s="61"/>
      <c r="E8" s="61"/>
      <c r="F8" s="61"/>
      <c r="G8" s="61"/>
      <c r="H8" s="61"/>
      <c r="I8" s="61">
        <v>4</v>
      </c>
      <c r="J8" s="61">
        <v>5</v>
      </c>
      <c r="K8" s="61">
        <v>6</v>
      </c>
      <c r="L8" s="87">
        <v>7</v>
      </c>
      <c r="M8" s="88"/>
      <c r="N8" s="88"/>
      <c r="O8" s="11"/>
    </row>
    <row r="9" spans="1:15" ht="88.5" customHeight="1" x14ac:dyDescent="0.25">
      <c r="A9" s="22">
        <v>1</v>
      </c>
      <c r="B9" s="91" t="s">
        <v>87</v>
      </c>
      <c r="C9" s="40">
        <f>C10+C15+C26+C44+C52+C55</f>
        <v>34700.1</v>
      </c>
      <c r="D9" s="40">
        <f>D10+D15+D26+D44+D52+D55</f>
        <v>29429.227999999999</v>
      </c>
      <c r="E9" s="40">
        <f>E10+E15+E26+E44+E52+E55</f>
        <v>19772.5</v>
      </c>
      <c r="F9" s="40">
        <f>F10+F15+F26+F44+F52+F55</f>
        <v>38374.899999999994</v>
      </c>
      <c r="G9" s="40">
        <f>G10+G15+G26+G44+G52+G55</f>
        <v>19147.8</v>
      </c>
      <c r="H9" s="40">
        <f>H10+H15+H26+H44+H52+H55</f>
        <v>19147.8</v>
      </c>
      <c r="I9" s="92" t="s">
        <v>109</v>
      </c>
      <c r="J9" s="65"/>
      <c r="K9" s="65"/>
      <c r="L9" s="100"/>
      <c r="M9" s="104"/>
      <c r="N9" s="105"/>
      <c r="O9" s="11"/>
    </row>
    <row r="10" spans="1:15" ht="74.25" customHeight="1" x14ac:dyDescent="0.25">
      <c r="A10" s="22"/>
      <c r="B10" s="96" t="s">
        <v>161</v>
      </c>
      <c r="C10" s="40">
        <f>C11</f>
        <v>3550.8</v>
      </c>
      <c r="D10" s="40">
        <f t="shared" ref="D10:H10" si="0">D11</f>
        <v>3669</v>
      </c>
      <c r="E10" s="40">
        <f t="shared" si="0"/>
        <v>3669</v>
      </c>
      <c r="F10" s="40">
        <f t="shared" si="0"/>
        <v>2857.7</v>
      </c>
      <c r="G10" s="40">
        <f t="shared" si="0"/>
        <v>2857.7</v>
      </c>
      <c r="H10" s="40">
        <f t="shared" si="0"/>
        <v>2857.7</v>
      </c>
      <c r="I10" s="136" t="s">
        <v>146</v>
      </c>
      <c r="J10" s="136" t="s">
        <v>178</v>
      </c>
      <c r="K10" s="136" t="s">
        <v>42</v>
      </c>
      <c r="L10" s="136">
        <v>52</v>
      </c>
      <c r="M10" s="104"/>
      <c r="N10" s="104"/>
      <c r="O10" s="11"/>
    </row>
    <row r="11" spans="1:15" ht="51" customHeight="1" x14ac:dyDescent="0.25">
      <c r="A11" s="22"/>
      <c r="B11" s="72" t="s">
        <v>162</v>
      </c>
      <c r="C11" s="40">
        <f>C12+C14+C13</f>
        <v>3550.8</v>
      </c>
      <c r="D11" s="40">
        <f t="shared" ref="D11:H11" si="1">D12+D14+D13</f>
        <v>3669</v>
      </c>
      <c r="E11" s="40">
        <f t="shared" si="1"/>
        <v>3669</v>
      </c>
      <c r="F11" s="40">
        <f t="shared" si="1"/>
        <v>2857.7</v>
      </c>
      <c r="G11" s="40">
        <f t="shared" si="1"/>
        <v>2857.7</v>
      </c>
      <c r="H11" s="40">
        <f t="shared" si="1"/>
        <v>2857.7</v>
      </c>
      <c r="I11" s="137"/>
      <c r="J11" s="137"/>
      <c r="K11" s="137"/>
      <c r="L11" s="137"/>
      <c r="M11" s="104"/>
      <c r="N11" s="104"/>
      <c r="O11" s="11"/>
    </row>
    <row r="12" spans="1:15" ht="24.75" x14ac:dyDescent="0.25">
      <c r="A12" s="22"/>
      <c r="B12" s="73" t="s">
        <v>118</v>
      </c>
      <c r="C12" s="40">
        <v>3173.8</v>
      </c>
      <c r="D12" s="40">
        <v>2678</v>
      </c>
      <c r="E12" s="40">
        <v>2678</v>
      </c>
      <c r="F12" s="40">
        <v>2678</v>
      </c>
      <c r="G12" s="40">
        <v>2678</v>
      </c>
      <c r="H12" s="40">
        <v>2678</v>
      </c>
      <c r="I12" s="137"/>
      <c r="J12" s="137"/>
      <c r="K12" s="137"/>
      <c r="L12" s="137"/>
      <c r="M12" s="104"/>
      <c r="N12" s="104"/>
      <c r="O12" s="11"/>
    </row>
    <row r="13" spans="1:15" ht="24.75" x14ac:dyDescent="0.25">
      <c r="A13" s="22"/>
      <c r="B13" s="73" t="s">
        <v>120</v>
      </c>
      <c r="C13" s="40">
        <v>133.19999999999999</v>
      </c>
      <c r="D13" s="40">
        <v>174.7</v>
      </c>
      <c r="E13" s="40">
        <v>174.7</v>
      </c>
      <c r="F13" s="40">
        <v>179.7</v>
      </c>
      <c r="G13" s="40">
        <v>179.7</v>
      </c>
      <c r="H13" s="40">
        <v>179.7</v>
      </c>
      <c r="I13" s="137"/>
      <c r="J13" s="137"/>
      <c r="K13" s="137"/>
      <c r="L13" s="137"/>
      <c r="M13" s="104"/>
      <c r="N13" s="104"/>
      <c r="O13" s="11"/>
    </row>
    <row r="14" spans="1:15" ht="24.75" x14ac:dyDescent="0.25">
      <c r="A14" s="22"/>
      <c r="B14" s="73" t="s">
        <v>119</v>
      </c>
      <c r="C14" s="40">
        <v>243.8</v>
      </c>
      <c r="D14" s="40">
        <v>816.3</v>
      </c>
      <c r="E14" s="40">
        <v>816.3</v>
      </c>
      <c r="F14" s="40">
        <v>0</v>
      </c>
      <c r="G14" s="40">
        <v>0</v>
      </c>
      <c r="H14" s="40">
        <v>0</v>
      </c>
      <c r="I14" s="140"/>
      <c r="J14" s="140"/>
      <c r="K14" s="140"/>
      <c r="L14" s="140"/>
      <c r="M14" s="104"/>
      <c r="N14" s="104"/>
      <c r="O14" s="11"/>
    </row>
    <row r="15" spans="1:15" ht="96" x14ac:dyDescent="0.25">
      <c r="A15" s="22"/>
      <c r="B15" s="93" t="s">
        <v>121</v>
      </c>
      <c r="C15" s="40">
        <f t="shared" ref="C15:H15" si="2">C16+C19+C21+C23</f>
        <v>3622</v>
      </c>
      <c r="D15" s="40">
        <f t="shared" si="2"/>
        <v>1760.4</v>
      </c>
      <c r="E15" s="40">
        <f t="shared" si="2"/>
        <v>1760.4</v>
      </c>
      <c r="F15" s="40">
        <f t="shared" si="2"/>
        <v>1760.4</v>
      </c>
      <c r="G15" s="40">
        <f t="shared" si="2"/>
        <v>1760.4</v>
      </c>
      <c r="H15" s="40">
        <f t="shared" si="2"/>
        <v>1760.4</v>
      </c>
      <c r="I15" s="65"/>
      <c r="J15" s="110" t="s">
        <v>180</v>
      </c>
      <c r="K15" s="65" t="s">
        <v>42</v>
      </c>
      <c r="L15" s="100">
        <v>92</v>
      </c>
      <c r="M15" s="104"/>
      <c r="N15" s="104"/>
      <c r="O15" s="11"/>
    </row>
    <row r="16" spans="1:15" ht="76.5" customHeight="1" x14ac:dyDescent="0.25">
      <c r="A16" s="22"/>
      <c r="B16" s="72" t="s">
        <v>163</v>
      </c>
      <c r="C16" s="40">
        <f t="shared" ref="C16:H16" si="3">C17+C18</f>
        <v>22.5</v>
      </c>
      <c r="D16" s="40">
        <f t="shared" si="3"/>
        <v>73.599999999999994</v>
      </c>
      <c r="E16" s="40">
        <f t="shared" si="3"/>
        <v>73.599999999999994</v>
      </c>
      <c r="F16" s="40">
        <f t="shared" si="3"/>
        <v>73.599999999999994</v>
      </c>
      <c r="G16" s="40">
        <f t="shared" si="3"/>
        <v>73.599999999999994</v>
      </c>
      <c r="H16" s="40">
        <f t="shared" si="3"/>
        <v>73.599999999999994</v>
      </c>
      <c r="I16" s="65" t="s">
        <v>109</v>
      </c>
      <c r="J16" s="77"/>
      <c r="K16" s="77"/>
      <c r="L16" s="101"/>
      <c r="M16" s="177"/>
      <c r="N16" s="177"/>
      <c r="O16" s="11"/>
    </row>
    <row r="17" spans="1:15" ht="45" customHeight="1" x14ac:dyDescent="0.25">
      <c r="A17" s="75" t="s">
        <v>7</v>
      </c>
      <c r="B17" s="73" t="s">
        <v>122</v>
      </c>
      <c r="C17" s="76">
        <v>15</v>
      </c>
      <c r="D17" s="76">
        <v>43</v>
      </c>
      <c r="E17" s="76">
        <v>43</v>
      </c>
      <c r="F17" s="76">
        <v>43</v>
      </c>
      <c r="G17" s="76">
        <v>43</v>
      </c>
      <c r="H17" s="76">
        <v>43</v>
      </c>
      <c r="I17" s="77"/>
      <c r="J17" s="111" t="s">
        <v>190</v>
      </c>
      <c r="K17" s="89" t="s">
        <v>181</v>
      </c>
      <c r="L17" s="102">
        <v>0</v>
      </c>
      <c r="M17" s="177"/>
      <c r="N17" s="177"/>
      <c r="O17" s="11"/>
    </row>
    <row r="18" spans="1:15" ht="48.75" x14ac:dyDescent="0.25">
      <c r="A18" s="75"/>
      <c r="B18" s="73" t="s">
        <v>123</v>
      </c>
      <c r="C18" s="40">
        <v>7.5</v>
      </c>
      <c r="D18" s="40">
        <v>30.6</v>
      </c>
      <c r="E18" s="40">
        <v>30.6</v>
      </c>
      <c r="F18" s="40">
        <v>30.6</v>
      </c>
      <c r="G18" s="40">
        <v>30.6</v>
      </c>
      <c r="H18" s="40">
        <v>30.6</v>
      </c>
      <c r="I18" s="79"/>
      <c r="J18" s="112" t="s">
        <v>189</v>
      </c>
      <c r="K18" s="89" t="s">
        <v>181</v>
      </c>
      <c r="L18" s="103">
        <v>0</v>
      </c>
      <c r="M18" s="177"/>
      <c r="N18" s="177"/>
      <c r="O18" s="11"/>
    </row>
    <row r="19" spans="1:15" ht="48.75" x14ac:dyDescent="0.25">
      <c r="A19" s="75"/>
      <c r="B19" s="72" t="s">
        <v>164</v>
      </c>
      <c r="C19" s="40">
        <f t="shared" ref="C19:H19" si="4">C20</f>
        <v>15.3</v>
      </c>
      <c r="D19" s="40">
        <f t="shared" si="4"/>
        <v>107.4</v>
      </c>
      <c r="E19" s="40">
        <f t="shared" si="4"/>
        <v>107.4</v>
      </c>
      <c r="F19" s="40">
        <f t="shared" si="4"/>
        <v>107.4</v>
      </c>
      <c r="G19" s="40">
        <f t="shared" si="4"/>
        <v>107.4</v>
      </c>
      <c r="H19" s="40">
        <f t="shared" si="4"/>
        <v>107.4</v>
      </c>
      <c r="I19" s="79"/>
      <c r="J19" s="166" t="s">
        <v>177</v>
      </c>
      <c r="K19" s="163" t="s">
        <v>181</v>
      </c>
      <c r="L19" s="178">
        <v>0</v>
      </c>
      <c r="M19" s="99"/>
      <c r="N19" s="99"/>
      <c r="O19" s="11"/>
    </row>
    <row r="20" spans="1:15" ht="48.75" x14ac:dyDescent="0.25">
      <c r="A20" s="75"/>
      <c r="B20" s="73" t="s">
        <v>124</v>
      </c>
      <c r="C20" s="40">
        <v>15.3</v>
      </c>
      <c r="D20" s="40">
        <v>107.4</v>
      </c>
      <c r="E20" s="40">
        <v>107.4</v>
      </c>
      <c r="F20" s="40">
        <v>107.4</v>
      </c>
      <c r="G20" s="40">
        <v>107.4</v>
      </c>
      <c r="H20" s="40">
        <v>107.4</v>
      </c>
      <c r="I20" s="79"/>
      <c r="J20" s="166"/>
      <c r="K20" s="165"/>
      <c r="L20" s="179"/>
      <c r="M20" s="99"/>
      <c r="N20" s="99"/>
      <c r="O20" s="11"/>
    </row>
    <row r="21" spans="1:15" ht="24" x14ac:dyDescent="0.25">
      <c r="A21" s="75"/>
      <c r="B21" s="74" t="s">
        <v>165</v>
      </c>
      <c r="C21" s="80">
        <f t="shared" ref="C21:H21" si="5">C22</f>
        <v>1209</v>
      </c>
      <c r="D21" s="80">
        <f t="shared" si="5"/>
        <v>1281</v>
      </c>
      <c r="E21" s="80">
        <f t="shared" si="5"/>
        <v>1281</v>
      </c>
      <c r="F21" s="80">
        <f t="shared" si="5"/>
        <v>1281</v>
      </c>
      <c r="G21" s="80">
        <f t="shared" si="5"/>
        <v>1281</v>
      </c>
      <c r="H21" s="80">
        <f t="shared" si="5"/>
        <v>1281</v>
      </c>
      <c r="I21" s="79"/>
      <c r="J21" s="166" t="s">
        <v>191</v>
      </c>
      <c r="K21" s="163" t="s">
        <v>182</v>
      </c>
      <c r="L21" s="178">
        <v>0</v>
      </c>
      <c r="M21" s="99"/>
      <c r="N21" s="99"/>
      <c r="O21" s="11"/>
    </row>
    <row r="22" spans="1:15" ht="54.75" customHeight="1" x14ac:dyDescent="0.25">
      <c r="A22" s="75"/>
      <c r="B22" s="81" t="s">
        <v>125</v>
      </c>
      <c r="C22" s="80">
        <v>1209</v>
      </c>
      <c r="D22" s="80">
        <v>1281</v>
      </c>
      <c r="E22" s="80">
        <v>1281</v>
      </c>
      <c r="F22" s="80">
        <v>1281</v>
      </c>
      <c r="G22" s="80">
        <v>1281</v>
      </c>
      <c r="H22" s="80">
        <v>1281</v>
      </c>
      <c r="I22" s="79"/>
      <c r="J22" s="166"/>
      <c r="K22" s="165"/>
      <c r="L22" s="179"/>
      <c r="M22" s="99"/>
      <c r="N22" s="99"/>
      <c r="O22" s="11"/>
    </row>
    <row r="23" spans="1:15" ht="73.5" customHeight="1" x14ac:dyDescent="0.25">
      <c r="A23" s="75"/>
      <c r="B23" s="94" t="s">
        <v>166</v>
      </c>
      <c r="C23" s="40">
        <f t="shared" ref="C23:H23" si="6">C24+C25</f>
        <v>2375.1999999999998</v>
      </c>
      <c r="D23" s="40">
        <f t="shared" si="6"/>
        <v>298.39999999999998</v>
      </c>
      <c r="E23" s="40">
        <f t="shared" si="6"/>
        <v>298.39999999999998</v>
      </c>
      <c r="F23" s="40">
        <f t="shared" si="6"/>
        <v>298.39999999999998</v>
      </c>
      <c r="G23" s="40">
        <f t="shared" si="6"/>
        <v>298.39999999999998</v>
      </c>
      <c r="H23" s="40">
        <f t="shared" si="6"/>
        <v>298.39999999999998</v>
      </c>
      <c r="I23" s="79"/>
      <c r="J23" s="164" t="s">
        <v>178</v>
      </c>
      <c r="K23" s="163" t="s">
        <v>42</v>
      </c>
      <c r="L23" s="178">
        <v>72</v>
      </c>
      <c r="M23" s="99"/>
      <c r="N23" s="99"/>
      <c r="O23" s="11"/>
    </row>
    <row r="24" spans="1:15" ht="56.25" customHeight="1" x14ac:dyDescent="0.25">
      <c r="A24" s="75"/>
      <c r="B24" s="81" t="s">
        <v>126</v>
      </c>
      <c r="C24" s="65">
        <v>1946.6</v>
      </c>
      <c r="D24" s="65">
        <v>298.39999999999998</v>
      </c>
      <c r="E24" s="65">
        <v>298.39999999999998</v>
      </c>
      <c r="F24" s="65">
        <v>298.39999999999998</v>
      </c>
      <c r="G24" s="65">
        <v>298.39999999999998</v>
      </c>
      <c r="H24" s="65">
        <v>298.39999999999998</v>
      </c>
      <c r="I24" s="79"/>
      <c r="J24" s="164"/>
      <c r="K24" s="164"/>
      <c r="L24" s="182"/>
      <c r="M24" s="99"/>
      <c r="N24" s="99"/>
      <c r="O24" s="11"/>
    </row>
    <row r="25" spans="1:15" ht="72.75" x14ac:dyDescent="0.25">
      <c r="A25" s="75"/>
      <c r="B25" s="73" t="s">
        <v>127</v>
      </c>
      <c r="C25" s="40">
        <v>428.6</v>
      </c>
      <c r="D25" s="40"/>
      <c r="E25" s="40"/>
      <c r="F25" s="40"/>
      <c r="G25" s="40"/>
      <c r="H25" s="40"/>
      <c r="I25" s="79"/>
      <c r="J25" s="164"/>
      <c r="K25" s="165"/>
      <c r="L25" s="179"/>
      <c r="M25" s="99"/>
      <c r="N25" s="99"/>
      <c r="O25" s="11"/>
    </row>
    <row r="26" spans="1:15" ht="83.25" customHeight="1" x14ac:dyDescent="0.25">
      <c r="A26" s="75"/>
      <c r="B26" s="95" t="s">
        <v>128</v>
      </c>
      <c r="C26" s="40">
        <f>C27+C30+C37+C40</f>
        <v>15288.5</v>
      </c>
      <c r="D26" s="40">
        <f>D27+D30+D37+D40</f>
        <v>6688.0079999999998</v>
      </c>
      <c r="E26" s="40">
        <f t="shared" ref="E26:H26" si="7">E27+E30+E37+E40</f>
        <v>3538</v>
      </c>
      <c r="F26" s="40">
        <f t="shared" si="7"/>
        <v>3538</v>
      </c>
      <c r="G26" s="40">
        <f t="shared" si="7"/>
        <v>3538</v>
      </c>
      <c r="H26" s="40">
        <f t="shared" si="7"/>
        <v>3538</v>
      </c>
      <c r="I26" s="164" t="s">
        <v>109</v>
      </c>
      <c r="J26" s="77" t="s">
        <v>96</v>
      </c>
      <c r="K26" s="90" t="s">
        <v>42</v>
      </c>
      <c r="L26" s="102">
        <v>80</v>
      </c>
      <c r="M26" s="99">
        <v>83</v>
      </c>
      <c r="N26" s="99">
        <v>80</v>
      </c>
      <c r="O26" s="11"/>
    </row>
    <row r="27" spans="1:15" ht="42" customHeight="1" x14ac:dyDescent="0.25">
      <c r="A27" s="75" t="s">
        <v>8</v>
      </c>
      <c r="B27" s="72" t="s">
        <v>167</v>
      </c>
      <c r="C27" s="40">
        <f>C28</f>
        <v>3000</v>
      </c>
      <c r="D27" s="40">
        <f>D28+D29</f>
        <v>0.2</v>
      </c>
      <c r="E27" s="40">
        <f>E28+E29</f>
        <v>0.2</v>
      </c>
      <c r="F27" s="40">
        <f>F28+F29</f>
        <v>0.2</v>
      </c>
      <c r="G27" s="40">
        <f>G28+G29</f>
        <v>0.2</v>
      </c>
      <c r="H27" s="40">
        <f>H28+H29</f>
        <v>0.2</v>
      </c>
      <c r="I27" s="164"/>
      <c r="J27" s="77" t="s">
        <v>192</v>
      </c>
      <c r="K27" s="78" t="s">
        <v>193</v>
      </c>
      <c r="L27" s="102">
        <v>4.5</v>
      </c>
      <c r="M27" s="99">
        <v>20</v>
      </c>
      <c r="N27" s="99">
        <v>20</v>
      </c>
      <c r="O27" s="11"/>
    </row>
    <row r="28" spans="1:15" ht="36.75" customHeight="1" x14ac:dyDescent="0.25">
      <c r="A28" s="22"/>
      <c r="B28" s="73" t="s">
        <v>129</v>
      </c>
      <c r="C28" s="40">
        <v>3000</v>
      </c>
      <c r="D28" s="40"/>
      <c r="E28" s="40"/>
      <c r="F28" s="40"/>
      <c r="G28" s="40"/>
      <c r="H28" s="40"/>
      <c r="I28" s="79"/>
      <c r="J28" s="163" t="s">
        <v>147</v>
      </c>
      <c r="K28" s="163" t="s">
        <v>148</v>
      </c>
      <c r="L28" s="178">
        <v>12</v>
      </c>
      <c r="M28" s="99"/>
      <c r="N28" s="99"/>
      <c r="O28" s="11"/>
    </row>
    <row r="29" spans="1:15" ht="72.75" x14ac:dyDescent="0.25">
      <c r="A29" s="22"/>
      <c r="B29" s="73" t="s">
        <v>142</v>
      </c>
      <c r="C29" s="40"/>
      <c r="D29" s="40">
        <v>0.2</v>
      </c>
      <c r="E29" s="40">
        <v>0.2</v>
      </c>
      <c r="F29" s="40">
        <v>0.2</v>
      </c>
      <c r="G29" s="40">
        <v>0.2</v>
      </c>
      <c r="H29" s="40">
        <v>0.2</v>
      </c>
      <c r="I29" s="79"/>
      <c r="J29" s="165"/>
      <c r="K29" s="165"/>
      <c r="L29" s="179"/>
      <c r="M29" s="99"/>
      <c r="N29" s="99"/>
      <c r="O29" s="11"/>
    </row>
    <row r="30" spans="1:15" ht="36.75" x14ac:dyDescent="0.25">
      <c r="A30" s="22"/>
      <c r="B30" s="72" t="s">
        <v>168</v>
      </c>
      <c r="C30" s="40">
        <f>C31+C33+C36</f>
        <v>6501.4999999999991</v>
      </c>
      <c r="D30" s="40">
        <f>SUM(D31:D36)</f>
        <v>1865.008</v>
      </c>
      <c r="E30" s="40">
        <f>SUM(E31:E36)</f>
        <v>1865</v>
      </c>
      <c r="F30" s="40">
        <f>SUM(F31:F36)</f>
        <v>1865</v>
      </c>
      <c r="G30" s="40">
        <f>SUM(G31:G36)</f>
        <v>1865</v>
      </c>
      <c r="H30" s="40">
        <f>SUM(H31:H36)</f>
        <v>1865</v>
      </c>
      <c r="I30" s="79"/>
      <c r="J30" s="79"/>
      <c r="K30" s="78"/>
      <c r="L30" s="102"/>
      <c r="M30" s="99"/>
      <c r="N30" s="99"/>
      <c r="O30" s="11"/>
    </row>
    <row r="31" spans="1:15" ht="24.75" x14ac:dyDescent="0.25">
      <c r="A31" s="75"/>
      <c r="B31" s="73" t="s">
        <v>130</v>
      </c>
      <c r="C31" s="40">
        <v>1425.1</v>
      </c>
      <c r="D31" s="40"/>
      <c r="E31" s="40"/>
      <c r="F31" s="40"/>
      <c r="G31" s="40"/>
      <c r="H31" s="40"/>
      <c r="I31" s="79"/>
      <c r="J31" s="167" t="s">
        <v>150</v>
      </c>
      <c r="K31" s="169" t="s">
        <v>151</v>
      </c>
      <c r="L31" s="170">
        <v>35</v>
      </c>
      <c r="M31" s="177"/>
      <c r="N31" s="99"/>
      <c r="O31" s="11"/>
    </row>
    <row r="32" spans="1:15" x14ac:dyDescent="0.25">
      <c r="A32" s="75"/>
      <c r="B32" s="73" t="s">
        <v>149</v>
      </c>
      <c r="C32" s="40">
        <v>553</v>
      </c>
      <c r="D32" s="40"/>
      <c r="E32" s="40"/>
      <c r="F32" s="40"/>
      <c r="G32" s="40"/>
      <c r="H32" s="40"/>
      <c r="I32" s="79"/>
      <c r="J32" s="168"/>
      <c r="K32" s="168"/>
      <c r="L32" s="171"/>
      <c r="M32" s="177"/>
      <c r="N32" s="99"/>
      <c r="O32" s="11"/>
    </row>
    <row r="33" spans="1:15" ht="89.25" customHeight="1" x14ac:dyDescent="0.25">
      <c r="A33" s="75"/>
      <c r="B33" s="81" t="s">
        <v>170</v>
      </c>
      <c r="C33" s="40">
        <v>4285.7</v>
      </c>
      <c r="D33" s="40">
        <v>1020.408</v>
      </c>
      <c r="E33" s="40">
        <v>1020.4</v>
      </c>
      <c r="F33" s="40">
        <v>1020.4</v>
      </c>
      <c r="G33" s="40">
        <v>1020.4</v>
      </c>
      <c r="H33" s="40">
        <v>1020.4</v>
      </c>
      <c r="I33" s="79"/>
      <c r="J33" s="163" t="s">
        <v>152</v>
      </c>
      <c r="K33" s="163" t="s">
        <v>151</v>
      </c>
      <c r="L33" s="178">
        <v>297</v>
      </c>
      <c r="M33" s="177">
        <v>200</v>
      </c>
      <c r="N33" s="99"/>
      <c r="O33" s="11"/>
    </row>
    <row r="34" spans="1:15" ht="38.25" customHeight="1" x14ac:dyDescent="0.25">
      <c r="A34" s="75"/>
      <c r="B34" s="81" t="s">
        <v>154</v>
      </c>
      <c r="C34" s="40">
        <v>1285.7</v>
      </c>
      <c r="D34" s="40"/>
      <c r="E34" s="40"/>
      <c r="F34" s="40"/>
      <c r="G34" s="40"/>
      <c r="H34" s="40"/>
      <c r="I34" s="79"/>
      <c r="J34" s="164"/>
      <c r="K34" s="164"/>
      <c r="L34" s="182"/>
      <c r="M34" s="177"/>
      <c r="N34" s="99"/>
      <c r="O34" s="11"/>
    </row>
    <row r="35" spans="1:15" ht="24" x14ac:dyDescent="0.25">
      <c r="A35" s="75"/>
      <c r="B35" s="81" t="s">
        <v>155</v>
      </c>
      <c r="C35" s="40">
        <v>3000</v>
      </c>
      <c r="D35" s="40"/>
      <c r="E35" s="40"/>
      <c r="F35" s="40"/>
      <c r="G35" s="40"/>
      <c r="H35" s="40"/>
      <c r="I35" s="79"/>
      <c r="J35" s="165"/>
      <c r="K35" s="165"/>
      <c r="L35" s="179"/>
      <c r="M35" s="177"/>
      <c r="N35" s="99"/>
      <c r="O35" s="11"/>
    </row>
    <row r="36" spans="1:15" ht="72.75" customHeight="1" x14ac:dyDescent="0.25">
      <c r="A36" s="22"/>
      <c r="B36" s="73" t="s">
        <v>131</v>
      </c>
      <c r="C36" s="40">
        <v>790.7</v>
      </c>
      <c r="D36" s="40">
        <v>844.6</v>
      </c>
      <c r="E36" s="40">
        <v>844.6</v>
      </c>
      <c r="F36" s="40">
        <v>844.6</v>
      </c>
      <c r="G36" s="40">
        <v>844.6</v>
      </c>
      <c r="H36" s="40">
        <v>844.6</v>
      </c>
      <c r="I36" s="79"/>
      <c r="J36" s="79" t="s">
        <v>194</v>
      </c>
      <c r="K36" s="78" t="s">
        <v>182</v>
      </c>
      <c r="L36" s="102">
        <v>1</v>
      </c>
      <c r="M36" s="99"/>
      <c r="N36" s="99"/>
      <c r="O36" s="11"/>
    </row>
    <row r="37" spans="1:15" ht="57.75" customHeight="1" x14ac:dyDescent="0.25">
      <c r="A37" s="22"/>
      <c r="B37" s="72" t="s">
        <v>169</v>
      </c>
      <c r="C37" s="40">
        <f t="shared" ref="C37:H37" si="8">SUM(C38:C39)</f>
        <v>3259.8999999999996</v>
      </c>
      <c r="D37" s="40">
        <f t="shared" si="8"/>
        <v>2622.8</v>
      </c>
      <c r="E37" s="40">
        <f t="shared" si="8"/>
        <v>1672.8</v>
      </c>
      <c r="F37" s="40">
        <f t="shared" si="8"/>
        <v>1672.8</v>
      </c>
      <c r="G37" s="40">
        <f t="shared" si="8"/>
        <v>1672.8</v>
      </c>
      <c r="H37" s="40">
        <f t="shared" si="8"/>
        <v>1672.8</v>
      </c>
      <c r="I37" s="79"/>
      <c r="J37" s="180" t="s">
        <v>153</v>
      </c>
      <c r="K37" s="163" t="s">
        <v>151</v>
      </c>
      <c r="L37" s="178">
        <v>570</v>
      </c>
      <c r="M37" s="177"/>
      <c r="N37" s="104"/>
    </row>
    <row r="38" spans="1:15" ht="24.75" x14ac:dyDescent="0.25">
      <c r="A38" s="22"/>
      <c r="B38" s="73" t="s">
        <v>132</v>
      </c>
      <c r="C38" s="40">
        <v>618.79999999999995</v>
      </c>
      <c r="D38" s="40">
        <v>950</v>
      </c>
      <c r="E38" s="40"/>
      <c r="F38" s="40"/>
      <c r="G38" s="40"/>
      <c r="H38" s="40"/>
      <c r="I38" s="79"/>
      <c r="J38" s="181"/>
      <c r="K38" s="165"/>
      <c r="L38" s="179"/>
      <c r="M38" s="177"/>
      <c r="N38" s="104"/>
    </row>
    <row r="39" spans="1:15" ht="49.5" customHeight="1" x14ac:dyDescent="0.25">
      <c r="A39" s="22"/>
      <c r="B39" s="73" t="s">
        <v>133</v>
      </c>
      <c r="C39" s="40">
        <v>2641.1</v>
      </c>
      <c r="D39" s="40">
        <v>1672.8</v>
      </c>
      <c r="E39" s="40">
        <v>1672.8</v>
      </c>
      <c r="F39" s="40">
        <v>1672.8</v>
      </c>
      <c r="G39" s="40">
        <v>1672.8</v>
      </c>
      <c r="H39" s="40">
        <v>1672.8</v>
      </c>
      <c r="I39" s="79"/>
      <c r="J39" s="83" t="s">
        <v>156</v>
      </c>
      <c r="K39" s="65" t="s">
        <v>42</v>
      </c>
      <c r="L39" s="100">
        <v>100</v>
      </c>
      <c r="M39" s="104">
        <v>100</v>
      </c>
      <c r="N39" s="104"/>
    </row>
    <row r="40" spans="1:15" ht="36.75" x14ac:dyDescent="0.25">
      <c r="A40" s="22"/>
      <c r="B40" s="72" t="s">
        <v>171</v>
      </c>
      <c r="C40" s="40">
        <f t="shared" ref="C40:H40" si="9">SUM(C41:C43)</f>
        <v>2527.1</v>
      </c>
      <c r="D40" s="40">
        <f t="shared" si="9"/>
        <v>2200</v>
      </c>
      <c r="E40" s="40">
        <f t="shared" si="9"/>
        <v>0</v>
      </c>
      <c r="F40" s="40">
        <f t="shared" si="9"/>
        <v>0</v>
      </c>
      <c r="G40" s="40">
        <f t="shared" si="9"/>
        <v>0</v>
      </c>
      <c r="H40" s="40">
        <f t="shared" si="9"/>
        <v>0</v>
      </c>
      <c r="I40" s="79"/>
      <c r="J40" s="83"/>
      <c r="K40" s="65"/>
      <c r="L40" s="100"/>
      <c r="M40" s="104"/>
      <c r="N40" s="104"/>
    </row>
    <row r="41" spans="1:15" ht="36.75" x14ac:dyDescent="0.25">
      <c r="A41" s="22"/>
      <c r="B41" s="73" t="s">
        <v>134</v>
      </c>
      <c r="C41" s="40">
        <v>872.9</v>
      </c>
      <c r="D41" s="59">
        <v>1200</v>
      </c>
      <c r="E41" s="59"/>
      <c r="F41" s="59"/>
      <c r="G41" s="59"/>
      <c r="H41" s="59"/>
      <c r="I41" s="82"/>
      <c r="J41" s="82" t="s">
        <v>183</v>
      </c>
      <c r="K41" s="65" t="s">
        <v>42</v>
      </c>
      <c r="L41" s="100">
        <v>100</v>
      </c>
      <c r="M41" s="104">
        <v>100</v>
      </c>
      <c r="N41" s="104"/>
    </row>
    <row r="42" spans="1:15" ht="33" customHeight="1" x14ac:dyDescent="0.25">
      <c r="A42" s="75"/>
      <c r="B42" s="73" t="s">
        <v>135</v>
      </c>
      <c r="C42" s="40">
        <v>654.6</v>
      </c>
      <c r="D42" s="40">
        <v>1000</v>
      </c>
      <c r="E42" s="40"/>
      <c r="F42" s="40"/>
      <c r="G42" s="40"/>
      <c r="H42" s="40"/>
      <c r="I42" s="163"/>
      <c r="J42" s="60" t="s">
        <v>184</v>
      </c>
      <c r="K42" s="78" t="s">
        <v>158</v>
      </c>
      <c r="L42" s="100">
        <v>13</v>
      </c>
      <c r="M42" s="104">
        <v>22</v>
      </c>
      <c r="N42" s="104"/>
    </row>
    <row r="43" spans="1:15" ht="48.75" x14ac:dyDescent="0.25">
      <c r="A43" s="75"/>
      <c r="B43" s="73" t="s">
        <v>136</v>
      </c>
      <c r="C43" s="40">
        <v>999.6</v>
      </c>
      <c r="D43" s="40"/>
      <c r="E43" s="40"/>
      <c r="F43" s="40"/>
      <c r="G43" s="40"/>
      <c r="H43" s="40"/>
      <c r="I43" s="164"/>
      <c r="J43" s="60" t="s">
        <v>157</v>
      </c>
      <c r="K43" s="65" t="s">
        <v>158</v>
      </c>
      <c r="L43" s="100">
        <v>32</v>
      </c>
      <c r="M43" s="104"/>
      <c r="N43" s="104"/>
    </row>
    <row r="44" spans="1:15" ht="82.5" customHeight="1" x14ac:dyDescent="0.25">
      <c r="A44" s="75"/>
      <c r="B44" s="95" t="s">
        <v>137</v>
      </c>
      <c r="C44" s="40">
        <f>C45</f>
        <v>12223.8</v>
      </c>
      <c r="D44" s="40">
        <f t="shared" ref="D44:H44" si="10">D45</f>
        <v>15956.82</v>
      </c>
      <c r="E44" s="40">
        <f t="shared" si="10"/>
        <v>5613.6</v>
      </c>
      <c r="F44" s="40">
        <f t="shared" si="10"/>
        <v>5800.2</v>
      </c>
      <c r="G44" s="40">
        <f t="shared" si="10"/>
        <v>5800.2</v>
      </c>
      <c r="H44" s="40">
        <f t="shared" si="10"/>
        <v>5800.2</v>
      </c>
      <c r="I44" s="164"/>
      <c r="J44" s="115" t="s">
        <v>90</v>
      </c>
      <c r="K44" s="65" t="s">
        <v>42</v>
      </c>
      <c r="L44" s="100">
        <v>10</v>
      </c>
      <c r="M44" s="104"/>
      <c r="N44" s="104"/>
    </row>
    <row r="45" spans="1:15" ht="24.75" customHeight="1" x14ac:dyDescent="0.25">
      <c r="A45" s="22"/>
      <c r="B45" s="72" t="s">
        <v>172</v>
      </c>
      <c r="C45" s="40">
        <f>SUM(C46:C50)</f>
        <v>12223.8</v>
      </c>
      <c r="D45" s="40">
        <f t="shared" ref="D45:H45" si="11">SUM(D46:D50)</f>
        <v>15956.82</v>
      </c>
      <c r="E45" s="40">
        <f t="shared" si="11"/>
        <v>5613.6</v>
      </c>
      <c r="F45" s="40">
        <f t="shared" si="11"/>
        <v>5800.2</v>
      </c>
      <c r="G45" s="40">
        <f t="shared" si="11"/>
        <v>5800.2</v>
      </c>
      <c r="H45" s="40">
        <f t="shared" si="11"/>
        <v>5800.2</v>
      </c>
      <c r="I45" s="164"/>
      <c r="J45" s="160" t="s">
        <v>185</v>
      </c>
      <c r="K45" s="136" t="s">
        <v>42</v>
      </c>
      <c r="L45" s="136">
        <v>34</v>
      </c>
      <c r="M45" s="104"/>
      <c r="N45" s="104"/>
    </row>
    <row r="46" spans="1:15" ht="25.5" x14ac:dyDescent="0.25">
      <c r="A46" s="22"/>
      <c r="B46" s="73" t="s">
        <v>138</v>
      </c>
      <c r="C46" s="40">
        <v>6682.4</v>
      </c>
      <c r="D46" s="59">
        <f>5533.4+208.47</f>
        <v>5741.87</v>
      </c>
      <c r="E46" s="59">
        <v>5613.6</v>
      </c>
      <c r="F46" s="59">
        <v>5800.2</v>
      </c>
      <c r="G46" s="59">
        <v>5800.2</v>
      </c>
      <c r="H46" s="59">
        <v>5800.2</v>
      </c>
      <c r="I46" s="165"/>
      <c r="J46" s="160"/>
      <c r="K46" s="140"/>
      <c r="L46" s="140"/>
      <c r="M46" s="104"/>
      <c r="N46" s="104"/>
    </row>
    <row r="47" spans="1:15" ht="25.5" x14ac:dyDescent="0.25">
      <c r="A47" s="22"/>
      <c r="B47" s="73"/>
      <c r="C47" s="40"/>
      <c r="D47" s="59">
        <v>10214.950000000001</v>
      </c>
      <c r="E47" s="59"/>
      <c r="F47" s="59"/>
      <c r="G47" s="59"/>
      <c r="H47" s="59"/>
      <c r="I47" s="109"/>
      <c r="J47" s="107" t="s">
        <v>202</v>
      </c>
      <c r="K47" s="108" t="s">
        <v>201</v>
      </c>
      <c r="L47" s="108">
        <v>1.1000000000000001</v>
      </c>
      <c r="M47" s="104"/>
      <c r="N47" s="104"/>
    </row>
    <row r="48" spans="1:15" ht="48" customHeight="1" x14ac:dyDescent="0.25">
      <c r="A48" s="75"/>
      <c r="B48" s="81" t="s">
        <v>174</v>
      </c>
      <c r="C48" s="40">
        <v>3061.2</v>
      </c>
      <c r="D48" s="40"/>
      <c r="E48" s="40"/>
      <c r="F48" s="40"/>
      <c r="G48" s="40"/>
      <c r="H48" s="40"/>
      <c r="I48" s="163" t="s">
        <v>77</v>
      </c>
      <c r="J48" s="136" t="s">
        <v>186</v>
      </c>
      <c r="K48" s="163" t="s">
        <v>42</v>
      </c>
      <c r="L48" s="163">
        <v>85</v>
      </c>
      <c r="M48" s="104">
        <v>0</v>
      </c>
      <c r="N48" s="104">
        <v>0</v>
      </c>
    </row>
    <row r="49" spans="1:15" ht="22.5" customHeight="1" x14ac:dyDescent="0.25">
      <c r="A49" s="75"/>
      <c r="B49" s="81"/>
      <c r="C49" s="40"/>
      <c r="D49" s="40"/>
      <c r="E49" s="40"/>
      <c r="F49" s="40"/>
      <c r="G49" s="40"/>
      <c r="H49" s="40"/>
      <c r="I49" s="164"/>
      <c r="J49" s="137"/>
      <c r="K49" s="164"/>
      <c r="L49" s="164"/>
      <c r="M49" s="104"/>
      <c r="N49" s="104"/>
    </row>
    <row r="50" spans="1:15" ht="24.75" x14ac:dyDescent="0.25">
      <c r="A50" s="75"/>
      <c r="B50" s="73" t="s">
        <v>139</v>
      </c>
      <c r="C50" s="40">
        <v>2480.1999999999998</v>
      </c>
      <c r="D50" s="40"/>
      <c r="E50" s="40"/>
      <c r="F50" s="40"/>
      <c r="G50" s="40"/>
      <c r="H50" s="40"/>
      <c r="I50" s="164"/>
      <c r="J50" s="137"/>
      <c r="K50" s="164"/>
      <c r="L50" s="164"/>
      <c r="M50" s="104"/>
      <c r="N50" s="104"/>
    </row>
    <row r="51" spans="1:15" x14ac:dyDescent="0.25">
      <c r="A51" s="75"/>
      <c r="B51" s="73" t="s">
        <v>159</v>
      </c>
      <c r="C51" s="40"/>
      <c r="D51" s="40"/>
      <c r="E51" s="40"/>
      <c r="F51" s="40"/>
      <c r="G51" s="40"/>
      <c r="H51" s="40"/>
      <c r="I51" s="164"/>
      <c r="J51" s="140"/>
      <c r="K51" s="165"/>
      <c r="L51" s="165"/>
      <c r="M51" s="104"/>
      <c r="N51" s="104"/>
    </row>
    <row r="52" spans="1:15" ht="72.75" x14ac:dyDescent="0.25">
      <c r="A52" s="75"/>
      <c r="B52" s="95" t="s">
        <v>140</v>
      </c>
      <c r="C52" s="40">
        <f>C53</f>
        <v>15</v>
      </c>
      <c r="D52" s="40">
        <f t="shared" ref="D52:H53" si="12">D53</f>
        <v>5</v>
      </c>
      <c r="E52" s="40">
        <f t="shared" si="12"/>
        <v>5</v>
      </c>
      <c r="F52" s="40">
        <f t="shared" si="12"/>
        <v>5</v>
      </c>
      <c r="G52" s="40">
        <f t="shared" si="12"/>
        <v>5</v>
      </c>
      <c r="H52" s="40">
        <f t="shared" si="12"/>
        <v>5</v>
      </c>
      <c r="I52" s="164"/>
      <c r="J52" s="160" t="s">
        <v>188</v>
      </c>
      <c r="K52" s="160" t="s">
        <v>42</v>
      </c>
      <c r="L52" s="176">
        <v>20</v>
      </c>
      <c r="M52" s="104"/>
      <c r="N52" s="104"/>
    </row>
    <row r="53" spans="1:15" ht="36.75" x14ac:dyDescent="0.25">
      <c r="A53" s="75"/>
      <c r="B53" s="72" t="s">
        <v>173</v>
      </c>
      <c r="C53" s="40">
        <f>C54</f>
        <v>15</v>
      </c>
      <c r="D53" s="40">
        <f t="shared" si="12"/>
        <v>5</v>
      </c>
      <c r="E53" s="40">
        <f t="shared" si="12"/>
        <v>5</v>
      </c>
      <c r="F53" s="40">
        <f t="shared" si="12"/>
        <v>5</v>
      </c>
      <c r="G53" s="40">
        <f t="shared" si="12"/>
        <v>5</v>
      </c>
      <c r="H53" s="40">
        <f t="shared" si="12"/>
        <v>5</v>
      </c>
      <c r="I53" s="164"/>
      <c r="J53" s="160"/>
      <c r="K53" s="160"/>
      <c r="L53" s="176"/>
      <c r="M53" s="99">
        <v>50</v>
      </c>
      <c r="N53" s="99">
        <v>100</v>
      </c>
    </row>
    <row r="54" spans="1:15" ht="24.75" x14ac:dyDescent="0.25">
      <c r="B54" s="73" t="s">
        <v>141</v>
      </c>
      <c r="C54" s="66">
        <v>15</v>
      </c>
      <c r="D54" s="40">
        <v>5</v>
      </c>
      <c r="E54" s="40">
        <v>5</v>
      </c>
      <c r="F54" s="40">
        <v>5</v>
      </c>
      <c r="G54" s="40">
        <v>5</v>
      </c>
      <c r="H54" s="40">
        <v>5</v>
      </c>
      <c r="I54" s="164"/>
      <c r="J54" s="160"/>
      <c r="K54" s="160"/>
      <c r="L54" s="176"/>
      <c r="M54" s="99"/>
      <c r="N54" s="99"/>
    </row>
    <row r="55" spans="1:15" ht="36.75" x14ac:dyDescent="0.25">
      <c r="A55" s="75"/>
      <c r="B55" s="95" t="s">
        <v>143</v>
      </c>
      <c r="C55" s="80">
        <f>C56</f>
        <v>0</v>
      </c>
      <c r="D55" s="80">
        <f t="shared" ref="D55:H56" si="13">D56</f>
        <v>1350</v>
      </c>
      <c r="E55" s="80">
        <f t="shared" si="13"/>
        <v>5186.5</v>
      </c>
      <c r="F55" s="80">
        <f t="shared" si="13"/>
        <v>24413.599999999999</v>
      </c>
      <c r="G55" s="80">
        <f t="shared" si="13"/>
        <v>5186.5</v>
      </c>
      <c r="H55" s="80">
        <f t="shared" si="13"/>
        <v>5186.5</v>
      </c>
      <c r="I55" s="137" t="s">
        <v>63</v>
      </c>
      <c r="J55" s="166" t="s">
        <v>187</v>
      </c>
      <c r="K55" s="163" t="s">
        <v>42</v>
      </c>
      <c r="L55" s="178">
        <v>100</v>
      </c>
      <c r="M55" s="99"/>
      <c r="N55" s="99"/>
      <c r="O55" s="11"/>
    </row>
    <row r="56" spans="1:15" ht="24.75" customHeight="1" x14ac:dyDescent="0.25">
      <c r="A56" s="75"/>
      <c r="B56" s="98" t="s">
        <v>175</v>
      </c>
      <c r="C56" s="65">
        <f>C57</f>
        <v>0</v>
      </c>
      <c r="D56" s="40">
        <f t="shared" si="13"/>
        <v>1350</v>
      </c>
      <c r="E56" s="65">
        <f t="shared" si="13"/>
        <v>5186.5</v>
      </c>
      <c r="F56" s="65">
        <f t="shared" si="13"/>
        <v>24413.599999999999</v>
      </c>
      <c r="G56" s="65">
        <f t="shared" si="13"/>
        <v>5186.5</v>
      </c>
      <c r="H56" s="65">
        <f t="shared" si="13"/>
        <v>5186.5</v>
      </c>
      <c r="I56" s="137"/>
      <c r="J56" s="166"/>
      <c r="K56" s="164"/>
      <c r="L56" s="182"/>
      <c r="M56" s="99"/>
      <c r="N56" s="99"/>
      <c r="O56" s="11"/>
    </row>
    <row r="57" spans="1:15" ht="36.75" customHeight="1" x14ac:dyDescent="0.25">
      <c r="A57" s="75"/>
      <c r="B57" s="73" t="s">
        <v>144</v>
      </c>
      <c r="C57" s="65"/>
      <c r="D57" s="40">
        <v>1350</v>
      </c>
      <c r="E57" s="65">
        <v>5186.5</v>
      </c>
      <c r="F57" s="65">
        <v>24413.599999999999</v>
      </c>
      <c r="G57" s="65">
        <v>5186.5</v>
      </c>
      <c r="H57" s="65">
        <v>5186.5</v>
      </c>
      <c r="I57" s="137"/>
      <c r="J57" s="166"/>
      <c r="K57" s="165"/>
      <c r="L57" s="179"/>
      <c r="M57" s="99">
        <v>50</v>
      </c>
      <c r="N57" s="99">
        <v>100</v>
      </c>
      <c r="O57" s="11"/>
    </row>
    <row r="58" spans="1:15" x14ac:dyDescent="0.25">
      <c r="B58" s="84"/>
      <c r="C58" s="78"/>
      <c r="D58" s="85"/>
      <c r="E58" s="85"/>
      <c r="F58" s="85"/>
      <c r="G58" s="85"/>
      <c r="H58" s="85"/>
      <c r="I58" s="113"/>
      <c r="J58" s="79"/>
      <c r="K58" s="78"/>
      <c r="L58" s="102"/>
      <c r="M58" s="99"/>
      <c r="N58" s="99"/>
      <c r="O58" s="11"/>
    </row>
    <row r="59" spans="1:15" x14ac:dyDescent="0.25">
      <c r="A59" s="75"/>
      <c r="B59" s="83"/>
      <c r="C59" s="78"/>
      <c r="D59" s="85"/>
      <c r="E59" s="85"/>
      <c r="F59" s="85"/>
      <c r="G59" s="85"/>
      <c r="H59" s="85"/>
      <c r="I59" s="113"/>
      <c r="J59" s="79"/>
      <c r="K59" s="78"/>
      <c r="L59" s="102"/>
      <c r="M59" s="99"/>
      <c r="N59" s="99"/>
    </row>
    <row r="60" spans="1:15" x14ac:dyDescent="0.25">
      <c r="A60" s="75"/>
      <c r="B60" s="83"/>
      <c r="C60" s="78"/>
      <c r="D60" s="86"/>
      <c r="E60" s="86"/>
      <c r="F60" s="86"/>
      <c r="G60" s="86"/>
      <c r="H60" s="86"/>
      <c r="I60" s="114"/>
      <c r="J60" s="82"/>
      <c r="K60" s="78"/>
      <c r="L60" s="102"/>
      <c r="M60" s="99"/>
      <c r="N60" s="99"/>
    </row>
  </sheetData>
  <mergeCells count="57">
    <mergeCell ref="K55:K57"/>
    <mergeCell ref="L55:L57"/>
    <mergeCell ref="K21:K22"/>
    <mergeCell ref="L21:L22"/>
    <mergeCell ref="K23:K25"/>
    <mergeCell ref="L23:L25"/>
    <mergeCell ref="L28:L29"/>
    <mergeCell ref="K52:K54"/>
    <mergeCell ref="L52:L54"/>
    <mergeCell ref="M16:M18"/>
    <mergeCell ref="N16:N18"/>
    <mergeCell ref="K19:K20"/>
    <mergeCell ref="L19:L20"/>
    <mergeCell ref="M31:M32"/>
    <mergeCell ref="K37:K38"/>
    <mergeCell ref="L37:L38"/>
    <mergeCell ref="M37:M38"/>
    <mergeCell ref="K33:K35"/>
    <mergeCell ref="L33:L35"/>
    <mergeCell ref="M33:M35"/>
    <mergeCell ref="K28:K29"/>
    <mergeCell ref="L1:N1"/>
    <mergeCell ref="J6:L6"/>
    <mergeCell ref="M6:N6"/>
    <mergeCell ref="A2:N2"/>
    <mergeCell ref="A3:N3"/>
    <mergeCell ref="A4:N4"/>
    <mergeCell ref="A5:N5"/>
    <mergeCell ref="A6:A7"/>
    <mergeCell ref="B6:B7"/>
    <mergeCell ref="C6:C7"/>
    <mergeCell ref="I6:I7"/>
    <mergeCell ref="I48:I54"/>
    <mergeCell ref="J55:J57"/>
    <mergeCell ref="J10:J14"/>
    <mergeCell ref="K10:K14"/>
    <mergeCell ref="I55:I57"/>
    <mergeCell ref="J19:J20"/>
    <mergeCell ref="J21:J22"/>
    <mergeCell ref="I42:I46"/>
    <mergeCell ref="J33:J35"/>
    <mergeCell ref="J23:J25"/>
    <mergeCell ref="J28:J29"/>
    <mergeCell ref="J31:J32"/>
    <mergeCell ref="K31:K32"/>
    <mergeCell ref="I26:I27"/>
    <mergeCell ref="I10:I14"/>
    <mergeCell ref="J52:J54"/>
    <mergeCell ref="L10:L14"/>
    <mergeCell ref="J45:J46"/>
    <mergeCell ref="K45:K46"/>
    <mergeCell ref="L45:L46"/>
    <mergeCell ref="J48:J51"/>
    <mergeCell ref="K48:K51"/>
    <mergeCell ref="L48:L51"/>
    <mergeCell ref="L31:L32"/>
    <mergeCell ref="J37:J3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Сведения</vt:lpstr>
      <vt:lpstr>Перечень</vt:lpstr>
      <vt:lpstr>Р-ое обес-ие</vt:lpstr>
      <vt:lpstr>План реализации</vt:lpstr>
      <vt:lpstr>Перечень!Область_печати</vt:lpstr>
      <vt:lpstr>'План реализации'!Область_печати</vt:lpstr>
      <vt:lpstr>'Р-ое обес-ие'!Область_печати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2020-03-12T12:59:26Z</cp:lastPrinted>
  <dcterms:created xsi:type="dcterms:W3CDTF">2015-12-14T08:34:37Z</dcterms:created>
  <dcterms:modified xsi:type="dcterms:W3CDTF">2020-03-28T10:34:48Z</dcterms:modified>
</cp:coreProperties>
</file>