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17 (2013)" sheetId="1" r:id="rId1"/>
    <sheet name="Лист1" sheetId="2" r:id="rId2"/>
  </sheets>
  <externalReferences>
    <externalReference r:id="rId5"/>
  </externalReferences>
  <definedNames>
    <definedName name="В11">#REF!</definedName>
    <definedName name="_xlnm.Print_Titles" localSheetId="0">'Приложение 17 (2013)'!$11:$12</definedName>
    <definedName name="_xlnm.Print_Area" localSheetId="0">'Приложение 17 (2013)'!$C$2:$O$26</definedName>
  </definedNames>
  <calcPr fullCalcOnLoad="1"/>
</workbook>
</file>

<file path=xl/sharedStrings.xml><?xml version="1.0" encoding="utf-8"?>
<sst xmlns="http://schemas.openxmlformats.org/spreadsheetml/2006/main" count="40" uniqueCount="39">
  <si>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</si>
  <si>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</si>
  <si>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</si>
  <si>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</si>
  <si>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</si>
  <si>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</si>
  <si>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</si>
  <si>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</si>
  <si>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</si>
  <si>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</si>
  <si>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</si>
  <si>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</si>
  <si>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</si>
  <si>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</si>
  <si>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</si>
  <si>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</si>
  <si>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</si>
  <si>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</si>
  <si>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</si>
  <si>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</si>
  <si>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</si>
  <si>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</si>
  <si>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</si>
  <si>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</si>
  <si>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</si>
  <si>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</si>
  <si>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</si>
  <si>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</si>
  <si>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2013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</si>
  <si>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</si>
  <si>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</si>
  <si>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</si>
  <si>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</si>
  <si>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</si>
  <si>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Прочие межбюджетные трансферты общего характера. 
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</si>
  <si>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</si>
  <si>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</si>
  <si>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Приложение 17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</si>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</sst>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9" fillId="0" borderId="0" xfId="57" applyFill="1" applyBorder="1">
      <alignment/>
      <protection/>
    </xf>
    <xf numFmtId="49" fontId="29" fillId="0" borderId="0" xfId="57" applyNumberFormat="1" applyFont="1" applyFill="1" applyBorder="1" applyAlignment="1">
      <alignment horizontal="center" vertical="center"/>
      <protection/>
    </xf>
    <xf numFmtId="0" fontId="29" fillId="0" borderId="0" xfId="57" applyFont="1" applyFill="1" applyBorder="1">
      <alignment/>
      <protection/>
    </xf>
    <xf numFmtId="180" fontId="29" fillId="0" borderId="0" xfId="57" applyNumberFormat="1" applyFont="1" applyFill="1" applyBorder="1">
      <alignment/>
      <protection/>
    </xf>
    <xf numFmtId="0" fontId="9" fillId="0" borderId="0" xfId="57" applyFont="1" applyFill="1" applyBorder="1" applyAlignment="1">
      <alignment/>
      <protection/>
    </xf>
    <xf numFmtId="0" fontId="2" fillId="0" borderId="0" xfId="58" applyAlignment="1">
      <alignment horizontal="left" vertical="center"/>
      <protection/>
    </xf>
    <xf numFmtId="0" fontId="29" fillId="0" borderId="0" xfId="59" applyFont="1" applyAlignment="1">
      <alignment wrapText="1"/>
      <protection/>
    </xf>
    <xf numFmtId="0" fontId="11" fillId="0" borderId="0" xfId="57" applyFont="1" applyFill="1" applyBorder="1">
      <alignment/>
      <protection/>
    </xf>
    <xf numFmtId="0" fontId="6" fillId="0" borderId="0" xfId="56" applyFont="1" applyFill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0" xfId="56" applyFont="1" applyFill="1" applyBorder="1" applyAlignment="1">
      <alignment horizontal="center" vertical="top"/>
      <protection/>
    </xf>
    <xf numFmtId="0" fontId="30" fillId="0" borderId="0" xfId="57" applyFont="1" applyFill="1" applyBorder="1" applyAlignment="1">
      <alignment/>
      <protection/>
    </xf>
    <xf numFmtId="180" fontId="30" fillId="0" borderId="0" xfId="57" applyNumberFormat="1" applyFont="1" applyFill="1" applyBorder="1" applyAlignment="1">
      <alignment/>
      <protection/>
    </xf>
    <xf numFmtId="0" fontId="9" fillId="0" borderId="10" xfId="57" applyFont="1" applyFill="1" applyBorder="1">
      <alignment/>
      <protection/>
    </xf>
    <xf numFmtId="0" fontId="9" fillId="0" borderId="0" xfId="56">
      <alignment/>
      <protection/>
    </xf>
    <xf numFmtId="49" fontId="11" fillId="0" borderId="11" xfId="56" applyNumberFormat="1" applyFont="1" applyBorder="1">
      <alignment/>
      <protection/>
    </xf>
    <xf numFmtId="49" fontId="31" fillId="0" borderId="12" xfId="56" applyNumberFormat="1" applyFont="1" applyBorder="1">
      <alignment/>
      <protection/>
    </xf>
    <xf numFmtId="0" fontId="31" fillId="0" borderId="13" xfId="56" applyFont="1" applyBorder="1" applyAlignment="1">
      <alignment horizontal="center" vertical="top"/>
      <protection/>
    </xf>
    <xf numFmtId="0" fontId="31" fillId="0" borderId="14" xfId="56" applyFont="1" applyBorder="1" applyAlignment="1">
      <alignment horizontal="justify" vertical="top"/>
      <protection/>
    </xf>
    <xf numFmtId="0" fontId="31" fillId="0" borderId="15" xfId="56" applyFont="1" applyBorder="1" applyAlignment="1">
      <alignment horizontal="justify" vertical="top"/>
      <protection/>
    </xf>
    <xf numFmtId="0" fontId="31" fillId="0" borderId="16" xfId="56" applyFont="1" applyBorder="1" applyAlignment="1">
      <alignment horizontal="justify" vertical="top"/>
      <protection/>
    </xf>
    <xf numFmtId="49" fontId="2" fillId="0" borderId="17" xfId="56" applyNumberFormat="1" applyFont="1" applyBorder="1">
      <alignment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9" fillId="0" borderId="21" xfId="56" applyBorder="1">
      <alignment/>
      <protection/>
    </xf>
    <xf numFmtId="0" fontId="32" fillId="24" borderId="14" xfId="57" applyFont="1" applyFill="1" applyBorder="1">
      <alignment/>
      <protection/>
    </xf>
    <xf numFmtId="0" fontId="32" fillId="24" borderId="22" xfId="57" applyFont="1" applyFill="1" applyBorder="1">
      <alignment/>
      <protection/>
    </xf>
    <xf numFmtId="0" fontId="33" fillId="24" borderId="23" xfId="57" applyFont="1" applyFill="1" applyBorder="1" applyAlignment="1">
      <alignment horizontal="justify" vertical="center" wrapText="1"/>
      <protection/>
    </xf>
    <xf numFmtId="182" fontId="32" fillId="24" borderId="0" xfId="57" applyNumberFormat="1" applyFont="1" applyFill="1" applyBorder="1">
      <alignment/>
      <protection/>
    </xf>
    <xf numFmtId="0" fontId="32" fillId="24" borderId="0" xfId="57" applyFont="1" applyFill="1" applyBorder="1">
      <alignment/>
      <protection/>
    </xf>
    <xf numFmtId="0" fontId="32" fillId="24" borderId="13" xfId="57" applyFont="1" applyFill="1" applyBorder="1">
      <alignment/>
      <protection/>
    </xf>
    <xf numFmtId="181" fontId="9" fillId="0" borderId="0" xfId="56" applyNumberFormat="1">
      <alignment/>
      <protection/>
    </xf>
    <xf numFmtId="0" fontId="2" fillId="0" borderId="20" xfId="56" applyFont="1" applyBorder="1" applyAlignment="1">
      <alignment horizontal="justify"/>
      <protection/>
    </xf>
    <xf numFmtId="0" fontId="9" fillId="0" borderId="24" xfId="57" applyFill="1" applyBorder="1">
      <alignment/>
      <protection/>
    </xf>
    <xf numFmtId="0" fontId="9" fillId="0" borderId="25" xfId="57" applyFill="1" applyBorder="1">
      <alignment/>
      <protection/>
    </xf>
    <xf numFmtId="0" fontId="9" fillId="0" borderId="26" xfId="57" applyFill="1" applyBorder="1">
      <alignment/>
      <protection/>
    </xf>
    <xf numFmtId="0" fontId="2" fillId="0" borderId="27" xfId="56" applyFont="1" applyBorder="1" applyAlignment="1">
      <alignment horizontal="justify" wrapText="1"/>
      <protection/>
    </xf>
    <xf numFmtId="1" fontId="9" fillId="0" borderId="0" xfId="56" applyNumberFormat="1">
      <alignment/>
      <protection/>
    </xf>
    <xf numFmtId="0" fontId="9" fillId="0" borderId="14" xfId="57" applyFill="1" applyBorder="1">
      <alignment/>
      <protection/>
    </xf>
    <xf numFmtId="0" fontId="9" fillId="0" borderId="22" xfId="57" applyFill="1" applyBorder="1">
      <alignment/>
      <protection/>
    </xf>
    <xf numFmtId="1" fontId="32" fillId="0" borderId="28" xfId="57" applyNumberFormat="1" applyFont="1" applyFill="1" applyBorder="1" applyAlignment="1" applyProtection="1">
      <alignment horizontal="justify" vertical="center" wrapText="1"/>
      <protection locked="0"/>
    </xf>
    <xf numFmtId="0" fontId="9" fillId="0" borderId="13" xfId="57" applyFill="1" applyBorder="1">
      <alignment/>
      <protection/>
    </xf>
    <xf numFmtId="0" fontId="32" fillId="0" borderId="16" xfId="57" applyFont="1" applyFill="1" applyBorder="1" applyAlignment="1">
      <alignment horizontal="justify" vertical="center" wrapText="1"/>
      <protection/>
    </xf>
    <xf numFmtId="181" fontId="32" fillId="24" borderId="0" xfId="57" applyNumberFormat="1" applyFont="1" applyFill="1" applyBorder="1">
      <alignment/>
      <protection/>
    </xf>
    <xf numFmtId="0" fontId="9" fillId="0" borderId="0" xfId="57" applyFill="1">
      <alignment/>
      <protection/>
    </xf>
    <xf numFmtId="0" fontId="9" fillId="0" borderId="29" xfId="57" applyFont="1" applyFill="1" applyBorder="1" applyAlignment="1">
      <alignment horizontal="center" vertical="center"/>
      <protection/>
    </xf>
    <xf numFmtId="0" fontId="29" fillId="0" borderId="29" xfId="57" applyFont="1" applyFill="1" applyBorder="1">
      <alignment/>
      <protection/>
    </xf>
    <xf numFmtId="180" fontId="29" fillId="0" borderId="29" xfId="57" applyNumberFormat="1" applyFont="1" applyFill="1" applyBorder="1">
      <alignment/>
      <protection/>
    </xf>
    <xf numFmtId="0" fontId="9" fillId="0" borderId="0" xfId="57" applyFont="1" applyFill="1">
      <alignment/>
      <protection/>
    </xf>
    <xf numFmtId="0" fontId="33" fillId="25" borderId="0" xfId="56" applyFont="1" applyFill="1" applyAlignment="1">
      <alignment vertical="center"/>
      <protection/>
    </xf>
    <xf numFmtId="0" fontId="2" fillId="0" borderId="15" xfId="58" applyFont="1" applyBorder="1" applyAlignment="1">
      <alignment wrapText="1"/>
      <protection/>
    </xf>
    <xf numFmtId="0" fontId="2" fillId="0" borderId="30" xfId="56" applyFont="1" applyFill="1" applyBorder="1" applyAlignment="1">
      <alignment horizontal="justify" wrapText="1"/>
      <protection/>
    </xf>
    <xf numFmtId="0" fontId="33" fillId="25" borderId="23" xfId="56" applyFont="1" applyFill="1" applyBorder="1" applyAlignment="1">
      <alignment horizontal="justify" vertical="center"/>
      <protection/>
    </xf>
    <xf numFmtId="49" fontId="33" fillId="24" borderId="23" xfId="57" applyNumberFormat="1" applyFont="1" applyFill="1" applyBorder="1" applyAlignment="1">
      <alignment horizontal="center" vertical="center"/>
      <protection/>
    </xf>
    <xf numFmtId="49" fontId="2" fillId="0" borderId="15" xfId="56" applyNumberFormat="1" applyFont="1" applyBorder="1">
      <alignment/>
      <protection/>
    </xf>
    <xf numFmtId="49" fontId="34" fillId="0" borderId="30" xfId="56" applyNumberFormat="1" applyFont="1" applyFill="1" applyBorder="1">
      <alignment/>
      <protection/>
    </xf>
    <xf numFmtId="49" fontId="33" fillId="25" borderId="31" xfId="56" applyNumberFormat="1" applyFont="1" applyFill="1" applyBorder="1" applyAlignment="1">
      <alignment vertical="center"/>
      <protection/>
    </xf>
    <xf numFmtId="49" fontId="2" fillId="0" borderId="25" xfId="56" applyNumberFormat="1" applyFont="1" applyBorder="1">
      <alignment/>
      <protection/>
    </xf>
    <xf numFmtId="49" fontId="34" fillId="0" borderId="32" xfId="56" applyNumberFormat="1" applyFont="1" applyBorder="1">
      <alignment/>
      <protection/>
    </xf>
    <xf numFmtId="49" fontId="9" fillId="0" borderId="28" xfId="57" applyNumberFormat="1" applyFont="1" applyFill="1" applyBorder="1" applyAlignment="1">
      <alignment horizontal="center" vertical="center"/>
      <protection/>
    </xf>
    <xf numFmtId="49" fontId="9" fillId="0" borderId="16" xfId="57" applyNumberFormat="1" applyFont="1" applyFill="1" applyBorder="1" applyAlignment="1">
      <alignment horizontal="center" vertical="center"/>
      <protection/>
    </xf>
    <xf numFmtId="49" fontId="33" fillId="24" borderId="33" xfId="57" applyNumberFormat="1" applyFont="1" applyFill="1" applyBorder="1" applyAlignment="1">
      <alignment horizontal="center" vertical="center"/>
      <protection/>
    </xf>
    <xf numFmtId="1" fontId="33" fillId="24" borderId="33" xfId="57" applyNumberFormat="1" applyFont="1" applyFill="1" applyBorder="1" applyAlignment="1" applyProtection="1">
      <alignment horizontal="justify" vertical="center"/>
      <protection locked="0"/>
    </xf>
    <xf numFmtId="0" fontId="33" fillId="24" borderId="34" xfId="57" applyFont="1" applyFill="1" applyBorder="1" applyAlignment="1">
      <alignment horizontal="justify" vertical="center" wrapText="1"/>
      <protection/>
    </xf>
    <xf numFmtId="180" fontId="9" fillId="0" borderId="29" xfId="57" applyNumberFormat="1" applyFont="1" applyFill="1" applyBorder="1">
      <alignment/>
      <protection/>
    </xf>
    <xf numFmtId="43" fontId="33" fillId="24" borderId="23" xfId="72" applyNumberFormat="1" applyFont="1" applyFill="1" applyBorder="1" applyAlignment="1" applyProtection="1">
      <alignment vertical="center" wrapText="1"/>
      <protection locked="0"/>
    </xf>
    <xf numFmtId="43" fontId="10" fillId="0" borderId="28" xfId="56" applyNumberFormat="1" applyFont="1" applyBorder="1" applyAlignment="1">
      <alignment horizontal="center"/>
      <protection/>
    </xf>
    <xf numFmtId="43" fontId="2" fillId="0" borderId="28" xfId="56" applyNumberFormat="1" applyFont="1" applyBorder="1" applyAlignment="1">
      <alignment horizontal="center"/>
      <protection/>
    </xf>
    <xf numFmtId="43" fontId="2" fillId="26" borderId="28" xfId="56" applyNumberFormat="1" applyFont="1" applyFill="1" applyBorder="1" applyAlignment="1">
      <alignment horizontal="center"/>
      <protection/>
    </xf>
    <xf numFmtId="43" fontId="9" fillId="26" borderId="28" xfId="56" applyNumberFormat="1" applyFill="1" applyBorder="1" applyAlignment="1">
      <alignment horizontal="center"/>
      <protection/>
    </xf>
    <xf numFmtId="43" fontId="9" fillId="0" borderId="28" xfId="56" applyNumberFormat="1" applyBorder="1">
      <alignment/>
      <protection/>
    </xf>
    <xf numFmtId="43" fontId="10" fillId="0" borderId="13" xfId="56" applyNumberFormat="1" applyFont="1" applyBorder="1" applyAlignment="1">
      <alignment horizontal="center"/>
      <protection/>
    </xf>
    <xf numFmtId="43" fontId="0" fillId="0" borderId="30" xfId="56" applyNumberFormat="1" applyFont="1" applyFill="1" applyBorder="1" applyAlignment="1">
      <alignment horizontal="center"/>
      <protection/>
    </xf>
    <xf numFmtId="43" fontId="9" fillId="0" borderId="30" xfId="56" applyNumberFormat="1" applyFill="1" applyBorder="1">
      <alignment/>
      <protection/>
    </xf>
    <xf numFmtId="43" fontId="33" fillId="25" borderId="23" xfId="56" applyNumberFormat="1" applyFont="1" applyFill="1" applyBorder="1" applyAlignment="1">
      <alignment horizontal="center" vertical="center"/>
      <protection/>
    </xf>
    <xf numFmtId="43" fontId="10" fillId="0" borderId="20" xfId="56" applyNumberFormat="1" applyFont="1" applyBorder="1" applyAlignment="1">
      <alignment horizontal="center"/>
      <protection/>
    </xf>
    <xf numFmtId="43" fontId="2" fillId="0" borderId="26" xfId="56" applyNumberFormat="1" applyFont="1" applyFill="1" applyBorder="1" applyAlignment="1">
      <alignment horizontal="center"/>
      <protection/>
    </xf>
    <xf numFmtId="43" fontId="9" fillId="0" borderId="26" xfId="56" applyNumberFormat="1" applyFill="1" applyBorder="1" applyAlignment="1">
      <alignment horizontal="center"/>
      <protection/>
    </xf>
    <xf numFmtId="43" fontId="9" fillId="0" borderId="26" xfId="56" applyNumberFormat="1" applyFill="1" applyBorder="1">
      <alignment/>
      <protection/>
    </xf>
    <xf numFmtId="43" fontId="33" fillId="24" borderId="23" xfId="57" applyNumberFormat="1" applyFont="1" applyFill="1" applyBorder="1" applyAlignment="1">
      <alignment horizontal="center" vertical="center" wrapText="1"/>
      <protection/>
    </xf>
    <xf numFmtId="43" fontId="2" fillId="0" borderId="33" xfId="56" applyNumberFormat="1" applyFont="1" applyBorder="1" applyAlignment="1">
      <alignment horizontal="center"/>
      <protection/>
    </xf>
    <xf numFmtId="43" fontId="8" fillId="26" borderId="33" xfId="56" applyNumberFormat="1" applyFont="1" applyFill="1" applyBorder="1" applyAlignment="1">
      <alignment horizontal="center"/>
      <protection/>
    </xf>
    <xf numFmtId="43" fontId="2" fillId="26" borderId="33" xfId="56" applyNumberFormat="1" applyFont="1" applyFill="1" applyBorder="1" applyAlignment="1">
      <alignment horizontal="center"/>
      <protection/>
    </xf>
    <xf numFmtId="43" fontId="2" fillId="26" borderId="23" xfId="56" applyNumberFormat="1" applyFont="1" applyFill="1" applyBorder="1" applyAlignment="1">
      <alignment horizontal="center"/>
      <protection/>
    </xf>
    <xf numFmtId="43" fontId="9" fillId="0" borderId="16" xfId="56" applyNumberFormat="1" applyBorder="1">
      <alignment/>
      <protection/>
    </xf>
    <xf numFmtId="43" fontId="10" fillId="0" borderId="33" xfId="56" applyNumberFormat="1" applyFont="1" applyBorder="1" applyAlignment="1">
      <alignment horizontal="center"/>
      <protection/>
    </xf>
    <xf numFmtId="43" fontId="2" fillId="26" borderId="28" xfId="56" applyNumberFormat="1" applyFont="1" applyFill="1" applyBorder="1" applyAlignment="1">
      <alignment horizontal="center"/>
      <protection/>
    </xf>
    <xf numFmtId="43" fontId="9" fillId="0" borderId="28" xfId="57" applyNumberFormat="1" applyFont="1" applyFill="1" applyBorder="1" applyAlignment="1" applyProtection="1">
      <alignment horizontal="justify" wrapText="1"/>
      <protection locked="0"/>
    </xf>
    <xf numFmtId="43" fontId="9" fillId="0" borderId="28" xfId="72" applyNumberFormat="1" applyFont="1" applyFill="1" applyBorder="1" applyAlignment="1" applyProtection="1">
      <alignment horizontal="center" vertical="center" wrapText="1"/>
      <protection locked="0"/>
    </xf>
    <xf numFmtId="43" fontId="9" fillId="0" borderId="16" xfId="72" applyNumberFormat="1" applyFont="1" applyFill="1" applyBorder="1" applyAlignment="1">
      <alignment horizontal="center"/>
    </xf>
    <xf numFmtId="43" fontId="9" fillId="0" borderId="16" xfId="57" applyNumberFormat="1" applyFill="1" applyBorder="1">
      <alignment/>
      <protection/>
    </xf>
    <xf numFmtId="43" fontId="9" fillId="0" borderId="16" xfId="57" applyNumberFormat="1" applyFont="1" applyFill="1" applyBorder="1" applyAlignment="1">
      <alignment horizontal="justify" wrapText="1"/>
      <protection/>
    </xf>
    <xf numFmtId="43" fontId="9" fillId="0" borderId="16" xfId="72" applyNumberFormat="1" applyFont="1" applyFill="1" applyBorder="1" applyAlignment="1" applyProtection="1">
      <alignment horizontal="center" vertical="center" wrapText="1"/>
      <protection locked="0"/>
    </xf>
    <xf numFmtId="43" fontId="2" fillId="0" borderId="20" xfId="72" applyNumberFormat="1" applyFont="1" applyFill="1" applyBorder="1" applyAlignment="1">
      <alignment horizontal="center"/>
    </xf>
    <xf numFmtId="43" fontId="33" fillId="24" borderId="33" xfId="57" applyNumberFormat="1" applyFont="1" applyFill="1" applyBorder="1" applyAlignment="1" applyProtection="1">
      <alignment horizontal="center" vertical="center"/>
      <protection locked="0"/>
    </xf>
    <xf numFmtId="0" fontId="6" fillId="0" borderId="11" xfId="56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left" vertical="top" wrapText="1"/>
      <protection/>
    </xf>
    <xf numFmtId="0" fontId="2" fillId="0" borderId="0" xfId="58" applyFont="1" applyAlignment="1">
      <alignment horizontal="left" vertical="top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Alignment="1">
      <alignment horizontal="left" vertical="center" wrapText="1"/>
      <protection/>
    </xf>
    <xf numFmtId="0" fontId="4" fillId="0" borderId="0" xfId="58" applyFont="1" applyAlignment="1">
      <alignment horizontal="left" vertical="top" wrapText="1"/>
      <protection/>
    </xf>
    <xf numFmtId="0" fontId="6" fillId="0" borderId="0" xfId="56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35" xfId="56" applyFont="1" applyBorder="1" applyAlignment="1">
      <alignment horizontal="center" wrapText="1"/>
      <protection/>
    </xf>
    <xf numFmtId="0" fontId="5" fillId="0" borderId="36" xfId="56" applyFont="1" applyBorder="1" applyAlignment="1">
      <alignment horizontal="center" wrapText="1"/>
      <protection/>
    </xf>
    <xf numFmtId="1" fontId="5" fillId="0" borderId="37" xfId="56" applyNumberFormat="1" applyFont="1" applyBorder="1" applyAlignment="1">
      <alignment horizontal="center" wrapText="1"/>
      <protection/>
    </xf>
    <xf numFmtId="1" fontId="5" fillId="0" borderId="38" xfId="56" applyNumberFormat="1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="75" zoomScaleNormal="75" zoomScaleSheetLayoutView="75" zoomScalePageLayoutView="0" workbookViewId="0" topLeftCell="C7">
      <selection activeCell="D20" sqref="D20"/>
    </sheetView>
  </sheetViews>
  <sheetFormatPr defaultColWidth="8.00390625" defaultRowHeight="12.75"/>
  <cols>
    <col min="1" max="1" width="7.8515625" style="48" hidden="1" customWidth="1"/>
    <col min="2" max="2" width="0.2890625" style="48" hidden="1" customWidth="1"/>
    <col min="3" max="3" width="6.00390625" style="49" customWidth="1"/>
    <col min="4" max="4" width="42.140625" style="50" customWidth="1"/>
    <col min="5" max="5" width="14.140625" style="51" customWidth="1"/>
    <col min="6" max="6" width="12.7109375" style="52" customWidth="1"/>
    <col min="7" max="7" width="13.57421875" style="52" customWidth="1"/>
    <col min="8" max="8" width="14.00390625" style="52" customWidth="1"/>
    <col min="9" max="9" width="13.8515625" style="52" customWidth="1"/>
    <col min="10" max="10" width="12.57421875" style="52" customWidth="1"/>
    <col min="11" max="13" width="12.7109375" style="52" customWidth="1"/>
    <col min="14" max="14" width="16.8515625" style="48" customWidth="1"/>
    <col min="15" max="15" width="12.140625" style="1" customWidth="1"/>
    <col min="16" max="16" width="15.140625" style="1" customWidth="1"/>
    <col min="17" max="43" width="8.00390625" style="1" customWidth="1"/>
    <col min="44" max="16384" width="8.00390625" style="48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01"/>
      <c r="M1" s="102"/>
      <c r="N1" s="102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03" t="s">
        <v>37</v>
      </c>
      <c r="M2" s="104"/>
      <c r="N2" s="104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05" t="s">
        <v>38</v>
      </c>
      <c r="M3" s="105"/>
      <c r="N3" s="105"/>
      <c r="O3" s="105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05"/>
      <c r="M4" s="105"/>
      <c r="N4" s="105"/>
      <c r="O4" s="105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05"/>
      <c r="M5" s="105"/>
      <c r="N5" s="105"/>
      <c r="O5" s="105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06" t="s">
        <v>25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2:14" s="1" customFormat="1" ht="16.5" customHeight="1">
      <c r="B8" s="8"/>
      <c r="C8" s="9"/>
      <c r="D8" s="9"/>
      <c r="E8" s="10"/>
      <c r="F8" s="108" t="s">
        <v>28</v>
      </c>
      <c r="G8" s="109"/>
      <c r="H8" s="109"/>
      <c r="I8" s="109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10" t="s">
        <v>27</v>
      </c>
      <c r="E10" s="99" t="s">
        <v>0</v>
      </c>
      <c r="F10" s="112" t="s">
        <v>26</v>
      </c>
      <c r="G10" s="113"/>
      <c r="H10" s="113"/>
      <c r="I10" s="113"/>
      <c r="J10" s="113"/>
      <c r="K10" s="113"/>
      <c r="L10" s="113"/>
      <c r="M10" s="113"/>
      <c r="N10" s="113"/>
      <c r="O10" s="113"/>
    </row>
    <row r="11" spans="3:15" s="16" customFormat="1" ht="34.5" customHeight="1">
      <c r="C11" s="18"/>
      <c r="D11" s="111"/>
      <c r="E11" s="100"/>
      <c r="F11" s="19" t="s">
        <v>11</v>
      </c>
      <c r="G11" s="20" t="s">
        <v>1</v>
      </c>
      <c r="H11" s="21" t="s">
        <v>2</v>
      </c>
      <c r="I11" s="21" t="s">
        <v>3</v>
      </c>
      <c r="J11" s="21" t="s">
        <v>4</v>
      </c>
      <c r="K11" s="21" t="s">
        <v>12</v>
      </c>
      <c r="L11" s="21" t="s">
        <v>5</v>
      </c>
      <c r="M11" s="21" t="s">
        <v>6</v>
      </c>
      <c r="N11" s="22" t="s">
        <v>7</v>
      </c>
      <c r="O11" s="21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28">
        <v>11</v>
      </c>
    </row>
    <row r="13" spans="1:43" s="34" customFormat="1" ht="48" customHeight="1" thickBot="1">
      <c r="A13" s="29"/>
      <c r="B13" s="30"/>
      <c r="C13" s="57" t="s">
        <v>16</v>
      </c>
      <c r="D13" s="31" t="s">
        <v>29</v>
      </c>
      <c r="E13" s="69">
        <f>SUM(F13:O13)</f>
        <v>9466.3</v>
      </c>
      <c r="F13" s="69">
        <f aca="true" t="shared" si="1" ref="F13:O13">SUM(F14:F15)</f>
        <v>812.5999999999999</v>
      </c>
      <c r="G13" s="69">
        <f t="shared" si="1"/>
        <v>1150.5</v>
      </c>
      <c r="H13" s="69">
        <f t="shared" si="1"/>
        <v>497.9</v>
      </c>
      <c r="I13" s="69">
        <f t="shared" si="1"/>
        <v>676.5</v>
      </c>
      <c r="J13" s="69">
        <f t="shared" si="1"/>
        <v>334.09999999999997</v>
      </c>
      <c r="K13" s="69">
        <f t="shared" si="1"/>
        <v>472.1</v>
      </c>
      <c r="L13" s="69">
        <f t="shared" si="1"/>
        <v>342.5</v>
      </c>
      <c r="M13" s="69">
        <f t="shared" si="1"/>
        <v>508.20000000000005</v>
      </c>
      <c r="N13" s="69">
        <f t="shared" si="1"/>
        <v>1066.6999999999998</v>
      </c>
      <c r="O13" s="69">
        <f t="shared" si="1"/>
        <v>3605.2</v>
      </c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3:16" s="16" customFormat="1" ht="27.75" customHeight="1" thickBot="1">
      <c r="C14" s="58" t="s">
        <v>8</v>
      </c>
      <c r="D14" s="54" t="s">
        <v>17</v>
      </c>
      <c r="E14" s="70">
        <f>SUM(F14:O14)</f>
        <v>9466.3</v>
      </c>
      <c r="F14" s="71">
        <f>876.3-63.7</f>
        <v>812.5999999999999</v>
      </c>
      <c r="G14" s="71">
        <f>1188.9-38.4</f>
        <v>1150.5</v>
      </c>
      <c r="H14" s="71">
        <f>510.7-12.8</f>
        <v>497.9</v>
      </c>
      <c r="I14" s="71">
        <f>723.6-47.1</f>
        <v>676.5</v>
      </c>
      <c r="J14" s="71">
        <f>359.9-25.8</f>
        <v>334.09999999999997</v>
      </c>
      <c r="K14" s="72">
        <f>501.8-29.7</f>
        <v>472.1</v>
      </c>
      <c r="L14" s="72">
        <f>370.7-28.2</f>
        <v>342.5</v>
      </c>
      <c r="M14" s="72">
        <f>547.1-38.9</f>
        <v>508.20000000000005</v>
      </c>
      <c r="N14" s="73">
        <f>1176.1-109.4</f>
        <v>1066.6999999999998</v>
      </c>
      <c r="O14" s="74">
        <f>3628-22.8</f>
        <v>3605.2</v>
      </c>
      <c r="P14" s="35"/>
    </row>
    <row r="15" spans="3:15" s="16" customFormat="1" ht="26.25" hidden="1" thickBot="1">
      <c r="C15" s="59" t="s">
        <v>18</v>
      </c>
      <c r="D15" s="55" t="s">
        <v>19</v>
      </c>
      <c r="E15" s="75">
        <f>SUM(F15:O15)</f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3:15" s="53" customFormat="1" ht="41.25" customHeight="1" thickBot="1">
      <c r="C16" s="60" t="s">
        <v>21</v>
      </c>
      <c r="D16" s="56" t="s">
        <v>30</v>
      </c>
      <c r="E16" s="78">
        <f>SUM(F16:O16)</f>
        <v>586.3</v>
      </c>
      <c r="F16" s="78">
        <f aca="true" t="shared" si="2" ref="F16:O16">F17</f>
        <v>54.5</v>
      </c>
      <c r="G16" s="78">
        <f t="shared" si="2"/>
        <v>136.4</v>
      </c>
      <c r="H16" s="78">
        <f t="shared" si="2"/>
        <v>40.9</v>
      </c>
      <c r="I16" s="78">
        <f t="shared" si="2"/>
        <v>54.5</v>
      </c>
      <c r="J16" s="78">
        <f t="shared" si="2"/>
        <v>40.9</v>
      </c>
      <c r="K16" s="78">
        <f t="shared" si="2"/>
        <v>40.9</v>
      </c>
      <c r="L16" s="78">
        <f t="shared" si="2"/>
        <v>40.9</v>
      </c>
      <c r="M16" s="78">
        <f t="shared" si="2"/>
        <v>40.9</v>
      </c>
      <c r="N16" s="78">
        <f t="shared" si="2"/>
        <v>136.4</v>
      </c>
      <c r="O16" s="78">
        <f t="shared" si="2"/>
        <v>0</v>
      </c>
    </row>
    <row r="17" spans="3:15" s="16" customFormat="1" ht="41.25" customHeight="1" thickBot="1">
      <c r="C17" s="61" t="s">
        <v>9</v>
      </c>
      <c r="D17" s="36" t="s">
        <v>20</v>
      </c>
      <c r="E17" s="79">
        <f>SUM(F17:O17)</f>
        <v>586.3</v>
      </c>
      <c r="F17" s="80">
        <f>53.6+0.9</f>
        <v>54.5</v>
      </c>
      <c r="G17" s="80">
        <f>135.8+0.6</f>
        <v>136.4</v>
      </c>
      <c r="H17" s="80">
        <f>39.9+1</f>
        <v>40.9</v>
      </c>
      <c r="I17" s="80">
        <f>39.9+14.6</f>
        <v>54.5</v>
      </c>
      <c r="J17" s="80">
        <f>39.9+1</f>
        <v>40.9</v>
      </c>
      <c r="K17" s="80">
        <f>39.9+1</f>
        <v>40.9</v>
      </c>
      <c r="L17" s="80">
        <f>39.9+1</f>
        <v>40.9</v>
      </c>
      <c r="M17" s="80">
        <f>39.9+1</f>
        <v>40.9</v>
      </c>
      <c r="N17" s="81">
        <f>135.8+0.6</f>
        <v>136.4</v>
      </c>
      <c r="O17" s="82"/>
    </row>
    <row r="18" spans="1:43" s="39" customFormat="1" ht="43.5" thickBot="1">
      <c r="A18" s="37"/>
      <c r="B18" s="38"/>
      <c r="C18" s="57" t="s">
        <v>23</v>
      </c>
      <c r="D18" s="31" t="s">
        <v>33</v>
      </c>
      <c r="E18" s="83">
        <f>E19</f>
        <v>25432.1</v>
      </c>
      <c r="F18" s="83">
        <f aca="true" t="shared" si="3" ref="F18:O20">SUM(F19)</f>
        <v>3079.1</v>
      </c>
      <c r="G18" s="83">
        <f t="shared" si="3"/>
        <v>3235.8</v>
      </c>
      <c r="H18" s="83">
        <f t="shared" si="3"/>
        <v>2849</v>
      </c>
      <c r="I18" s="83">
        <f t="shared" si="3"/>
        <v>3103.3</v>
      </c>
      <c r="J18" s="83">
        <f t="shared" si="3"/>
        <v>2244.6</v>
      </c>
      <c r="K18" s="83">
        <f t="shared" si="3"/>
        <v>1902.1</v>
      </c>
      <c r="L18" s="83">
        <f t="shared" si="3"/>
        <v>2397.2</v>
      </c>
      <c r="M18" s="83">
        <f t="shared" si="3"/>
        <v>2438.6</v>
      </c>
      <c r="N18" s="83">
        <f t="shared" si="3"/>
        <v>4182.4</v>
      </c>
      <c r="O18" s="83">
        <f t="shared" si="3"/>
        <v>0</v>
      </c>
      <c r="P18" s="3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62" t="s">
        <v>32</v>
      </c>
      <c r="D19" s="40" t="s">
        <v>22</v>
      </c>
      <c r="E19" s="79">
        <f>SUM(F19:O19)</f>
        <v>25432.1</v>
      </c>
      <c r="F19" s="84">
        <v>3079.1</v>
      </c>
      <c r="G19" s="84">
        <v>3235.8</v>
      </c>
      <c r="H19" s="84">
        <v>2849</v>
      </c>
      <c r="I19" s="84">
        <v>3103.3</v>
      </c>
      <c r="J19" s="85">
        <v>2244.6</v>
      </c>
      <c r="K19" s="86">
        <v>1902.1</v>
      </c>
      <c r="L19" s="86">
        <v>2397.2</v>
      </c>
      <c r="M19" s="86">
        <v>2438.6</v>
      </c>
      <c r="N19" s="87">
        <v>4182.4</v>
      </c>
      <c r="O19" s="88"/>
      <c r="P19" s="41"/>
      <c r="Q19" s="41"/>
    </row>
    <row r="20" spans="1:43" s="39" customFormat="1" ht="43.5" thickBot="1">
      <c r="A20" s="37"/>
      <c r="B20" s="38"/>
      <c r="C20" s="57" t="s">
        <v>31</v>
      </c>
      <c r="D20" s="67" t="s">
        <v>34</v>
      </c>
      <c r="E20" s="83">
        <f>E21</f>
        <v>7036.280000000001</v>
      </c>
      <c r="F20" s="83">
        <f t="shared" si="3"/>
        <v>413.62</v>
      </c>
      <c r="G20" s="83">
        <f t="shared" si="3"/>
        <v>328.1</v>
      </c>
      <c r="H20" s="83">
        <f t="shared" si="3"/>
        <v>236.3</v>
      </c>
      <c r="I20" s="83">
        <f t="shared" si="3"/>
        <v>465</v>
      </c>
      <c r="J20" s="83">
        <f t="shared" si="3"/>
        <v>20</v>
      </c>
      <c r="K20" s="83">
        <f t="shared" si="3"/>
        <v>1090</v>
      </c>
      <c r="L20" s="83">
        <f t="shared" si="3"/>
        <v>545.6600000000001</v>
      </c>
      <c r="M20" s="83">
        <f t="shared" si="3"/>
        <v>648.6</v>
      </c>
      <c r="N20" s="83">
        <f t="shared" si="3"/>
        <v>1539</v>
      </c>
      <c r="O20" s="83">
        <f t="shared" si="3"/>
        <v>1750</v>
      </c>
      <c r="P20" s="3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3:17" s="16" customFormat="1" ht="57.75" customHeight="1" thickBot="1">
      <c r="C21" s="62" t="s">
        <v>36</v>
      </c>
      <c r="D21" s="40" t="s">
        <v>35</v>
      </c>
      <c r="E21" s="89">
        <f>SUM(F21:O21)</f>
        <v>7036.280000000001</v>
      </c>
      <c r="F21" s="84">
        <f>80+333.62</f>
        <v>413.62</v>
      </c>
      <c r="G21" s="84">
        <f>70+258.1</f>
        <v>328.1</v>
      </c>
      <c r="H21" s="84">
        <f>180+56.3</f>
        <v>236.3</v>
      </c>
      <c r="I21" s="84">
        <f>340+125</f>
        <v>465</v>
      </c>
      <c r="J21" s="85">
        <v>20</v>
      </c>
      <c r="K21" s="86">
        <f>590+500</f>
        <v>1090</v>
      </c>
      <c r="L21" s="86">
        <f>185+360.66</f>
        <v>545.6600000000001</v>
      </c>
      <c r="M21" s="86">
        <f>300+348.6</f>
        <v>648.6</v>
      </c>
      <c r="N21" s="90">
        <f>720+819</f>
        <v>1539</v>
      </c>
      <c r="O21" s="88">
        <f>1500+250</f>
        <v>1750</v>
      </c>
      <c r="P21" s="41"/>
      <c r="Q21" s="41"/>
    </row>
    <row r="22" spans="1:43" s="45" customFormat="1" ht="15" hidden="1">
      <c r="A22" s="42"/>
      <c r="B22" s="43"/>
      <c r="C22" s="63"/>
      <c r="D22" s="44"/>
      <c r="E22" s="91"/>
      <c r="F22" s="92"/>
      <c r="G22" s="92"/>
      <c r="H22" s="92"/>
      <c r="I22" s="92"/>
      <c r="J22" s="92"/>
      <c r="K22" s="92"/>
      <c r="L22" s="92"/>
      <c r="M22" s="92"/>
      <c r="N22" s="93"/>
      <c r="O22" s="94"/>
      <c r="P22" s="3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45" customFormat="1" ht="15" hidden="1">
      <c r="A23" s="42"/>
      <c r="B23" s="43"/>
      <c r="C23" s="63"/>
      <c r="D23" s="44"/>
      <c r="E23" s="91"/>
      <c r="F23" s="92"/>
      <c r="G23" s="92"/>
      <c r="H23" s="92"/>
      <c r="I23" s="92"/>
      <c r="J23" s="92"/>
      <c r="K23" s="92"/>
      <c r="L23" s="92"/>
      <c r="M23" s="92"/>
      <c r="N23" s="93"/>
      <c r="O23" s="94"/>
      <c r="P23" s="3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45" customFormat="1" ht="15" hidden="1">
      <c r="A24" s="42"/>
      <c r="B24" s="43"/>
      <c r="C24" s="63"/>
      <c r="D24" s="44"/>
      <c r="E24" s="91"/>
      <c r="F24" s="92"/>
      <c r="G24" s="92"/>
      <c r="H24" s="92"/>
      <c r="I24" s="92"/>
      <c r="J24" s="92"/>
      <c r="K24" s="92"/>
      <c r="L24" s="92"/>
      <c r="M24" s="92"/>
      <c r="N24" s="93"/>
      <c r="O24" s="94"/>
      <c r="P24" s="3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45" customFormat="1" ht="15.75" hidden="1" thickBot="1">
      <c r="A25" s="42"/>
      <c r="B25" s="43"/>
      <c r="C25" s="64"/>
      <c r="D25" s="46"/>
      <c r="E25" s="95"/>
      <c r="F25" s="96"/>
      <c r="G25" s="96"/>
      <c r="H25" s="96"/>
      <c r="I25" s="96"/>
      <c r="J25" s="96"/>
      <c r="K25" s="96"/>
      <c r="L25" s="96"/>
      <c r="M25" s="96"/>
      <c r="N25" s="97"/>
      <c r="O25" s="94"/>
      <c r="P25" s="3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45" customFormat="1" ht="28.5">
      <c r="A26" s="42"/>
      <c r="B26" s="43"/>
      <c r="C26" s="65" t="s">
        <v>31</v>
      </c>
      <c r="D26" s="66" t="s">
        <v>24</v>
      </c>
      <c r="E26" s="98">
        <f>SUM(F26:O26)</f>
        <v>42520.97999999999</v>
      </c>
      <c r="F26" s="98">
        <f aca="true" t="shared" si="4" ref="F26:O26">F13+F18+F16+F20</f>
        <v>4359.82</v>
      </c>
      <c r="G26" s="98">
        <f t="shared" si="4"/>
        <v>4850.8</v>
      </c>
      <c r="H26" s="98">
        <f t="shared" si="4"/>
        <v>3624.1000000000004</v>
      </c>
      <c r="I26" s="98">
        <f t="shared" si="4"/>
        <v>4299.3</v>
      </c>
      <c r="J26" s="98">
        <f t="shared" si="4"/>
        <v>2639.6</v>
      </c>
      <c r="K26" s="98">
        <f t="shared" si="4"/>
        <v>3505.1</v>
      </c>
      <c r="L26" s="98">
        <f t="shared" si="4"/>
        <v>3326.26</v>
      </c>
      <c r="M26" s="98">
        <f t="shared" si="4"/>
        <v>3636.3</v>
      </c>
      <c r="N26" s="98">
        <f t="shared" si="4"/>
        <v>6924.499999999999</v>
      </c>
      <c r="O26" s="98">
        <f t="shared" si="4"/>
        <v>5355.2</v>
      </c>
      <c r="P26" s="4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ht="12.75">
      <c r="E27" s="68">
        <f>586.3+500+664+249+1345+1251+270+940+1633+9466.3+25432.1+184.28</f>
        <v>42520.979999999996</v>
      </c>
    </row>
  </sheetData>
  <sheetProtection/>
  <mergeCells count="8">
    <mergeCell ref="E10:E11"/>
    <mergeCell ref="L1:N1"/>
    <mergeCell ref="L2:N2"/>
    <mergeCell ref="L3:O5"/>
    <mergeCell ref="D7:N7"/>
    <mergeCell ref="F8:I8"/>
    <mergeCell ref="D10:D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2012-11-14T14:41:12Z</cp:lastPrinted>
  <dcterms:created xsi:type="dcterms:W3CDTF">2008-05-08T18:28:22Z</dcterms:created>
  <dcterms:modified xsi:type="dcterms:W3CDTF">2013-03-13T08:04:31Z</dcterms:modified>
  <cp:category/>
  <cp:version/>
  <cp:contentType/>
  <cp:contentStatus/>
</cp:coreProperties>
</file>