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2120" windowHeight="7515" tabRatio="872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Toc105952697" localSheetId="1">'2'!#REF!</definedName>
    <definedName name="_Toc105952698" localSheetId="1">'2'!#REF!</definedName>
    <definedName name="_xlnm.Print_Area" localSheetId="0">'1'!$A$1:$H$50</definedName>
    <definedName name="_xlnm.Print_Area" localSheetId="1">'2'!$A$1:$E$27</definedName>
    <definedName name="_xlnm.Print_Area" localSheetId="2">'3'!$A$1:$I$89</definedName>
    <definedName name="_xlnm.Print_Area" localSheetId="3">'4'!$B$1:$L$147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<sst xmlns="http://schemas.openxmlformats.org/spreadsheetml/2006/main" count="1200" uniqueCount="266">
  <si>
    <t>БЕЗВОЗМЕЗДНЫЕ ПОСТУПЛЕНИЯ</t>
  </si>
  <si>
    <t>01</t>
  </si>
  <si>
    <t>04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</si>
  <si>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</si>
  <si>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</si>
  <si>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</si>
  <si>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</si>
  <si>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</si>
  <si>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</si>
  <si>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</si>
  <si>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</si>
  <si>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</si>
  <si>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</si>
  <si>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</si>
  <si>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</si>
  <si>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</si>
  <si>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</si>
  <si>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</si>
  <si>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</si>
  <si>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</si>
  <si>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</si>
  <si>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</si>
  <si>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</si>
  <si>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</si>
  <si>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</si>
  <si>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</si>
  <si>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</si>
  <si>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</si>
  <si>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</si>
  <si>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</si>
  <si>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</si>
  <si>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</si>
  <si>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</si>
  <si>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</si>
  <si>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</si>
  <si>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</si>
  <si>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</si>
  <si>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</si>
  <si>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</si>
  <si>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</si>
  <si>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</si>
  <si>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</si>
  <si>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</si>
  <si>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</si>
  <si>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</si>
  <si>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</si>
  <si>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</si>
  <si>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</si>
  <si>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</si>
  <si>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</si>
  <si>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</si>
  <si>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</si>
  <si>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</si>
  <si>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</si>
  <si>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</si>
  <si>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</si>
  <si>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</si>
  <si>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</si>
  <si>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</si>
  <si>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</si>
  <si>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</si>
  <si>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</si>
  <si>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</si>
  <si>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</si>
  <si>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</si>
  <si>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</si>
  <si>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</si>
  <si>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</si>
  <si>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</si>
  <si>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</si>
  <si>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</si>
  <si>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</si>
  <si>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</si>
  <si>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</si>
  <si>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</si>
  <si>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</si>
  <si>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</si>
  <si>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</si>
  <si>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Администрация Теньгинского сельского поселения</t>
  </si>
  <si>
    <t>код</t>
  </si>
  <si>
    <t>0400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</si>
  <si>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</si>
  <si>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</si>
  <si>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</si>
  <si>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</si>
  <si>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</si>
  <si>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</si>
  <si>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</si>
  <si>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</si>
  <si>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</si>
  <si>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</si>
  <si>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</si>
  <si>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</si>
  <si>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</si>
  <si>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</si>
  <si>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</si>
  <si>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</si>
  <si>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</si>
  <si>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</si>
  <si>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</si>
  <si>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</si>
  <si>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</si>
  <si>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</si>
  <si>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</si>
  <si>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</si>
  <si>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</si>
  <si>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</si>
  <si>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</si>
  <si>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</si>
  <si>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</si>
  <si>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0130300000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</si>
  <si>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</si>
  <si>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</si>
  <si>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</si>
  <si>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</si>
  <si>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</si>
  <si>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</si>
  <si>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</si>
  <si>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</si>
  <si>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</si>
  <si>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</si>
  <si>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</si>
  <si>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</si>
  <si>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</si>
  <si>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</si>
  <si>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</si>
  <si>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</si>
  <si>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</si>
  <si>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</si>
  <si>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</si>
  <si>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</si>
  <si>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</si>
  <si>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</si>
  <si>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</si>
  <si>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</si>
  <si>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</si>
  <si>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</si>
  <si>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</si>
  <si>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</si>
  <si>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</si>
  <si>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</si>
  <si>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</si>
  <si>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</si>
  <si>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</si>
  <si>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</si>
  <si>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</si>
  <si>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</si>
  <si>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</si>
  <si>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</si>
  <si>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</si>
  <si>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</si>
  <si>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</si>
  <si>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</si>
  <si>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</si>
  <si>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</si>
  <si>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</si>
  <si>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0130300002</t>
  </si>
  <si>
    <t>0412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</si>
  <si>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</si>
  <si>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</si>
  <si>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</si>
  <si>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</si>
  <si>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</si>
  <si>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</si>
  <si>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</si>
  <si>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</si>
  <si>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</si>
  <si>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</si>
  <si>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</si>
  <si>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</si>
  <si>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</si>
  <si>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</si>
  <si>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</si>
  <si>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2 02 15001 10 0000 150</t>
  </si>
  <si>
    <t>2 02 35118 10 0000 150</t>
  </si>
  <si>
    <t>2 02 45160 10 0000 150</t>
  </si>
  <si>
    <t>2 02 35118 00 0000 150</t>
  </si>
  <si>
    <t>2 02 15001 00 0000 150</t>
  </si>
  <si>
    <t>2 02 10000 00 0000 150</t>
  </si>
  <si>
    <t>Государственная пошлина за совершение нотариальных действий</t>
  </si>
  <si>
    <t>2 02 45160 00 0000 150</t>
  </si>
  <si>
    <t>(тыс. руб)</t>
  </si>
  <si>
    <t>010А1S8500</t>
  </si>
  <si>
    <t>01303S8500</t>
  </si>
  <si>
    <t>01302S8500</t>
  </si>
  <si>
    <t>01301S8500</t>
  </si>
  <si>
    <t>010A1S8500</t>
  </si>
  <si>
    <t>1,00</t>
  </si>
  <si>
    <t>1257,20</t>
  </si>
  <si>
    <t>5,00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</si>
  <si>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</si>
  <si>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</si>
  <si>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</si>
  <si>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</si>
  <si>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</si>
  <si>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</si>
  <si>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безопасноть и правоохранительная деятельность</t>
  </si>
  <si>
    <t>09</t>
  </si>
  <si>
    <t>10</t>
  </si>
  <si>
    <t xml:space="preserve">Прочая закупка товаров, работ и услуг для обеспечения государственных(муниципальных) нужд  </t>
  </si>
  <si>
    <t>Повышение уровня национальной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</si>
  <si>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Исполнение доходов бюджета муниципального образования "Теньгинское сельское поселение" по коду бюджетной
классификации доходов бюджетов Российской Федерации за 2020 год</t>
  </si>
  <si>
    <t>ПРИЛОЖЕНИЕ 1
к Решению "Об утверждении отчета об
исполнении бюджета муниципального
образования Теньгинское сельское
поселение за 2020 год</t>
  </si>
  <si>
    <t>Утверждено</t>
  </si>
  <si>
    <t>Исполнено</t>
  </si>
  <si>
    <t>% исполнения</t>
  </si>
  <si>
    <t>2 02 40014 00 0000 150</t>
  </si>
  <si>
    <t>2 02 40010 00 0000 150</t>
  </si>
  <si>
    <t>Доходы от использования имущества, находящегося в государственной и муниципальной собственности</t>
  </si>
  <si>
    <t>НАЛОГОВЫЕ ДОХОДЫ</t>
  </si>
  <si>
    <t>Исполнение
бюджетных ассигнований по разделам и подразделам классификации расходов бюджета
муниципального образования "Теньгинское сельское поселение" за 2020 год</t>
  </si>
  <si>
    <t>ПРИЛОЖЕНИЕ 2
к решению "Об утверждении отчета об
исполнении бюджета муниципального
образования "Теньгинское сельское поселение"
за 2020 год</t>
  </si>
  <si>
    <t>уточненный план</t>
  </si>
  <si>
    <t>кассовое исполнение</t>
  </si>
  <si>
    <t>514,20</t>
  </si>
  <si>
    <t>Проведение выборов и референдумов</t>
  </si>
  <si>
    <t>0107</t>
  </si>
  <si>
    <t>8,35</t>
  </si>
  <si>
    <t>139,20</t>
  </si>
  <si>
    <t>2,00</t>
  </si>
  <si>
    <t>536,72</t>
  </si>
  <si>
    <t>1102,00</t>
  </si>
  <si>
    <t>5,46</t>
  </si>
  <si>
    <t>ПРИЛОЖЕНИЕ 3
к решению "Об утверждении отчета об
исполнении бюджета муниципального
образования "Теньгинское сельское поселение"
за 2020 год</t>
  </si>
  <si>
    <t>Исполнение по целевым статьям (государственным программам и непрограммным направлениям деятельности),
группам видов расходов классификации расходов бюджета муниципального образования "Теньгинское сельское поселение" за 2020 год"</t>
  </si>
  <si>
    <t>Уточненный план</t>
  </si>
  <si>
    <t>010А100000</t>
  </si>
  <si>
    <t>990000Ш000</t>
  </si>
  <si>
    <t>Резервные фонды местной администрации</t>
  </si>
  <si>
    <t>990000Ш500</t>
  </si>
  <si>
    <t>Кассовое исполнение</t>
  </si>
  <si>
    <t>Исполнение ведомственной структуры расходов бюджета муниципального образования "Теньгинское сельское поселение"за 2020 год</t>
  </si>
  <si>
    <t>ПРИЛОЖЕНИЕ 4
к решению "Об утверждении отчета об
исполнении бюджета муниципального
образования "Теньгинское сельское поселение"
за 2020 год</t>
  </si>
  <si>
    <t>394,90</t>
  </si>
  <si>
    <t>119,3</t>
  </si>
  <si>
    <t>Непрограммные направления деятельности</t>
  </si>
  <si>
    <t>Прочая закупка товаров, работ и услуг для обеспечения государственных (муниципальных) нужд</t>
  </si>
  <si>
    <t>ПРИЛОЖЕНИЕ 5
к решению "Об утверждении отчета об
исполнении бюджета муниципального
образования "Теньгинское сельское поселение"
за 2020 год</t>
  </si>
  <si>
    <t>ИСПОЛНЕНИЕ
источников финансирования дефицита бюджета муниципального образования Теньгинское сельское поселение по кодам
классификации источников финаснирования дефицитов бюджетов за 2020 год</t>
  </si>
  <si>
    <t>Утвержденная сумма</t>
  </si>
  <si>
    <t xml:space="preserve">Наименование показателя </t>
  </si>
  <si>
    <t xml:space="preserve">Код бюджетной классификации </t>
  </si>
  <si>
    <t>тыс. руб</t>
  </si>
  <si>
    <t>Дефицит бюджета (с учетом величины снижения остатков средств на счетах по учету средств бюджета)</t>
  </si>
  <si>
    <t>Изменение остатков средств</t>
  </si>
  <si>
    <t>Изменение остатков стредств на счетах по учету средств бюджета</t>
  </si>
  <si>
    <t>Увеличение остатков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</si>
  <si>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</si>
  <si>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</si>
  <si>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</si>
  <si>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</si>
  <si>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</si>
  <si>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Увеньшение прочих остатков денежных средств бюджетов</t>
  </si>
  <si>
    <t>Уменьшение прочих остатков денежных средств бюджетов поселений</t>
  </si>
  <si>
    <t>00090000000000000000</t>
  </si>
  <si>
    <t>00001000000000000000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</si>
  <si>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</si>
  <si>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</si>
  <si>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</si>
  <si>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</si>
  <si>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</si>
  <si>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</si>
  <si>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</si>
  <si>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</si>
  <si>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</si>
  <si>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Невыясненные поступления, зачисляемые в бюджет сельских поселений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</si>
</sst>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43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2" borderId="10" xfId="55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0" fontId="23" fillId="33" borderId="10" xfId="55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49" fontId="4" fillId="33" borderId="10" xfId="54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81" fontId="4" fillId="3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49" fontId="3" fillId="32" borderId="10" xfId="54" applyNumberFormat="1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81" fontId="3" fillId="32" borderId="10" xfId="44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81" fontId="4" fillId="32" borderId="10" xfId="44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23" fillId="32" borderId="10" xfId="55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16" fontId="4" fillId="32" borderId="10" xfId="0" applyNumberFormat="1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5" fillId="32" borderId="10" xfId="55" applyFont="1" applyFill="1" applyBorder="1" applyAlignment="1">
      <alignment wrapText="1"/>
      <protection/>
    </xf>
    <xf numFmtId="49" fontId="3" fillId="32" borderId="10" xfId="44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54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3" fillId="32" borderId="11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32" borderId="12" xfId="55" applyFont="1" applyFill="1" applyBorder="1" applyAlignment="1">
      <alignment horizontal="left" wrapText="1"/>
      <protection/>
    </xf>
    <xf numFmtId="0" fontId="23" fillId="32" borderId="10" xfId="55" applyFont="1" applyFill="1" applyBorder="1" applyAlignment="1">
      <alignment wrapText="1"/>
      <protection/>
    </xf>
    <xf numFmtId="2" fontId="4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4" applyNumberFormat="1" applyFont="1" applyFill="1" applyBorder="1" applyAlignment="1">
      <alignment horizontal="center"/>
    </xf>
    <xf numFmtId="2" fontId="3" fillId="32" borderId="10" xfId="44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49" fontId="4" fillId="32" borderId="10" xfId="54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2" fontId="3" fillId="32" borderId="10" xfId="44" applyNumberFormat="1" applyFont="1" applyFill="1" applyBorder="1" applyAlignment="1">
      <alignment horizontal="center" wrapText="1"/>
    </xf>
    <xf numFmtId="2" fontId="4" fillId="32" borderId="10" xfId="44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81" fontId="4" fillId="32" borderId="10" xfId="0" applyNumberFormat="1" applyFont="1" applyFill="1" applyBorder="1" applyAlignment="1">
      <alignment horizontal="left" vertical="center" wrapText="1"/>
    </xf>
    <xf numFmtId="209" fontId="3" fillId="32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wrapText="1"/>
    </xf>
    <xf numFmtId="0" fontId="3" fillId="32" borderId="10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14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Normal="90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10.00390625" style="0" customWidth="1"/>
    <col min="2" max="2" width="24.875" style="4" customWidth="1"/>
    <col min="3" max="3" width="53.625" style="10" customWidth="1"/>
    <col min="4" max="4" width="13.25390625" style="4" customWidth="1"/>
    <col min="5" max="5" width="15.25390625" style="4" customWidth="1"/>
    <col min="6" max="7" width="13.375" style="0" hidden="1" customWidth="1"/>
    <col min="8" max="8" width="18.125" style="0" customWidth="1"/>
  </cols>
  <sheetData>
    <row r="1" spans="1:8" s="2" customFormat="1" ht="23.25" customHeight="1">
      <c r="A1" s="27"/>
      <c r="B1" s="28"/>
      <c r="C1" s="68"/>
      <c r="D1" s="155"/>
      <c r="E1" s="193"/>
      <c r="F1" s="194"/>
      <c r="G1" s="194"/>
      <c r="H1" s="169"/>
    </row>
    <row r="2" spans="1:8" s="2" customFormat="1" ht="101.25" customHeight="1">
      <c r="A2" s="27"/>
      <c r="B2" s="28"/>
      <c r="C2" s="68"/>
      <c r="D2" s="155"/>
      <c r="E2" s="198" t="s">
        <v>202</v>
      </c>
      <c r="F2" s="198"/>
      <c r="G2" s="198"/>
      <c r="H2" s="198"/>
    </row>
    <row r="3" spans="1:8" s="16" customFormat="1" ht="37.5" customHeight="1">
      <c r="A3" s="195" t="s">
        <v>201</v>
      </c>
      <c r="B3" s="196"/>
      <c r="C3" s="196"/>
      <c r="D3" s="196"/>
      <c r="E3" s="196"/>
      <c r="F3" s="197"/>
      <c r="G3" s="197"/>
      <c r="H3" s="197"/>
    </row>
    <row r="4" spans="1:8" s="16" customFormat="1" ht="13.5" customHeight="1">
      <c r="A4" s="156"/>
      <c r="B4" s="153"/>
      <c r="C4" s="153"/>
      <c r="D4" s="153"/>
      <c r="E4" s="153"/>
      <c r="F4" s="154"/>
      <c r="G4" s="154"/>
      <c r="H4" s="166" t="s">
        <v>181</v>
      </c>
    </row>
    <row r="5" spans="1:8" s="16" customFormat="1" ht="78.75">
      <c r="A5" s="26" t="s">
        <v>15</v>
      </c>
      <c r="B5" s="26" t="s">
        <v>16</v>
      </c>
      <c r="C5" s="26" t="s">
        <v>14</v>
      </c>
      <c r="D5" s="26" t="s">
        <v>203</v>
      </c>
      <c r="E5" s="26" t="s">
        <v>204</v>
      </c>
      <c r="F5" s="131"/>
      <c r="G5" s="131"/>
      <c r="H5" s="26" t="s">
        <v>205</v>
      </c>
    </row>
    <row r="6" spans="1:8" s="3" customFormat="1" ht="15.75">
      <c r="A6" s="14">
        <v>1</v>
      </c>
      <c r="B6" s="14">
        <v>2</v>
      </c>
      <c r="C6" s="14">
        <v>3</v>
      </c>
      <c r="D6" s="14"/>
      <c r="E6" s="14">
        <v>4</v>
      </c>
      <c r="F6" s="132"/>
      <c r="G6" s="132"/>
      <c r="H6" s="14">
        <v>5</v>
      </c>
    </row>
    <row r="7" spans="1:8" s="16" customFormat="1" ht="18.75">
      <c r="A7" s="100" t="s">
        <v>61</v>
      </c>
      <c r="B7" s="101">
        <v>85000000000000000</v>
      </c>
      <c r="C7" s="102" t="s">
        <v>90</v>
      </c>
      <c r="D7" s="164">
        <f>D8+D32</f>
        <v>7819.33</v>
      </c>
      <c r="E7" s="103">
        <f>E8+E32</f>
        <v>7756.93</v>
      </c>
      <c r="F7" s="131"/>
      <c r="G7" s="131"/>
      <c r="H7" s="103">
        <f>E7/D7*100</f>
        <v>99.20197766304786</v>
      </c>
    </row>
    <row r="8" spans="1:8" s="16" customFormat="1" ht="18.75">
      <c r="A8" s="100" t="s">
        <v>61</v>
      </c>
      <c r="B8" s="101">
        <v>10000000000000000</v>
      </c>
      <c r="C8" s="102" t="s">
        <v>17</v>
      </c>
      <c r="D8" s="164">
        <f>D9+D24+D29</f>
        <v>1800</v>
      </c>
      <c r="E8" s="103">
        <f>E9+E24+E29+E31</f>
        <v>1737.6000000000001</v>
      </c>
      <c r="F8" s="131"/>
      <c r="G8" s="131"/>
      <c r="H8" s="103">
        <f>E8/D8*100</f>
        <v>96.53333333333333</v>
      </c>
    </row>
    <row r="9" spans="1:8" s="16" customFormat="1" ht="18.75">
      <c r="A9" s="100" t="s">
        <v>61</v>
      </c>
      <c r="B9" s="101">
        <v>10100000000000000</v>
      </c>
      <c r="C9" s="102" t="s">
        <v>209</v>
      </c>
      <c r="D9" s="164">
        <f>D10+D13+D16</f>
        <v>1770</v>
      </c>
      <c r="E9" s="103">
        <f>E10+E13+E16</f>
        <v>1707.47</v>
      </c>
      <c r="F9" s="131"/>
      <c r="G9" s="131"/>
      <c r="H9" s="103">
        <f>E9/D9*100</f>
        <v>96.46723163841808</v>
      </c>
    </row>
    <row r="10" spans="1:8" s="16" customFormat="1" ht="18.75">
      <c r="A10" s="31" t="s">
        <v>61</v>
      </c>
      <c r="B10" s="35">
        <v>10102000010000100</v>
      </c>
      <c r="C10" s="33" t="s">
        <v>18</v>
      </c>
      <c r="D10" s="165">
        <v>185</v>
      </c>
      <c r="E10" s="32">
        <f>E11</f>
        <v>209.11</v>
      </c>
      <c r="F10" s="131"/>
      <c r="G10" s="131"/>
      <c r="H10" s="32">
        <f>SUM(H11:H12)</f>
        <v>113.03243243243244</v>
      </c>
    </row>
    <row r="11" spans="1:8" s="16" customFormat="1" ht="99" customHeight="1">
      <c r="A11" s="31" t="s">
        <v>62</v>
      </c>
      <c r="B11" s="36">
        <v>10102010010000100</v>
      </c>
      <c r="C11" s="34" t="s">
        <v>91</v>
      </c>
      <c r="D11" s="32">
        <v>185</v>
      </c>
      <c r="E11" s="32">
        <v>209.11</v>
      </c>
      <c r="F11" s="131"/>
      <c r="G11" s="131"/>
      <c r="H11" s="32">
        <f>E11/D11*100</f>
        <v>113.03243243243244</v>
      </c>
    </row>
    <row r="12" spans="1:8" s="16" customFormat="1" ht="148.5" customHeight="1" hidden="1">
      <c r="A12" s="31" t="s">
        <v>62</v>
      </c>
      <c r="B12" s="36">
        <v>10102020010000100</v>
      </c>
      <c r="C12" s="34" t="s">
        <v>92</v>
      </c>
      <c r="D12" s="32"/>
      <c r="E12" s="32"/>
      <c r="F12" s="131"/>
      <c r="G12" s="131"/>
      <c r="H12" s="32"/>
    </row>
    <row r="13" spans="1:8" s="16" customFormat="1" ht="22.5" customHeight="1">
      <c r="A13" s="104" t="s">
        <v>61</v>
      </c>
      <c r="B13" s="101">
        <v>10500000000000000</v>
      </c>
      <c r="C13" s="102" t="s">
        <v>93</v>
      </c>
      <c r="D13" s="164">
        <f>D14</f>
        <v>75</v>
      </c>
      <c r="E13" s="103">
        <f>E14</f>
        <v>57.87</v>
      </c>
      <c r="F13" s="131"/>
      <c r="G13" s="131"/>
      <c r="H13" s="103">
        <f>H14</f>
        <v>77.16</v>
      </c>
    </row>
    <row r="14" spans="1:8" s="16" customFormat="1" ht="31.5" customHeight="1">
      <c r="A14" s="31" t="s">
        <v>61</v>
      </c>
      <c r="B14" s="35">
        <v>10503000010000100</v>
      </c>
      <c r="C14" s="33" t="s">
        <v>19</v>
      </c>
      <c r="D14" s="165">
        <f>D15</f>
        <v>75</v>
      </c>
      <c r="E14" s="32">
        <f>E15</f>
        <v>57.87</v>
      </c>
      <c r="F14" s="131"/>
      <c r="G14" s="131"/>
      <c r="H14" s="32">
        <f>H15</f>
        <v>77.16</v>
      </c>
    </row>
    <row r="15" spans="1:8" s="16" customFormat="1" ht="20.25" customHeight="1">
      <c r="A15" s="31" t="s">
        <v>62</v>
      </c>
      <c r="B15" s="36">
        <v>10503010010000100</v>
      </c>
      <c r="C15" s="34" t="s">
        <v>19</v>
      </c>
      <c r="D15" s="32">
        <v>75</v>
      </c>
      <c r="E15" s="32">
        <v>57.87</v>
      </c>
      <c r="F15" s="131"/>
      <c r="G15" s="131"/>
      <c r="H15" s="32">
        <f>E15/D15*100</f>
        <v>77.16</v>
      </c>
    </row>
    <row r="16" spans="1:8" s="16" customFormat="1" ht="24.75" customHeight="1">
      <c r="A16" s="104" t="s">
        <v>61</v>
      </c>
      <c r="B16" s="101">
        <v>10600000000000000</v>
      </c>
      <c r="C16" s="102" t="s">
        <v>82</v>
      </c>
      <c r="D16" s="164">
        <f>D17+D19</f>
        <v>1510</v>
      </c>
      <c r="E16" s="103">
        <f>E17+E19</f>
        <v>1440.49</v>
      </c>
      <c r="F16" s="131"/>
      <c r="G16" s="131"/>
      <c r="H16" s="103">
        <f>E16/D16*100</f>
        <v>95.39668874172186</v>
      </c>
    </row>
    <row r="17" spans="1:8" s="17" customFormat="1" ht="23.25" customHeight="1">
      <c r="A17" s="104" t="s">
        <v>61</v>
      </c>
      <c r="B17" s="101">
        <v>10601000000000100</v>
      </c>
      <c r="C17" s="102" t="s">
        <v>83</v>
      </c>
      <c r="D17" s="164">
        <f>D18</f>
        <v>240</v>
      </c>
      <c r="E17" s="105">
        <f>E18</f>
        <v>296.7</v>
      </c>
      <c r="F17" s="133"/>
      <c r="G17" s="133"/>
      <c r="H17" s="105">
        <f>H18</f>
        <v>123.62499999999999</v>
      </c>
    </row>
    <row r="18" spans="1:8" s="16" customFormat="1" ht="50.25" customHeight="1">
      <c r="A18" s="31" t="s">
        <v>62</v>
      </c>
      <c r="B18" s="36">
        <v>10601030100000100</v>
      </c>
      <c r="C18" s="34" t="s">
        <v>84</v>
      </c>
      <c r="D18" s="32">
        <v>240</v>
      </c>
      <c r="E18" s="32">
        <v>296.7</v>
      </c>
      <c r="F18" s="131"/>
      <c r="G18" s="131"/>
      <c r="H18" s="32">
        <f>E18/D18*100</f>
        <v>123.62499999999999</v>
      </c>
    </row>
    <row r="19" spans="1:8" s="16" customFormat="1" ht="20.25" customHeight="1">
      <c r="A19" s="104" t="s">
        <v>61</v>
      </c>
      <c r="B19" s="101">
        <v>10606000000000100</v>
      </c>
      <c r="C19" s="106" t="s">
        <v>85</v>
      </c>
      <c r="D19" s="103">
        <f>D20+D22</f>
        <v>1270</v>
      </c>
      <c r="E19" s="103">
        <f>E20+E22</f>
        <v>1143.79</v>
      </c>
      <c r="F19" s="131"/>
      <c r="G19" s="131"/>
      <c r="H19" s="103">
        <f>H20+H22</f>
        <v>203.26213903743314</v>
      </c>
    </row>
    <row r="20" spans="1:8" s="16" customFormat="1" ht="22.5" customHeight="1">
      <c r="A20" s="104" t="s">
        <v>61</v>
      </c>
      <c r="B20" s="101">
        <v>10606030000000100</v>
      </c>
      <c r="C20" s="102" t="s">
        <v>86</v>
      </c>
      <c r="D20" s="164">
        <f>D21</f>
        <v>1100</v>
      </c>
      <c r="E20" s="105">
        <f>E21</f>
        <v>944.16</v>
      </c>
      <c r="F20" s="131"/>
      <c r="G20" s="131"/>
      <c r="H20" s="105">
        <f>H21</f>
        <v>85.83272727272727</v>
      </c>
    </row>
    <row r="21" spans="1:8" s="16" customFormat="1" ht="47.25">
      <c r="A21" s="31" t="s">
        <v>62</v>
      </c>
      <c r="B21" s="36">
        <v>10606033100000100</v>
      </c>
      <c r="C21" s="34" t="s">
        <v>87</v>
      </c>
      <c r="D21" s="32">
        <v>1100</v>
      </c>
      <c r="E21" s="37">
        <v>944.16</v>
      </c>
      <c r="F21" s="131"/>
      <c r="G21" s="131"/>
      <c r="H21" s="37">
        <f>E21/D21*100</f>
        <v>85.83272727272727</v>
      </c>
    </row>
    <row r="22" spans="1:8" s="17" customFormat="1" ht="18.75">
      <c r="A22" s="104" t="s">
        <v>61</v>
      </c>
      <c r="B22" s="101">
        <v>10606040000000100</v>
      </c>
      <c r="C22" s="102" t="s">
        <v>88</v>
      </c>
      <c r="D22" s="164">
        <f>D23</f>
        <v>170</v>
      </c>
      <c r="E22" s="105">
        <f>E23</f>
        <v>199.63</v>
      </c>
      <c r="F22" s="133"/>
      <c r="G22" s="133"/>
      <c r="H22" s="105">
        <f>H23</f>
        <v>117.42941176470588</v>
      </c>
    </row>
    <row r="23" spans="1:8" s="17" customFormat="1" ht="47.25">
      <c r="A23" s="31" t="s">
        <v>62</v>
      </c>
      <c r="B23" s="36">
        <v>10606043100000100</v>
      </c>
      <c r="C23" s="34" t="s">
        <v>89</v>
      </c>
      <c r="D23" s="32">
        <v>170</v>
      </c>
      <c r="E23" s="32">
        <v>199.63</v>
      </c>
      <c r="F23" s="133"/>
      <c r="G23" s="133"/>
      <c r="H23" s="32">
        <f>E23/D23*100</f>
        <v>117.42941176470588</v>
      </c>
    </row>
    <row r="24" spans="1:8" s="17" customFormat="1" ht="18.75">
      <c r="A24" s="104" t="s">
        <v>61</v>
      </c>
      <c r="B24" s="101">
        <v>10800000000000000</v>
      </c>
      <c r="C24" s="102" t="s">
        <v>94</v>
      </c>
      <c r="D24" s="164">
        <f>D28</f>
        <v>15</v>
      </c>
      <c r="E24" s="105">
        <f>E28</f>
        <v>5.5</v>
      </c>
      <c r="F24" s="133"/>
      <c r="G24" s="133"/>
      <c r="H24" s="105">
        <f>E24/D24*100</f>
        <v>36.666666666666664</v>
      </c>
    </row>
    <row r="25" spans="1:8" s="17" customFormat="1" ht="63" hidden="1">
      <c r="A25" s="31" t="s">
        <v>61</v>
      </c>
      <c r="B25" s="35">
        <v>10804000010000100</v>
      </c>
      <c r="C25" s="33" t="s">
        <v>95</v>
      </c>
      <c r="D25" s="165"/>
      <c r="E25" s="37">
        <f>E26</f>
        <v>0</v>
      </c>
      <c r="F25" s="133"/>
      <c r="G25" s="133"/>
      <c r="H25" s="37">
        <f>H26</f>
        <v>0</v>
      </c>
    </row>
    <row r="26" spans="1:8" s="16" customFormat="1" ht="94.5" hidden="1">
      <c r="A26" s="31" t="s">
        <v>63</v>
      </c>
      <c r="B26" s="36">
        <v>10804020010000100</v>
      </c>
      <c r="C26" s="34" t="s">
        <v>96</v>
      </c>
      <c r="D26" s="32"/>
      <c r="E26" s="32">
        <v>0</v>
      </c>
      <c r="F26" s="131"/>
      <c r="G26" s="131"/>
      <c r="H26" s="32">
        <v>0</v>
      </c>
    </row>
    <row r="27" spans="1:8" s="17" customFormat="1" ht="99.75" customHeight="1" hidden="1">
      <c r="A27" s="104" t="s">
        <v>61</v>
      </c>
      <c r="B27" s="101" t="s">
        <v>148</v>
      </c>
      <c r="C27" s="102" t="s">
        <v>0</v>
      </c>
      <c r="D27" s="164"/>
      <c r="E27" s="103">
        <f>E32</f>
        <v>6019.33</v>
      </c>
      <c r="F27" s="133"/>
      <c r="G27" s="133"/>
      <c r="H27" s="103">
        <f>H32</f>
        <v>100</v>
      </c>
    </row>
    <row r="28" spans="1:8" s="17" customFormat="1" ht="31.5" customHeight="1">
      <c r="A28" s="31" t="s">
        <v>63</v>
      </c>
      <c r="B28" s="35">
        <v>10804020011000100</v>
      </c>
      <c r="C28" s="33" t="s">
        <v>179</v>
      </c>
      <c r="D28" s="165">
        <v>15</v>
      </c>
      <c r="E28" s="32">
        <v>5.5</v>
      </c>
      <c r="F28" s="131"/>
      <c r="G28" s="131"/>
      <c r="H28" s="32">
        <f>E28/D28*100</f>
        <v>36.666666666666664</v>
      </c>
    </row>
    <row r="29" spans="1:8" s="17" customFormat="1" ht="50.25" customHeight="1">
      <c r="A29" s="104" t="s">
        <v>61</v>
      </c>
      <c r="B29" s="101">
        <v>11100000000000000</v>
      </c>
      <c r="C29" s="102" t="s">
        <v>208</v>
      </c>
      <c r="D29" s="164">
        <f>D30</f>
        <v>15</v>
      </c>
      <c r="E29" s="103">
        <f>E30</f>
        <v>23.4</v>
      </c>
      <c r="F29" s="133"/>
      <c r="G29" s="133"/>
      <c r="H29" s="103">
        <f>H30</f>
        <v>155.99999999999997</v>
      </c>
    </row>
    <row r="30" spans="1:8" s="17" customFormat="1" ht="99.75" customHeight="1">
      <c r="A30" s="31" t="s">
        <v>63</v>
      </c>
      <c r="B30" s="35">
        <v>11109045100000100</v>
      </c>
      <c r="C30" s="33" t="s">
        <v>158</v>
      </c>
      <c r="D30" s="165">
        <v>15</v>
      </c>
      <c r="E30" s="32">
        <v>23.4</v>
      </c>
      <c r="F30" s="131"/>
      <c r="G30" s="131"/>
      <c r="H30" s="32">
        <f>E30/D30*100</f>
        <v>155.99999999999997</v>
      </c>
    </row>
    <row r="31" spans="1:8" s="17" customFormat="1" ht="39.75" customHeight="1">
      <c r="A31" s="31" t="s">
        <v>63</v>
      </c>
      <c r="B31" s="35">
        <v>11701050100000100</v>
      </c>
      <c r="C31" s="33" t="s">
        <v>265</v>
      </c>
      <c r="D31" s="165">
        <v>0</v>
      </c>
      <c r="E31" s="32">
        <v>1.23</v>
      </c>
      <c r="F31" s="131"/>
      <c r="G31" s="131"/>
      <c r="H31" s="32">
        <v>0</v>
      </c>
    </row>
    <row r="32" spans="1:8" s="16" customFormat="1" ht="53.25" customHeight="1">
      <c r="A32" s="104" t="s">
        <v>61</v>
      </c>
      <c r="B32" s="101" t="s">
        <v>149</v>
      </c>
      <c r="C32" s="102" t="s">
        <v>97</v>
      </c>
      <c r="D32" s="164">
        <f>D33+D36+D49+D47</f>
        <v>6019.33</v>
      </c>
      <c r="E32" s="105">
        <f>E33+E36+E49+E47</f>
        <v>6019.33</v>
      </c>
      <c r="F32" s="131"/>
      <c r="G32" s="131"/>
      <c r="H32" s="105">
        <f>E32/D32*100</f>
        <v>100</v>
      </c>
    </row>
    <row r="33" spans="1:8" s="16" customFormat="1" ht="32.25" customHeight="1">
      <c r="A33" s="104" t="s">
        <v>61</v>
      </c>
      <c r="B33" s="101" t="s">
        <v>178</v>
      </c>
      <c r="C33" s="102" t="s">
        <v>150</v>
      </c>
      <c r="D33" s="164">
        <f>D34</f>
        <v>2766.37</v>
      </c>
      <c r="E33" s="105">
        <f>E34</f>
        <v>2766.37</v>
      </c>
      <c r="F33" s="131"/>
      <c r="G33" s="131"/>
      <c r="H33" s="105">
        <f>H34</f>
        <v>100</v>
      </c>
    </row>
    <row r="34" spans="1:8" s="16" customFormat="1" ht="29.25" customHeight="1">
      <c r="A34" s="31" t="s">
        <v>61</v>
      </c>
      <c r="B34" s="35" t="s">
        <v>177</v>
      </c>
      <c r="C34" s="33" t="s">
        <v>98</v>
      </c>
      <c r="D34" s="165">
        <f>D35</f>
        <v>2766.37</v>
      </c>
      <c r="E34" s="32">
        <f>E35</f>
        <v>2766.37</v>
      </c>
      <c r="F34" s="131"/>
      <c r="G34" s="131"/>
      <c r="H34" s="32">
        <f>H35</f>
        <v>100</v>
      </c>
    </row>
    <row r="35" spans="1:8" s="17" customFormat="1" ht="41.25" customHeight="1">
      <c r="A35" s="31" t="s">
        <v>63</v>
      </c>
      <c r="B35" s="35" t="s">
        <v>173</v>
      </c>
      <c r="C35" s="33" t="s">
        <v>151</v>
      </c>
      <c r="D35" s="165">
        <v>2766.37</v>
      </c>
      <c r="E35" s="32">
        <v>2766.37</v>
      </c>
      <c r="F35" s="133"/>
      <c r="G35" s="133"/>
      <c r="H35" s="32">
        <f>E35/D35*100</f>
        <v>100</v>
      </c>
    </row>
    <row r="36" spans="1:8" s="17" customFormat="1" ht="53.25" customHeight="1">
      <c r="A36" s="104" t="s">
        <v>61</v>
      </c>
      <c r="B36" s="107" t="s">
        <v>176</v>
      </c>
      <c r="C36" s="106" t="s">
        <v>99</v>
      </c>
      <c r="D36" s="103">
        <f>D37</f>
        <v>139.2</v>
      </c>
      <c r="E36" s="103">
        <f>E37</f>
        <v>139.2</v>
      </c>
      <c r="F36" s="133"/>
      <c r="G36" s="133"/>
      <c r="H36" s="103">
        <f>H37</f>
        <v>100</v>
      </c>
    </row>
    <row r="37" spans="1:8" s="17" customFormat="1" ht="48.75" customHeight="1">
      <c r="A37" s="31" t="s">
        <v>63</v>
      </c>
      <c r="B37" s="35" t="s">
        <v>174</v>
      </c>
      <c r="C37" s="33" t="s">
        <v>100</v>
      </c>
      <c r="D37" s="165">
        <v>139.2</v>
      </c>
      <c r="E37" s="37">
        <v>139.2</v>
      </c>
      <c r="F37" s="133"/>
      <c r="G37" s="133"/>
      <c r="H37" s="37">
        <f>E37/D37*100</f>
        <v>100</v>
      </c>
    </row>
    <row r="38" spans="1:5" s="16" customFormat="1" ht="78.75" hidden="1">
      <c r="A38" s="127" t="s">
        <v>61</v>
      </c>
      <c r="B38" s="128">
        <v>20204014000000100</v>
      </c>
      <c r="C38" s="129" t="s">
        <v>101</v>
      </c>
      <c r="D38" s="159"/>
      <c r="E38" s="130">
        <f>E39</f>
        <v>0</v>
      </c>
    </row>
    <row r="39" spans="1:5" s="15" customFormat="1" ht="39.75" customHeight="1" hidden="1">
      <c r="A39" s="31" t="s">
        <v>63</v>
      </c>
      <c r="B39" s="36">
        <v>20204014100000100</v>
      </c>
      <c r="C39" s="34" t="s">
        <v>102</v>
      </c>
      <c r="D39" s="158"/>
      <c r="E39" s="32"/>
    </row>
    <row r="40" spans="1:5" s="15" customFormat="1" ht="33" customHeight="1" hidden="1">
      <c r="A40" s="31" t="s">
        <v>61</v>
      </c>
      <c r="B40" s="35">
        <v>21900000000000000</v>
      </c>
      <c r="C40" s="33" t="s">
        <v>103</v>
      </c>
      <c r="D40" s="157"/>
      <c r="E40" s="32">
        <f>E41</f>
        <v>0</v>
      </c>
    </row>
    <row r="41" spans="1:5" s="15" customFormat="1" ht="63" hidden="1">
      <c r="A41" s="31" t="s">
        <v>63</v>
      </c>
      <c r="B41" s="36">
        <v>21905000100000100</v>
      </c>
      <c r="C41" s="34" t="s">
        <v>104</v>
      </c>
      <c r="D41" s="158"/>
      <c r="E41" s="32"/>
    </row>
    <row r="42" spans="1:5" ht="12.75" customHeight="1" hidden="1">
      <c r="A42" s="27" t="s">
        <v>20</v>
      </c>
      <c r="B42" s="28"/>
      <c r="C42" s="29"/>
      <c r="D42" s="28"/>
      <c r="E42" s="28"/>
    </row>
    <row r="43" spans="1:5" ht="12.75" customHeight="1" hidden="1">
      <c r="A43" s="192"/>
      <c r="B43" s="192"/>
      <c r="C43" s="192"/>
      <c r="D43" s="192"/>
      <c r="E43" s="192"/>
    </row>
    <row r="44" spans="1:5" ht="12.75" customHeight="1" hidden="1">
      <c r="A44" s="191"/>
      <c r="B44" s="191"/>
      <c r="C44" s="191"/>
      <c r="D44" s="160"/>
      <c r="E44" s="30"/>
    </row>
    <row r="45" spans="1:5" ht="18" hidden="1">
      <c r="A45" s="19"/>
      <c r="B45" s="20"/>
      <c r="C45" s="20"/>
      <c r="D45" s="161"/>
      <c r="E45" s="18"/>
    </row>
    <row r="46" spans="1:5" ht="26.25" customHeight="1" hidden="1">
      <c r="A46" s="6"/>
      <c r="B46" s="8"/>
      <c r="C46" s="7"/>
      <c r="D46" s="162"/>
      <c r="E46" s="5"/>
    </row>
    <row r="47" spans="1:8" ht="78.75" customHeight="1">
      <c r="A47" s="112" t="s">
        <v>61</v>
      </c>
      <c r="B47" s="173" t="s">
        <v>207</v>
      </c>
      <c r="C47" s="174" t="s">
        <v>101</v>
      </c>
      <c r="D47" s="110">
        <v>100</v>
      </c>
      <c r="E47" s="110">
        <v>100</v>
      </c>
      <c r="F47" s="110"/>
      <c r="G47" s="110"/>
      <c r="H47" s="110">
        <v>100</v>
      </c>
    </row>
    <row r="48" spans="1:8" ht="78.75" customHeight="1">
      <c r="A48" s="175" t="s">
        <v>63</v>
      </c>
      <c r="B48" s="172" t="s">
        <v>206</v>
      </c>
      <c r="C48" s="176" t="s">
        <v>101</v>
      </c>
      <c r="D48" s="42">
        <v>100</v>
      </c>
      <c r="E48" s="42">
        <v>100</v>
      </c>
      <c r="F48" s="42"/>
      <c r="G48" s="42"/>
      <c r="H48" s="42">
        <v>100</v>
      </c>
    </row>
    <row r="49" spans="1:8" ht="78" customHeight="1">
      <c r="A49" s="104" t="s">
        <v>61</v>
      </c>
      <c r="B49" s="107" t="s">
        <v>180</v>
      </c>
      <c r="C49" s="106" t="s">
        <v>152</v>
      </c>
      <c r="D49" s="103">
        <f>D50</f>
        <v>3013.76</v>
      </c>
      <c r="E49" s="103">
        <f>E50</f>
        <v>3013.76</v>
      </c>
      <c r="F49" s="133"/>
      <c r="G49" s="133"/>
      <c r="H49" s="103">
        <f>H50</f>
        <v>100</v>
      </c>
    </row>
    <row r="50" spans="1:8" ht="78.75">
      <c r="A50" s="31" t="s">
        <v>63</v>
      </c>
      <c r="B50" s="35" t="s">
        <v>175</v>
      </c>
      <c r="C50" s="33" t="s">
        <v>152</v>
      </c>
      <c r="D50" s="165">
        <v>3013.76</v>
      </c>
      <c r="E50" s="37">
        <v>3013.76</v>
      </c>
      <c r="F50" s="133"/>
      <c r="G50" s="133"/>
      <c r="H50" s="37">
        <f>E50/D50*100</f>
        <v>100</v>
      </c>
    </row>
    <row r="51" spans="1:5" ht="12.75">
      <c r="A51" s="6"/>
      <c r="B51" s="8"/>
      <c r="C51" s="7"/>
      <c r="D51" s="162"/>
      <c r="E51" s="5"/>
    </row>
    <row r="52" spans="1:5" ht="12.75">
      <c r="A52" s="6"/>
      <c r="B52" s="7"/>
      <c r="C52" s="7"/>
      <c r="D52" s="162"/>
      <c r="E52" s="5"/>
    </row>
    <row r="53" spans="1:5" ht="12.75">
      <c r="A53" s="6"/>
      <c r="B53" s="9"/>
      <c r="C53" s="9"/>
      <c r="D53" s="163"/>
      <c r="E53" s="9"/>
    </row>
    <row r="54" ht="12.75">
      <c r="A54" s="6"/>
    </row>
  </sheetData>
  <sheetProtection/>
  <mergeCells count="5">
    <mergeCell ref="A44:C44"/>
    <mergeCell ref="A43:E43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47" r:id="rId1"/>
  <rowBreaks count="2" manualBreakCount="2">
    <brk id="24" max="7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Normal="90" zoomScaleSheetLayoutView="100" zoomScalePageLayoutView="0" workbookViewId="0" topLeftCell="A16">
      <selection activeCell="B2" sqref="B2:E2"/>
    </sheetView>
  </sheetViews>
  <sheetFormatPr defaultColWidth="9.00390625" defaultRowHeight="12.75"/>
  <cols>
    <col min="1" max="1" width="66.625" style="38" customWidth="1"/>
    <col min="2" max="2" width="12.125" style="39" customWidth="1"/>
    <col min="3" max="3" width="12.75390625" style="39" customWidth="1"/>
    <col min="4" max="4" width="14.375" style="3" customWidth="1"/>
    <col min="5" max="5" width="15.75390625" style="1" customWidth="1"/>
    <col min="6" max="6" width="1.25" style="1" customWidth="1"/>
    <col min="7" max="16384" width="9.125" style="1" customWidth="1"/>
  </cols>
  <sheetData>
    <row r="1" spans="2:5" ht="27.75" customHeight="1">
      <c r="B1" s="44"/>
      <c r="C1" s="44"/>
      <c r="D1" s="201"/>
      <c r="E1" s="202"/>
    </row>
    <row r="2" spans="2:5" ht="111" customHeight="1">
      <c r="B2" s="203" t="s">
        <v>211</v>
      </c>
      <c r="C2" s="203"/>
      <c r="D2" s="203"/>
      <c r="E2" s="203"/>
    </row>
    <row r="3" spans="1:4" ht="57" customHeight="1">
      <c r="A3" s="199" t="s">
        <v>210</v>
      </c>
      <c r="B3" s="200"/>
      <c r="C3" s="200"/>
      <c r="D3" s="200"/>
    </row>
    <row r="4" spans="1:5" s="11" customFormat="1" ht="19.5" customHeight="1">
      <c r="A4" s="12"/>
      <c r="B4" s="13"/>
      <c r="C4" s="13"/>
      <c r="D4" s="40"/>
      <c r="E4" s="134" t="s">
        <v>54</v>
      </c>
    </row>
    <row r="5" spans="1:5" s="11" customFormat="1" ht="46.5" customHeight="1">
      <c r="A5" s="14" t="s">
        <v>31</v>
      </c>
      <c r="B5" s="14" t="s">
        <v>55</v>
      </c>
      <c r="C5" s="14" t="s">
        <v>212</v>
      </c>
      <c r="D5" s="14" t="s">
        <v>213</v>
      </c>
      <c r="E5" s="14" t="s">
        <v>205</v>
      </c>
    </row>
    <row r="6" spans="1:5" s="11" customFormat="1" ht="15.75">
      <c r="A6" s="14">
        <v>1</v>
      </c>
      <c r="B6" s="21">
        <v>2</v>
      </c>
      <c r="C6" s="21"/>
      <c r="D6" s="14">
        <v>3</v>
      </c>
      <c r="E6" s="14">
        <v>4</v>
      </c>
    </row>
    <row r="7" spans="1:5" ht="15.75">
      <c r="A7" s="108" t="s">
        <v>30</v>
      </c>
      <c r="B7" s="109" t="s">
        <v>36</v>
      </c>
      <c r="C7" s="170">
        <f>C8+C9+C11+C10</f>
        <v>1780.75</v>
      </c>
      <c r="D7" s="110">
        <f>D8+D9+D11+D10</f>
        <v>1772.4499999999998</v>
      </c>
      <c r="E7" s="110">
        <f>D7/C7*100</f>
        <v>99.53390425382563</v>
      </c>
    </row>
    <row r="8" spans="1:5" ht="40.5" customHeight="1">
      <c r="A8" s="41" t="s">
        <v>129</v>
      </c>
      <c r="B8" s="23" t="s">
        <v>81</v>
      </c>
      <c r="C8" s="23" t="s">
        <v>214</v>
      </c>
      <c r="D8" s="42">
        <v>511.5</v>
      </c>
      <c r="E8" s="42">
        <f>D8/C8*100</f>
        <v>99.47491248541422</v>
      </c>
    </row>
    <row r="9" spans="1:5" ht="57" customHeight="1">
      <c r="A9" s="41" t="s">
        <v>29</v>
      </c>
      <c r="B9" s="23" t="s">
        <v>37</v>
      </c>
      <c r="C9" s="23" t="s">
        <v>188</v>
      </c>
      <c r="D9" s="42">
        <v>1252.6</v>
      </c>
      <c r="E9" s="42">
        <f>D9/C9*100</f>
        <v>99.63410754056633</v>
      </c>
    </row>
    <row r="10" spans="1:5" ht="17.25" customHeight="1">
      <c r="A10" s="41" t="s">
        <v>215</v>
      </c>
      <c r="B10" s="23" t="s">
        <v>216</v>
      </c>
      <c r="C10" s="23" t="s">
        <v>217</v>
      </c>
      <c r="D10" s="42">
        <v>8.35</v>
      </c>
      <c r="E10" s="42">
        <f>D10/C10*100</f>
        <v>100</v>
      </c>
    </row>
    <row r="11" spans="1:5" ht="15.75">
      <c r="A11" s="108" t="s">
        <v>28</v>
      </c>
      <c r="B11" s="23" t="s">
        <v>38</v>
      </c>
      <c r="C11" s="23" t="s">
        <v>187</v>
      </c>
      <c r="D11" s="42">
        <v>0</v>
      </c>
      <c r="E11" s="42">
        <v>0</v>
      </c>
    </row>
    <row r="12" spans="1:5" ht="15.75">
      <c r="A12" s="108" t="s">
        <v>27</v>
      </c>
      <c r="B12" s="109" t="s">
        <v>39</v>
      </c>
      <c r="C12" s="170" t="str">
        <f>C13</f>
        <v>139,20</v>
      </c>
      <c r="D12" s="110">
        <f>D13</f>
        <v>139.2</v>
      </c>
      <c r="E12" s="110">
        <f>E13</f>
        <v>100</v>
      </c>
    </row>
    <row r="13" spans="1:5" ht="15.75">
      <c r="A13" s="41" t="s">
        <v>40</v>
      </c>
      <c r="B13" s="23" t="s">
        <v>41</v>
      </c>
      <c r="C13" s="23" t="s">
        <v>218</v>
      </c>
      <c r="D13" s="42">
        <v>139.2</v>
      </c>
      <c r="E13" s="42">
        <f>D13/C13*100</f>
        <v>100</v>
      </c>
    </row>
    <row r="14" spans="1:5" ht="31.5">
      <c r="A14" s="108" t="s">
        <v>190</v>
      </c>
      <c r="B14" s="109" t="s">
        <v>191</v>
      </c>
      <c r="C14" s="170">
        <f>C15+C16</f>
        <v>7.46</v>
      </c>
      <c r="D14" s="110">
        <f>D15+D16</f>
        <v>2.4</v>
      </c>
      <c r="E14" s="110">
        <f>D14/C14*100</f>
        <v>32.171581769437</v>
      </c>
    </row>
    <row r="15" spans="1:5" ht="31.5">
      <c r="A15" s="41" t="s">
        <v>192</v>
      </c>
      <c r="B15" s="23" t="s">
        <v>193</v>
      </c>
      <c r="C15" s="23" t="s">
        <v>219</v>
      </c>
      <c r="D15" s="42">
        <v>0</v>
      </c>
      <c r="E15" s="42">
        <v>0</v>
      </c>
    </row>
    <row r="16" spans="1:5" ht="15.75">
      <c r="A16" s="41" t="s">
        <v>194</v>
      </c>
      <c r="B16" s="23" t="s">
        <v>195</v>
      </c>
      <c r="C16" s="23" t="s">
        <v>222</v>
      </c>
      <c r="D16" s="42">
        <v>2.4</v>
      </c>
      <c r="E16" s="42">
        <f>D16/C16*100</f>
        <v>43.956043956043956</v>
      </c>
    </row>
    <row r="17" spans="1:5" ht="15.75">
      <c r="A17" s="108" t="s">
        <v>76</v>
      </c>
      <c r="B17" s="109" t="s">
        <v>80</v>
      </c>
      <c r="C17" s="170">
        <f>C18</f>
        <v>528</v>
      </c>
      <c r="D17" s="110">
        <f>D18</f>
        <v>127.05</v>
      </c>
      <c r="E17" s="110">
        <f>E18</f>
        <v>24.0625</v>
      </c>
    </row>
    <row r="18" spans="1:5" ht="15.75">
      <c r="A18" s="41" t="s">
        <v>120</v>
      </c>
      <c r="B18" s="23" t="s">
        <v>157</v>
      </c>
      <c r="C18" s="171">
        <v>528</v>
      </c>
      <c r="D18" s="42">
        <v>127.05</v>
      </c>
      <c r="E18" s="42">
        <f>D18/C18*100</f>
        <v>24.0625</v>
      </c>
    </row>
    <row r="19" spans="1:5" ht="15.75">
      <c r="A19" s="108" t="s">
        <v>26</v>
      </c>
      <c r="B19" s="109" t="s">
        <v>42</v>
      </c>
      <c r="C19" s="170" t="str">
        <f>C20</f>
        <v>536,72</v>
      </c>
      <c r="D19" s="110">
        <f>D20</f>
        <v>520.69</v>
      </c>
      <c r="E19" s="110">
        <f>E20</f>
        <v>97.01334028916382</v>
      </c>
    </row>
    <row r="20" spans="1:5" ht="15.75">
      <c r="A20" s="41" t="s">
        <v>25</v>
      </c>
      <c r="B20" s="23" t="s">
        <v>43</v>
      </c>
      <c r="C20" s="23" t="s">
        <v>220</v>
      </c>
      <c r="D20" s="42">
        <v>520.69</v>
      </c>
      <c r="E20" s="42">
        <f>D20/C20*100</f>
        <v>97.01334028916382</v>
      </c>
    </row>
    <row r="21" spans="1:5" ht="15.75">
      <c r="A21" s="108" t="s">
        <v>24</v>
      </c>
      <c r="B21" s="109" t="s">
        <v>44</v>
      </c>
      <c r="C21" s="170" t="str">
        <f>C22</f>
        <v>5,00</v>
      </c>
      <c r="D21" s="110">
        <f>D22</f>
        <v>4.5</v>
      </c>
      <c r="E21" s="110">
        <f>E22</f>
        <v>90</v>
      </c>
    </row>
    <row r="22" spans="1:5" ht="15.75">
      <c r="A22" s="41" t="s">
        <v>23</v>
      </c>
      <c r="B22" s="23" t="s">
        <v>45</v>
      </c>
      <c r="C22" s="23" t="s">
        <v>189</v>
      </c>
      <c r="D22" s="42">
        <v>4.5</v>
      </c>
      <c r="E22" s="42">
        <f>D22/C22*100</f>
        <v>90</v>
      </c>
    </row>
    <row r="23" spans="1:5" ht="15.75">
      <c r="A23" s="108" t="s">
        <v>53</v>
      </c>
      <c r="B23" s="109" t="s">
        <v>46</v>
      </c>
      <c r="C23" s="170" t="str">
        <f>C24</f>
        <v>1102,00</v>
      </c>
      <c r="D23" s="110">
        <f>D24</f>
        <v>1085.9</v>
      </c>
      <c r="E23" s="110">
        <f>E24</f>
        <v>98.53901996370237</v>
      </c>
    </row>
    <row r="24" spans="1:5" ht="15.75">
      <c r="A24" s="41" t="s">
        <v>22</v>
      </c>
      <c r="B24" s="23" t="s">
        <v>47</v>
      </c>
      <c r="C24" s="23" t="s">
        <v>221</v>
      </c>
      <c r="D24" s="42">
        <v>1085.9</v>
      </c>
      <c r="E24" s="42">
        <f>D24/C24*100</f>
        <v>98.53901996370237</v>
      </c>
    </row>
    <row r="25" spans="1:5" ht="15.75">
      <c r="A25" s="108" t="s">
        <v>48</v>
      </c>
      <c r="B25" s="109" t="s">
        <v>49</v>
      </c>
      <c r="C25" s="170">
        <f>C26</f>
        <v>3834.04</v>
      </c>
      <c r="D25" s="110">
        <f>D26</f>
        <v>3756.76</v>
      </c>
      <c r="E25" s="110">
        <f>E26</f>
        <v>97.98437157671803</v>
      </c>
    </row>
    <row r="26" spans="1:5" ht="18" customHeight="1">
      <c r="A26" s="41" t="s">
        <v>51</v>
      </c>
      <c r="B26" s="23" t="s">
        <v>52</v>
      </c>
      <c r="C26" s="171">
        <v>3834.04</v>
      </c>
      <c r="D26" s="42">
        <v>3756.76</v>
      </c>
      <c r="E26" s="42">
        <f>D26/C26*100</f>
        <v>97.98437157671803</v>
      </c>
    </row>
    <row r="27" spans="1:5" ht="15.75">
      <c r="A27" s="111" t="s">
        <v>21</v>
      </c>
      <c r="B27" s="112"/>
      <c r="C27" s="110">
        <f>C7+C12+C17+C19+C21+C23+C25+C14</f>
        <v>7933.17</v>
      </c>
      <c r="D27" s="110">
        <f>D7+D12+D17+D19+D21+D23+D25+D14</f>
        <v>7408.95</v>
      </c>
      <c r="E27" s="110">
        <f>D27/C27*100</f>
        <v>93.39204882789603</v>
      </c>
    </row>
    <row r="28" spans="2:4" ht="15.75">
      <c r="B28" s="43"/>
      <c r="C28" s="43"/>
      <c r="D28" s="45"/>
    </row>
    <row r="29" spans="2:4" ht="15.75">
      <c r="B29" s="43"/>
      <c r="C29" s="43"/>
      <c r="D29" s="45"/>
    </row>
    <row r="30" spans="2:3" ht="15.75">
      <c r="B30" s="43"/>
      <c r="C30" s="43"/>
    </row>
    <row r="31" spans="2:3" ht="15.75">
      <c r="B31" s="43"/>
      <c r="C31" s="43"/>
    </row>
    <row r="32" spans="2:3" ht="15.75">
      <c r="B32" s="43"/>
      <c r="C32" s="43"/>
    </row>
    <row r="33" spans="2:3" ht="15.75">
      <c r="B33" s="43"/>
      <c r="C33" s="43"/>
    </row>
    <row r="34" spans="2:3" ht="15.75">
      <c r="B34" s="43"/>
      <c r="C34" s="43"/>
    </row>
    <row r="35" spans="2:3" ht="15.75">
      <c r="B35" s="43"/>
      <c r="C35" s="43"/>
    </row>
    <row r="36" spans="2:3" ht="15.75">
      <c r="B36" s="43"/>
      <c r="C36" s="43"/>
    </row>
    <row r="37" spans="2:3" ht="15.75">
      <c r="B37" s="43"/>
      <c r="C37" s="43"/>
    </row>
    <row r="38" spans="2:3" ht="15.75">
      <c r="B38" s="43"/>
      <c r="C38" s="43"/>
    </row>
    <row r="39" spans="2:3" ht="15.75">
      <c r="B39" s="43"/>
      <c r="C39" s="43"/>
    </row>
    <row r="40" spans="2:3" ht="15.75">
      <c r="B40" s="43"/>
      <c r="C40" s="43"/>
    </row>
    <row r="41" spans="2:3" ht="15.75">
      <c r="B41" s="43"/>
      <c r="C41" s="43"/>
    </row>
    <row r="42" spans="2:3" ht="15.75">
      <c r="B42" s="43"/>
      <c r="C42" s="43"/>
    </row>
    <row r="43" spans="2:3" ht="15.75">
      <c r="B43" s="43"/>
      <c r="C43" s="43"/>
    </row>
    <row r="44" spans="2:3" ht="15.75">
      <c r="B44" s="43"/>
      <c r="C44" s="43"/>
    </row>
    <row r="45" spans="2:3" ht="15.75">
      <c r="B45" s="43"/>
      <c r="C45" s="43"/>
    </row>
    <row r="46" spans="2:3" ht="15.75">
      <c r="B46" s="43"/>
      <c r="C46" s="43"/>
    </row>
    <row r="47" spans="2:3" ht="15.75">
      <c r="B47" s="43"/>
      <c r="C47" s="43"/>
    </row>
    <row r="48" spans="2:3" ht="15.75">
      <c r="B48" s="43"/>
      <c r="C48" s="43"/>
    </row>
    <row r="49" spans="2:3" ht="15.75">
      <c r="B49" s="43"/>
      <c r="C49" s="43"/>
    </row>
    <row r="50" spans="2:3" ht="15.75">
      <c r="B50" s="43"/>
      <c r="C50" s="43"/>
    </row>
    <row r="51" spans="2:3" ht="15.75">
      <c r="B51" s="43"/>
      <c r="C51" s="43"/>
    </row>
    <row r="52" spans="2:3" ht="15.75">
      <c r="B52" s="43"/>
      <c r="C52" s="43"/>
    </row>
    <row r="53" spans="2:3" ht="15.75">
      <c r="B53" s="43"/>
      <c r="C53" s="43"/>
    </row>
    <row r="54" spans="2:3" ht="15.75">
      <c r="B54" s="43"/>
      <c r="C54" s="43"/>
    </row>
    <row r="55" spans="2:3" ht="15.75">
      <c r="B55" s="43"/>
      <c r="C55" s="43"/>
    </row>
    <row r="56" spans="2:3" ht="15.75">
      <c r="B56" s="43"/>
      <c r="C56" s="43"/>
    </row>
    <row r="57" spans="2:3" ht="15.75">
      <c r="B57" s="43"/>
      <c r="C57" s="43"/>
    </row>
    <row r="58" spans="2:3" ht="15.75">
      <c r="B58" s="43"/>
      <c r="C58" s="43"/>
    </row>
    <row r="59" spans="2:3" ht="15.75">
      <c r="B59" s="43"/>
      <c r="C59" s="43"/>
    </row>
    <row r="60" spans="2:3" ht="15.75">
      <c r="B60" s="43"/>
      <c r="C60" s="43"/>
    </row>
    <row r="61" spans="2:3" ht="15.75">
      <c r="B61" s="43"/>
      <c r="C61" s="43"/>
    </row>
    <row r="62" spans="2:3" ht="15.75">
      <c r="B62" s="43"/>
      <c r="C62" s="43"/>
    </row>
    <row r="63" spans="2:3" ht="15.75">
      <c r="B63" s="43"/>
      <c r="C63" s="43"/>
    </row>
    <row r="64" spans="2:3" ht="15.75">
      <c r="B64" s="43"/>
      <c r="C64" s="43"/>
    </row>
    <row r="65" spans="2:3" ht="15.75">
      <c r="B65" s="43"/>
      <c r="C65" s="43"/>
    </row>
    <row r="66" spans="2:3" ht="15.75">
      <c r="B66" s="43"/>
      <c r="C66" s="43"/>
    </row>
    <row r="67" spans="2:3" ht="15.75">
      <c r="B67" s="43"/>
      <c r="C67" s="43"/>
    </row>
    <row r="68" spans="2:3" ht="15.75">
      <c r="B68" s="43"/>
      <c r="C68" s="43"/>
    </row>
    <row r="69" spans="2:3" ht="15.75">
      <c r="B69" s="43"/>
      <c r="C69" s="43"/>
    </row>
    <row r="70" spans="2:3" ht="15.75">
      <c r="B70" s="43"/>
      <c r="C70" s="43"/>
    </row>
    <row r="71" spans="2:3" ht="15.75">
      <c r="B71" s="43"/>
      <c r="C71" s="43"/>
    </row>
    <row r="72" spans="2:3" ht="15.75">
      <c r="B72" s="43"/>
      <c r="C72" s="43"/>
    </row>
    <row r="73" spans="2:3" ht="15.75">
      <c r="B73" s="43"/>
      <c r="C73" s="43"/>
    </row>
    <row r="74" spans="2:3" ht="15.75">
      <c r="B74" s="43"/>
      <c r="C74" s="43"/>
    </row>
    <row r="75" spans="2:3" ht="15.75">
      <c r="B75" s="43"/>
      <c r="C75" s="43"/>
    </row>
    <row r="76" spans="2:3" ht="15.75">
      <c r="B76" s="43"/>
      <c r="C76" s="43"/>
    </row>
    <row r="77" spans="2:3" ht="15.75">
      <c r="B77" s="43"/>
      <c r="C77" s="43"/>
    </row>
    <row r="78" spans="2:3" ht="15.75">
      <c r="B78" s="43"/>
      <c r="C78" s="43"/>
    </row>
    <row r="79" spans="2:3" ht="15.75">
      <c r="B79" s="43"/>
      <c r="C79" s="43"/>
    </row>
  </sheetData>
  <sheetProtection/>
  <mergeCells count="3">
    <mergeCell ref="A3:D3"/>
    <mergeCell ref="D1:E1"/>
    <mergeCell ref="B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SheetLayoutView="100" zoomScalePageLayoutView="0" workbookViewId="0" topLeftCell="A1">
      <selection activeCell="B89" sqref="B89:F89"/>
    </sheetView>
  </sheetViews>
  <sheetFormatPr defaultColWidth="9.00390625" defaultRowHeight="12.75"/>
  <cols>
    <col min="1" max="1" width="7.75390625" style="47" customWidth="1"/>
    <col min="2" max="2" width="69.625" style="48" customWidth="1"/>
    <col min="3" max="3" width="12.00390625" style="49" hidden="1" customWidth="1"/>
    <col min="4" max="4" width="10.625" style="49" hidden="1" customWidth="1"/>
    <col min="5" max="5" width="19.125" style="49" customWidth="1"/>
    <col min="6" max="6" width="13.00390625" style="49" customWidth="1"/>
    <col min="7" max="7" width="13.25390625" style="49" customWidth="1"/>
    <col min="8" max="8" width="14.375" style="49" customWidth="1"/>
    <col min="9" max="9" width="13.375" style="49" customWidth="1"/>
    <col min="10" max="16384" width="9.125" style="50" customWidth="1"/>
  </cols>
  <sheetData>
    <row r="1" spans="5:9" ht="27.75" customHeight="1">
      <c r="E1" s="204"/>
      <c r="F1" s="205"/>
      <c r="G1" s="205"/>
      <c r="H1" s="194"/>
      <c r="I1" s="50"/>
    </row>
    <row r="2" spans="5:9" ht="102" customHeight="1">
      <c r="E2" s="209" t="s">
        <v>223</v>
      </c>
      <c r="F2" s="209"/>
      <c r="G2" s="209"/>
      <c r="H2" s="209"/>
      <c r="I2" s="209"/>
    </row>
    <row r="3" spans="1:9" s="3" customFormat="1" ht="69.75" customHeight="1">
      <c r="A3" s="199" t="s">
        <v>224</v>
      </c>
      <c r="B3" s="199"/>
      <c r="C3" s="199"/>
      <c r="D3" s="199"/>
      <c r="E3" s="199"/>
      <c r="F3" s="199"/>
      <c r="G3" s="199"/>
      <c r="H3" s="199"/>
      <c r="I3" s="199"/>
    </row>
    <row r="4" spans="1:9" s="53" customFormat="1" ht="15.75">
      <c r="A4" s="51"/>
      <c r="B4" s="51"/>
      <c r="C4" s="51"/>
      <c r="D4" s="51"/>
      <c r="E4" s="52"/>
      <c r="F4" s="207"/>
      <c r="G4" s="208"/>
      <c r="H4" s="210" t="s">
        <v>32</v>
      </c>
      <c r="I4" s="210"/>
    </row>
    <row r="5" spans="1:9" s="54" customFormat="1" ht="40.5" customHeight="1">
      <c r="A5" s="24" t="s">
        <v>79</v>
      </c>
      <c r="B5" s="24" t="s">
        <v>33</v>
      </c>
      <c r="C5" s="23" t="s">
        <v>56</v>
      </c>
      <c r="D5" s="23" t="s">
        <v>57</v>
      </c>
      <c r="E5" s="23" t="s">
        <v>58</v>
      </c>
      <c r="F5" s="23" t="s">
        <v>59</v>
      </c>
      <c r="G5" s="23" t="s">
        <v>225</v>
      </c>
      <c r="H5" s="23" t="s">
        <v>213</v>
      </c>
      <c r="I5" s="172" t="s">
        <v>205</v>
      </c>
    </row>
    <row r="6" spans="1:9" s="25" customFormat="1" ht="15.75">
      <c r="A6" s="24">
        <v>1</v>
      </c>
      <c r="B6" s="24">
        <v>2</v>
      </c>
      <c r="C6" s="22" t="s">
        <v>60</v>
      </c>
      <c r="D6" s="22" t="s">
        <v>34</v>
      </c>
      <c r="E6" s="22" t="s">
        <v>34</v>
      </c>
      <c r="F6" s="22" t="s">
        <v>35</v>
      </c>
      <c r="G6" s="24">
        <v>5</v>
      </c>
      <c r="H6" s="24">
        <v>6</v>
      </c>
      <c r="I6" s="177">
        <v>7</v>
      </c>
    </row>
    <row r="7" spans="1:9" s="55" customFormat="1" ht="37.5" customHeight="1" hidden="1">
      <c r="A7" s="78" t="s">
        <v>136</v>
      </c>
      <c r="B7" s="72" t="s">
        <v>78</v>
      </c>
      <c r="C7" s="81"/>
      <c r="D7" s="81"/>
      <c r="E7" s="81"/>
      <c r="F7" s="81"/>
      <c r="G7" s="82"/>
      <c r="H7" s="82"/>
      <c r="I7" s="177"/>
    </row>
    <row r="8" spans="1:9" s="55" customFormat="1" ht="37.5" customHeight="1" hidden="1">
      <c r="A8" s="79" t="s">
        <v>137</v>
      </c>
      <c r="B8" s="72" t="s">
        <v>134</v>
      </c>
      <c r="C8" s="81" t="s">
        <v>1</v>
      </c>
      <c r="D8" s="81"/>
      <c r="E8" s="81"/>
      <c r="F8" s="81" t="s">
        <v>61</v>
      </c>
      <c r="G8" s="82" t="e">
        <f>G9+G10+G21</f>
        <v>#REF!</v>
      </c>
      <c r="H8" s="82" t="e">
        <f>H9+H10+H21</f>
        <v>#REF!</v>
      </c>
      <c r="I8" s="177"/>
    </row>
    <row r="9" spans="1:9" s="56" customFormat="1" ht="35.25" customHeight="1" hidden="1">
      <c r="A9" s="70"/>
      <c r="B9" s="73" t="s">
        <v>133</v>
      </c>
      <c r="C9" s="83" t="s">
        <v>1</v>
      </c>
      <c r="D9" s="83" t="s">
        <v>9</v>
      </c>
      <c r="E9" s="83"/>
      <c r="F9" s="83"/>
      <c r="G9" s="84" t="e">
        <f>#REF!</f>
        <v>#REF!</v>
      </c>
      <c r="H9" s="84" t="e">
        <f>#REF!</f>
        <v>#REF!</v>
      </c>
      <c r="I9" s="178"/>
    </row>
    <row r="10" spans="1:9" s="56" customFormat="1" ht="56.25" customHeight="1" hidden="1">
      <c r="A10" s="71"/>
      <c r="B10" s="75" t="s">
        <v>29</v>
      </c>
      <c r="C10" s="81" t="s">
        <v>1</v>
      </c>
      <c r="D10" s="81" t="s">
        <v>2</v>
      </c>
      <c r="E10" s="81"/>
      <c r="F10" s="81"/>
      <c r="G10" s="82">
        <f>G11</f>
        <v>1257.2</v>
      </c>
      <c r="H10" s="82">
        <f>H11</f>
        <v>1252.6</v>
      </c>
      <c r="I10" s="178"/>
    </row>
    <row r="11" spans="1:9" s="56" customFormat="1" ht="48.75" customHeight="1">
      <c r="A11" s="77"/>
      <c r="B11" s="113" t="s">
        <v>159</v>
      </c>
      <c r="C11" s="93" t="s">
        <v>1</v>
      </c>
      <c r="D11" s="93" t="s">
        <v>2</v>
      </c>
      <c r="E11" s="93" t="s">
        <v>118</v>
      </c>
      <c r="F11" s="93"/>
      <c r="G11" s="94">
        <f>G12</f>
        <v>1257.2</v>
      </c>
      <c r="H11" s="94">
        <f>H12</f>
        <v>1252.6</v>
      </c>
      <c r="I11" s="152">
        <f aca="true" t="shared" si="0" ref="I11:I76">H11/G11*100</f>
        <v>99.63410754056633</v>
      </c>
    </row>
    <row r="12" spans="1:9" s="56" customFormat="1" ht="31.5" customHeight="1">
      <c r="A12" s="70"/>
      <c r="B12" s="74" t="s">
        <v>169</v>
      </c>
      <c r="C12" s="83" t="s">
        <v>1</v>
      </c>
      <c r="D12" s="83" t="s">
        <v>2</v>
      </c>
      <c r="E12" s="83" t="s">
        <v>226</v>
      </c>
      <c r="F12" s="83" t="s">
        <v>61</v>
      </c>
      <c r="G12" s="115">
        <f>G13+G15+G14+G17+G18</f>
        <v>1257.2</v>
      </c>
      <c r="H12" s="115">
        <f>H13+H15+H16+H18+H19+H20+H22+H14+H17</f>
        <v>1252.6</v>
      </c>
      <c r="I12" s="139">
        <f t="shared" si="0"/>
        <v>99.63410754056633</v>
      </c>
    </row>
    <row r="13" spans="1:9" s="56" customFormat="1" ht="30" customHeight="1">
      <c r="A13" s="70"/>
      <c r="B13" s="74" t="s">
        <v>68</v>
      </c>
      <c r="C13" s="83" t="s">
        <v>1</v>
      </c>
      <c r="D13" s="83" t="s">
        <v>2</v>
      </c>
      <c r="E13" s="83" t="s">
        <v>109</v>
      </c>
      <c r="F13" s="83" t="s">
        <v>3</v>
      </c>
      <c r="G13" s="115">
        <v>856</v>
      </c>
      <c r="H13" s="115">
        <v>856</v>
      </c>
      <c r="I13" s="139">
        <f t="shared" si="0"/>
        <v>100</v>
      </c>
    </row>
    <row r="14" spans="1:9" s="56" customFormat="1" ht="30" customHeight="1">
      <c r="A14" s="70"/>
      <c r="B14" s="74" t="s">
        <v>68</v>
      </c>
      <c r="C14" s="83"/>
      <c r="D14" s="83"/>
      <c r="E14" s="83" t="s">
        <v>182</v>
      </c>
      <c r="F14" s="83" t="s">
        <v>3</v>
      </c>
      <c r="G14" s="115">
        <v>44</v>
      </c>
      <c r="H14" s="115">
        <v>44</v>
      </c>
      <c r="I14" s="139">
        <f t="shared" si="0"/>
        <v>100</v>
      </c>
    </row>
    <row r="15" spans="1:9" s="57" customFormat="1" ht="46.5" customHeight="1">
      <c r="A15" s="85"/>
      <c r="B15" s="76" t="s">
        <v>130</v>
      </c>
      <c r="C15" s="85" t="s">
        <v>1</v>
      </c>
      <c r="D15" s="85" t="s">
        <v>2</v>
      </c>
      <c r="E15" s="85" t="s">
        <v>109</v>
      </c>
      <c r="F15" s="85" t="s">
        <v>131</v>
      </c>
      <c r="G15" s="115">
        <v>258.5</v>
      </c>
      <c r="H15" s="115">
        <v>258.5</v>
      </c>
      <c r="I15" s="139">
        <f t="shared" si="0"/>
        <v>100</v>
      </c>
    </row>
    <row r="16" spans="1:9" s="57" customFormat="1" ht="33.75" customHeight="1" hidden="1">
      <c r="A16" s="70"/>
      <c r="B16" s="74" t="s">
        <v>71</v>
      </c>
      <c r="C16" s="83" t="s">
        <v>1</v>
      </c>
      <c r="D16" s="83" t="s">
        <v>2</v>
      </c>
      <c r="E16" s="83" t="s">
        <v>108</v>
      </c>
      <c r="F16" s="83" t="s">
        <v>4</v>
      </c>
      <c r="G16" s="115">
        <v>-60</v>
      </c>
      <c r="H16" s="115">
        <v>0</v>
      </c>
      <c r="I16" s="139">
        <f t="shared" si="0"/>
        <v>0</v>
      </c>
    </row>
    <row r="17" spans="1:9" s="57" customFormat="1" ht="44.25" customHeight="1">
      <c r="A17" s="70"/>
      <c r="B17" s="74" t="s">
        <v>130</v>
      </c>
      <c r="C17" s="83"/>
      <c r="D17" s="83"/>
      <c r="E17" s="83" t="s">
        <v>182</v>
      </c>
      <c r="F17" s="83" t="s">
        <v>131</v>
      </c>
      <c r="G17" s="115">
        <v>13.3</v>
      </c>
      <c r="H17" s="115">
        <v>13.3</v>
      </c>
      <c r="I17" s="139">
        <f t="shared" si="0"/>
        <v>100</v>
      </c>
    </row>
    <row r="18" spans="1:9" s="57" customFormat="1" ht="30" customHeight="1">
      <c r="A18" s="70"/>
      <c r="B18" s="74" t="s">
        <v>72</v>
      </c>
      <c r="C18" s="83" t="s">
        <v>1</v>
      </c>
      <c r="D18" s="83" t="s">
        <v>2</v>
      </c>
      <c r="E18" s="83" t="s">
        <v>108</v>
      </c>
      <c r="F18" s="83" t="s">
        <v>5</v>
      </c>
      <c r="G18" s="115">
        <v>85.4</v>
      </c>
      <c r="H18" s="115">
        <v>80.8</v>
      </c>
      <c r="I18" s="139">
        <f t="shared" si="0"/>
        <v>94.6135831381733</v>
      </c>
    </row>
    <row r="19" spans="1:9" s="57" customFormat="1" ht="22.5" customHeight="1" hidden="1">
      <c r="A19" s="70"/>
      <c r="B19" s="74" t="s">
        <v>73</v>
      </c>
      <c r="C19" s="83" t="s">
        <v>1</v>
      </c>
      <c r="D19" s="83" t="s">
        <v>2</v>
      </c>
      <c r="E19" s="83" t="s">
        <v>108</v>
      </c>
      <c r="F19" s="83" t="s">
        <v>6</v>
      </c>
      <c r="G19" s="115">
        <v>-4</v>
      </c>
      <c r="H19" s="115">
        <v>0</v>
      </c>
      <c r="I19" s="139">
        <f t="shared" si="0"/>
        <v>0</v>
      </c>
    </row>
    <row r="20" spans="1:9" s="57" customFormat="1" ht="24" customHeight="1" hidden="1">
      <c r="A20" s="70"/>
      <c r="B20" s="74" t="s">
        <v>74</v>
      </c>
      <c r="C20" s="83" t="s">
        <v>1</v>
      </c>
      <c r="D20" s="83" t="s">
        <v>2</v>
      </c>
      <c r="E20" s="83" t="s">
        <v>108</v>
      </c>
      <c r="F20" s="83" t="s">
        <v>65</v>
      </c>
      <c r="G20" s="115">
        <v>-7.5</v>
      </c>
      <c r="H20" s="115">
        <v>0</v>
      </c>
      <c r="I20" s="139">
        <f t="shared" si="0"/>
        <v>0</v>
      </c>
    </row>
    <row r="21" spans="1:9" s="57" customFormat="1" ht="24.75" customHeight="1" hidden="1">
      <c r="A21" s="71"/>
      <c r="B21" s="72" t="s">
        <v>28</v>
      </c>
      <c r="C21" s="81" t="s">
        <v>1</v>
      </c>
      <c r="D21" s="81" t="s">
        <v>7</v>
      </c>
      <c r="E21" s="87"/>
      <c r="F21" s="87"/>
      <c r="G21" s="137" t="e">
        <f>#REF!</f>
        <v>#REF!</v>
      </c>
      <c r="H21" s="137" t="e">
        <f>#REF!</f>
        <v>#REF!</v>
      </c>
      <c r="I21" s="139" t="e">
        <f t="shared" si="0"/>
        <v>#REF!</v>
      </c>
    </row>
    <row r="22" spans="1:9" s="57" customFormat="1" ht="28.5" customHeight="1" hidden="1">
      <c r="A22" s="120"/>
      <c r="B22" s="123" t="s">
        <v>153</v>
      </c>
      <c r="C22" s="121"/>
      <c r="D22" s="121"/>
      <c r="E22" s="125" t="s">
        <v>108</v>
      </c>
      <c r="F22" s="125" t="s">
        <v>154</v>
      </c>
      <c r="G22" s="138">
        <v>-5</v>
      </c>
      <c r="H22" s="138">
        <v>0</v>
      </c>
      <c r="I22" s="139">
        <f t="shared" si="0"/>
        <v>0</v>
      </c>
    </row>
    <row r="23" spans="1:9" s="57" customFormat="1" ht="31.5" customHeight="1">
      <c r="A23" s="77"/>
      <c r="B23" s="113" t="s">
        <v>163</v>
      </c>
      <c r="C23" s="93" t="s">
        <v>9</v>
      </c>
      <c r="D23" s="93" t="s">
        <v>10</v>
      </c>
      <c r="E23" s="93" t="s">
        <v>118</v>
      </c>
      <c r="F23" s="93"/>
      <c r="G23" s="94">
        <f>G24</f>
        <v>139.2</v>
      </c>
      <c r="H23" s="94">
        <f>H24</f>
        <v>139.2</v>
      </c>
      <c r="I23" s="139">
        <f t="shared" si="0"/>
        <v>100</v>
      </c>
    </row>
    <row r="24" spans="1:9" s="57" customFormat="1" ht="34.5" customHeight="1">
      <c r="A24" s="70"/>
      <c r="B24" s="74" t="s">
        <v>165</v>
      </c>
      <c r="C24" s="83" t="s">
        <v>9</v>
      </c>
      <c r="D24" s="83" t="s">
        <v>10</v>
      </c>
      <c r="E24" s="83" t="s">
        <v>139</v>
      </c>
      <c r="F24" s="83"/>
      <c r="G24" s="115">
        <f>G25</f>
        <v>139.2</v>
      </c>
      <c r="H24" s="115">
        <f>H25</f>
        <v>139.2</v>
      </c>
      <c r="I24" s="139">
        <f t="shared" si="0"/>
        <v>100</v>
      </c>
    </row>
    <row r="25" spans="1:9" s="57" customFormat="1" ht="63.75" customHeight="1">
      <c r="A25" s="70"/>
      <c r="B25" s="74" t="s">
        <v>166</v>
      </c>
      <c r="C25" s="83" t="s">
        <v>9</v>
      </c>
      <c r="D25" s="83" t="s">
        <v>10</v>
      </c>
      <c r="E25" s="83" t="s">
        <v>111</v>
      </c>
      <c r="F25" s="83" t="s">
        <v>61</v>
      </c>
      <c r="G25" s="115">
        <f>G26+G27+G29</f>
        <v>139.2</v>
      </c>
      <c r="H25" s="115">
        <f>H26+H27+H29</f>
        <v>139.2</v>
      </c>
      <c r="I25" s="139">
        <f t="shared" si="0"/>
        <v>100</v>
      </c>
    </row>
    <row r="26" spans="1:9" s="57" customFormat="1" ht="35.25" customHeight="1">
      <c r="A26" s="70"/>
      <c r="B26" s="74" t="s">
        <v>68</v>
      </c>
      <c r="C26" s="83" t="s">
        <v>9</v>
      </c>
      <c r="D26" s="83" t="s">
        <v>10</v>
      </c>
      <c r="E26" s="83" t="s">
        <v>111</v>
      </c>
      <c r="F26" s="83" t="s">
        <v>3</v>
      </c>
      <c r="G26" s="115">
        <v>106.91</v>
      </c>
      <c r="H26" s="115">
        <v>106.91</v>
      </c>
      <c r="I26" s="139">
        <f t="shared" si="0"/>
        <v>100</v>
      </c>
    </row>
    <row r="27" spans="1:9" s="58" customFormat="1" ht="46.5" customHeight="1">
      <c r="A27" s="70"/>
      <c r="B27" s="73" t="s">
        <v>130</v>
      </c>
      <c r="C27" s="83" t="s">
        <v>9</v>
      </c>
      <c r="D27" s="83" t="s">
        <v>10</v>
      </c>
      <c r="E27" s="83" t="s">
        <v>111</v>
      </c>
      <c r="F27" s="83" t="s">
        <v>131</v>
      </c>
      <c r="G27" s="115">
        <v>32.29</v>
      </c>
      <c r="H27" s="115">
        <v>32.29</v>
      </c>
      <c r="I27" s="139">
        <f t="shared" si="0"/>
        <v>100</v>
      </c>
    </row>
    <row r="28" spans="1:9" s="58" customFormat="1" ht="17.25" customHeight="1" hidden="1">
      <c r="A28" s="70"/>
      <c r="B28" s="74" t="s">
        <v>72</v>
      </c>
      <c r="C28" s="83" t="s">
        <v>9</v>
      </c>
      <c r="D28" s="83" t="s">
        <v>10</v>
      </c>
      <c r="E28" s="83" t="s">
        <v>111</v>
      </c>
      <c r="F28" s="83" t="s">
        <v>5</v>
      </c>
      <c r="G28" s="115">
        <v>3</v>
      </c>
      <c r="H28" s="115">
        <v>3</v>
      </c>
      <c r="I28" s="139">
        <f t="shared" si="0"/>
        <v>100</v>
      </c>
    </row>
    <row r="29" spans="1:9" s="58" customFormat="1" ht="35.25" customHeight="1" hidden="1">
      <c r="A29" s="122"/>
      <c r="B29" s="74" t="s">
        <v>72</v>
      </c>
      <c r="C29" s="83"/>
      <c r="D29" s="83"/>
      <c r="E29" s="83" t="s">
        <v>111</v>
      </c>
      <c r="F29" s="83" t="s">
        <v>5</v>
      </c>
      <c r="G29" s="115">
        <v>0</v>
      </c>
      <c r="H29" s="115">
        <v>0</v>
      </c>
      <c r="I29" s="139" t="e">
        <f t="shared" si="0"/>
        <v>#DIV/0!</v>
      </c>
    </row>
    <row r="30" spans="1:9" s="58" customFormat="1" ht="31.5" customHeight="1">
      <c r="A30" s="70"/>
      <c r="B30" s="114" t="s">
        <v>163</v>
      </c>
      <c r="C30" s="93" t="s">
        <v>2</v>
      </c>
      <c r="D30" s="93" t="s">
        <v>105</v>
      </c>
      <c r="E30" s="93" t="s">
        <v>118</v>
      </c>
      <c r="F30" s="93"/>
      <c r="G30" s="94">
        <f>G31</f>
        <v>528</v>
      </c>
      <c r="H30" s="94">
        <f>H31</f>
        <v>127.05</v>
      </c>
      <c r="I30" s="139">
        <f t="shared" si="0"/>
        <v>24.0625</v>
      </c>
    </row>
    <row r="31" spans="1:9" s="56" customFormat="1" ht="35.25" customHeight="1">
      <c r="A31" s="70"/>
      <c r="B31" s="74" t="s">
        <v>165</v>
      </c>
      <c r="C31" s="83" t="s">
        <v>2</v>
      </c>
      <c r="D31" s="83" t="s">
        <v>105</v>
      </c>
      <c r="E31" s="83" t="s">
        <v>121</v>
      </c>
      <c r="F31" s="83"/>
      <c r="G31" s="115">
        <f>G32</f>
        <v>528</v>
      </c>
      <c r="H31" s="115">
        <f>H32</f>
        <v>127.05</v>
      </c>
      <c r="I31" s="139">
        <f t="shared" si="0"/>
        <v>24.0625</v>
      </c>
    </row>
    <row r="32" spans="1:9" s="56" customFormat="1" ht="66.75" customHeight="1">
      <c r="A32" s="70"/>
      <c r="B32" s="74" t="s">
        <v>170</v>
      </c>
      <c r="C32" s="83" t="s">
        <v>2</v>
      </c>
      <c r="D32" s="83" t="s">
        <v>105</v>
      </c>
      <c r="E32" s="83" t="s">
        <v>132</v>
      </c>
      <c r="F32" s="83" t="s">
        <v>61</v>
      </c>
      <c r="G32" s="115">
        <f>G33+G35</f>
        <v>528</v>
      </c>
      <c r="H32" s="115">
        <f>H33+H35</f>
        <v>127.05</v>
      </c>
      <c r="I32" s="139">
        <f t="shared" si="0"/>
        <v>24.0625</v>
      </c>
    </row>
    <row r="33" spans="1:9" s="56" customFormat="1" ht="32.25" customHeight="1">
      <c r="A33" s="70"/>
      <c r="B33" s="88" t="s">
        <v>72</v>
      </c>
      <c r="C33" s="83" t="s">
        <v>2</v>
      </c>
      <c r="D33" s="83" t="s">
        <v>105</v>
      </c>
      <c r="E33" s="83" t="s">
        <v>132</v>
      </c>
      <c r="F33" s="83" t="s">
        <v>5</v>
      </c>
      <c r="G33" s="139">
        <v>527</v>
      </c>
      <c r="H33" s="139">
        <v>126.05</v>
      </c>
      <c r="I33" s="139">
        <f t="shared" si="0"/>
        <v>23.91840607210626</v>
      </c>
    </row>
    <row r="34" spans="1:9" s="56" customFormat="1" ht="33" customHeight="1" hidden="1">
      <c r="A34" s="79" t="s">
        <v>145</v>
      </c>
      <c r="B34" s="74" t="s">
        <v>130</v>
      </c>
      <c r="C34" s="83" t="s">
        <v>2</v>
      </c>
      <c r="D34" s="83" t="s">
        <v>105</v>
      </c>
      <c r="E34" s="83" t="s">
        <v>132</v>
      </c>
      <c r="F34" s="83" t="s">
        <v>131</v>
      </c>
      <c r="G34" s="139">
        <v>7</v>
      </c>
      <c r="H34" s="139">
        <v>7</v>
      </c>
      <c r="I34" s="139">
        <f t="shared" si="0"/>
        <v>100</v>
      </c>
    </row>
    <row r="35" spans="1:9" s="56" customFormat="1" ht="23.25" customHeight="1">
      <c r="A35" s="126"/>
      <c r="B35" s="123" t="s">
        <v>142</v>
      </c>
      <c r="C35" s="125"/>
      <c r="D35" s="125"/>
      <c r="E35" s="125" t="s">
        <v>132</v>
      </c>
      <c r="F35" s="125" t="s">
        <v>77</v>
      </c>
      <c r="G35" s="151">
        <v>1</v>
      </c>
      <c r="H35" s="151">
        <v>1</v>
      </c>
      <c r="I35" s="139">
        <f t="shared" si="0"/>
        <v>100</v>
      </c>
    </row>
    <row r="36" spans="1:9" s="56" customFormat="1" ht="33" customHeight="1">
      <c r="A36" s="117"/>
      <c r="B36" s="113" t="s">
        <v>167</v>
      </c>
      <c r="C36" s="93"/>
      <c r="D36" s="83"/>
      <c r="E36" s="83" t="s">
        <v>118</v>
      </c>
      <c r="F36" s="83"/>
      <c r="G36" s="152">
        <f aca="true" t="shared" si="1" ref="G36:H38">G37</f>
        <v>455.73</v>
      </c>
      <c r="H36" s="152">
        <f t="shared" si="1"/>
        <v>437.7</v>
      </c>
      <c r="I36" s="139">
        <f t="shared" si="0"/>
        <v>96.04371009150154</v>
      </c>
    </row>
    <row r="37" spans="1:9" s="56" customFormat="1" ht="33.75" customHeight="1">
      <c r="A37" s="116"/>
      <c r="B37" s="74" t="s">
        <v>172</v>
      </c>
      <c r="C37" s="83"/>
      <c r="D37" s="83"/>
      <c r="E37" s="83" t="s">
        <v>146</v>
      </c>
      <c r="F37" s="83"/>
      <c r="G37" s="139">
        <f t="shared" si="1"/>
        <v>455.73</v>
      </c>
      <c r="H37" s="139">
        <f t="shared" si="1"/>
        <v>437.7</v>
      </c>
      <c r="I37" s="139">
        <f t="shared" si="0"/>
        <v>96.04371009150154</v>
      </c>
    </row>
    <row r="38" spans="1:9" s="56" customFormat="1" ht="63.75" customHeight="1">
      <c r="A38" s="116"/>
      <c r="B38" s="74" t="s">
        <v>168</v>
      </c>
      <c r="C38" s="93"/>
      <c r="D38" s="83"/>
      <c r="E38" s="83" t="s">
        <v>147</v>
      </c>
      <c r="F38" s="83" t="s">
        <v>61</v>
      </c>
      <c r="G38" s="139">
        <f t="shared" si="1"/>
        <v>455.73</v>
      </c>
      <c r="H38" s="139">
        <f t="shared" si="1"/>
        <v>437.7</v>
      </c>
      <c r="I38" s="139">
        <f t="shared" si="0"/>
        <v>96.04371009150154</v>
      </c>
    </row>
    <row r="39" spans="1:9" s="57" customFormat="1" ht="36" customHeight="1">
      <c r="A39" s="77"/>
      <c r="B39" s="74" t="s">
        <v>72</v>
      </c>
      <c r="C39" s="93"/>
      <c r="D39" s="83"/>
      <c r="E39" s="83" t="s">
        <v>147</v>
      </c>
      <c r="F39" s="83" t="s">
        <v>5</v>
      </c>
      <c r="G39" s="139">
        <v>455.73</v>
      </c>
      <c r="H39" s="139">
        <v>437.7</v>
      </c>
      <c r="I39" s="139">
        <f t="shared" si="0"/>
        <v>96.04371009150154</v>
      </c>
    </row>
    <row r="40" spans="1:9" s="57" customFormat="1" ht="36" customHeight="1">
      <c r="A40" s="77"/>
      <c r="B40" s="113" t="s">
        <v>163</v>
      </c>
      <c r="C40" s="83"/>
      <c r="D40" s="83"/>
      <c r="E40" s="93" t="s">
        <v>118</v>
      </c>
      <c r="F40" s="83"/>
      <c r="G40" s="94">
        <f>G41</f>
        <v>5</v>
      </c>
      <c r="H40" s="94">
        <f>H41</f>
        <v>4.5</v>
      </c>
      <c r="I40" s="139">
        <f t="shared" si="0"/>
        <v>90</v>
      </c>
    </row>
    <row r="41" spans="1:9" s="57" customFormat="1" ht="36" customHeight="1">
      <c r="A41" s="77"/>
      <c r="B41" s="74" t="s">
        <v>161</v>
      </c>
      <c r="C41" s="83"/>
      <c r="D41" s="83"/>
      <c r="E41" s="83" t="s">
        <v>115</v>
      </c>
      <c r="F41" s="83" t="s">
        <v>61</v>
      </c>
      <c r="G41" s="115">
        <f>G42</f>
        <v>5</v>
      </c>
      <c r="H41" s="115">
        <v>4.5</v>
      </c>
      <c r="I41" s="139">
        <f t="shared" si="0"/>
        <v>90</v>
      </c>
    </row>
    <row r="42" spans="1:9" s="57" customFormat="1" ht="36" customHeight="1">
      <c r="A42" s="77"/>
      <c r="B42" s="90" t="s">
        <v>72</v>
      </c>
      <c r="C42" s="83"/>
      <c r="D42" s="83"/>
      <c r="E42" s="83" t="s">
        <v>115</v>
      </c>
      <c r="F42" s="83" t="s">
        <v>5</v>
      </c>
      <c r="G42" s="115">
        <v>5</v>
      </c>
      <c r="H42" s="115">
        <v>4.5</v>
      </c>
      <c r="I42" s="139">
        <f t="shared" si="0"/>
        <v>90</v>
      </c>
    </row>
    <row r="43" spans="1:9" s="57" customFormat="1" ht="33" customHeight="1">
      <c r="A43" s="122"/>
      <c r="B43" s="113" t="s">
        <v>163</v>
      </c>
      <c r="C43" s="96" t="s">
        <v>13</v>
      </c>
      <c r="D43" s="96" t="s">
        <v>1</v>
      </c>
      <c r="E43" s="96" t="s">
        <v>118</v>
      </c>
      <c r="F43" s="96"/>
      <c r="G43" s="140">
        <f>G45</f>
        <v>1102</v>
      </c>
      <c r="H43" s="140">
        <f>H45</f>
        <v>1085.8999999999999</v>
      </c>
      <c r="I43" s="139">
        <f t="shared" si="0"/>
        <v>98.53901996370234</v>
      </c>
    </row>
    <row r="44" spans="1:9" s="57" customFormat="1" ht="36" customHeight="1" hidden="1">
      <c r="A44" s="77"/>
      <c r="B44" s="74" t="s">
        <v>164</v>
      </c>
      <c r="C44" s="85" t="s">
        <v>13</v>
      </c>
      <c r="D44" s="85" t="s">
        <v>1</v>
      </c>
      <c r="E44" s="85" t="s">
        <v>116</v>
      </c>
      <c r="F44" s="85" t="s">
        <v>61</v>
      </c>
      <c r="G44" s="141">
        <f>G47+G48</f>
        <v>1063.33</v>
      </c>
      <c r="H44" s="141">
        <f>H47+H48</f>
        <v>1050.3</v>
      </c>
      <c r="I44" s="139">
        <f t="shared" si="0"/>
        <v>98.77460430910442</v>
      </c>
    </row>
    <row r="45" spans="1:9" s="57" customFormat="1" ht="47.25" customHeight="1">
      <c r="A45" s="77"/>
      <c r="B45" s="74" t="s">
        <v>164</v>
      </c>
      <c r="C45" s="85"/>
      <c r="D45" s="85"/>
      <c r="E45" s="85" t="s">
        <v>116</v>
      </c>
      <c r="F45" s="85" t="s">
        <v>61</v>
      </c>
      <c r="G45" s="141">
        <f>G47+G48+G51+G52+G53</f>
        <v>1102</v>
      </c>
      <c r="H45" s="141">
        <f>H46+H47+H48+H51+H52+H53</f>
        <v>1085.8999999999999</v>
      </c>
      <c r="I45" s="139">
        <f t="shared" si="0"/>
        <v>98.53901996370234</v>
      </c>
    </row>
    <row r="46" spans="1:9" s="57" customFormat="1" ht="38.25" customHeight="1" hidden="1">
      <c r="A46" s="77"/>
      <c r="B46" s="74" t="s">
        <v>71</v>
      </c>
      <c r="C46" s="85"/>
      <c r="D46" s="85"/>
      <c r="E46" s="85" t="s">
        <v>116</v>
      </c>
      <c r="F46" s="85" t="s">
        <v>4</v>
      </c>
      <c r="G46" s="141">
        <v>-10</v>
      </c>
      <c r="H46" s="141">
        <v>0</v>
      </c>
      <c r="I46" s="139">
        <f t="shared" si="0"/>
        <v>0</v>
      </c>
    </row>
    <row r="47" spans="1:9" s="57" customFormat="1" ht="33" customHeight="1">
      <c r="A47" s="70"/>
      <c r="B47" s="73" t="s">
        <v>72</v>
      </c>
      <c r="C47" s="83" t="s">
        <v>13</v>
      </c>
      <c r="D47" s="83" t="s">
        <v>1</v>
      </c>
      <c r="E47" s="83" t="s">
        <v>116</v>
      </c>
      <c r="F47" s="83" t="s">
        <v>5</v>
      </c>
      <c r="G47" s="115">
        <v>1053.33</v>
      </c>
      <c r="H47" s="115">
        <v>1040.3</v>
      </c>
      <c r="I47" s="139">
        <f t="shared" si="0"/>
        <v>98.76297076889485</v>
      </c>
    </row>
    <row r="48" spans="1:9" s="58" customFormat="1" ht="21.75" customHeight="1">
      <c r="A48" s="70"/>
      <c r="B48" s="74" t="s">
        <v>142</v>
      </c>
      <c r="C48" s="83" t="s">
        <v>13</v>
      </c>
      <c r="D48" s="83" t="s">
        <v>1</v>
      </c>
      <c r="E48" s="83" t="s">
        <v>116</v>
      </c>
      <c r="F48" s="83" t="s">
        <v>77</v>
      </c>
      <c r="G48" s="115">
        <v>10</v>
      </c>
      <c r="H48" s="115">
        <v>10</v>
      </c>
      <c r="I48" s="139">
        <f t="shared" si="0"/>
        <v>100</v>
      </c>
    </row>
    <row r="49" spans="1:9" s="56" customFormat="1" ht="22.5" customHeight="1" hidden="1">
      <c r="A49" s="70"/>
      <c r="B49" s="72" t="s">
        <v>48</v>
      </c>
      <c r="C49" s="81" t="s">
        <v>7</v>
      </c>
      <c r="D49" s="87"/>
      <c r="E49" s="87"/>
      <c r="F49" s="87"/>
      <c r="G49" s="137">
        <f>G54</f>
        <v>3834.0400000000004</v>
      </c>
      <c r="H49" s="137">
        <f>H54</f>
        <v>3756.76</v>
      </c>
      <c r="I49" s="139">
        <f t="shared" si="0"/>
        <v>97.98437157671802</v>
      </c>
    </row>
    <row r="50" spans="1:9" s="58" customFormat="1" ht="24.75" customHeight="1" hidden="1">
      <c r="A50" s="78" t="s">
        <v>143</v>
      </c>
      <c r="B50" s="72" t="s">
        <v>50</v>
      </c>
      <c r="C50" s="87" t="s">
        <v>7</v>
      </c>
      <c r="D50" s="87" t="s">
        <v>1</v>
      </c>
      <c r="E50" s="87"/>
      <c r="F50" s="87"/>
      <c r="G50" s="137">
        <f>G54</f>
        <v>3834.0400000000004</v>
      </c>
      <c r="H50" s="137">
        <f>H54</f>
        <v>3756.76</v>
      </c>
      <c r="I50" s="139">
        <f t="shared" si="0"/>
        <v>97.98437157671802</v>
      </c>
    </row>
    <row r="51" spans="1:9" s="58" customFormat="1" ht="24.75" customHeight="1">
      <c r="A51" s="77"/>
      <c r="B51" s="74" t="s">
        <v>73</v>
      </c>
      <c r="C51" s="83"/>
      <c r="D51" s="83"/>
      <c r="E51" s="83" t="s">
        <v>116</v>
      </c>
      <c r="F51" s="83" t="s">
        <v>6</v>
      </c>
      <c r="G51" s="115">
        <v>29.95</v>
      </c>
      <c r="H51" s="115">
        <v>29.95</v>
      </c>
      <c r="I51" s="139">
        <f t="shared" si="0"/>
        <v>100</v>
      </c>
    </row>
    <row r="52" spans="1:9" s="58" customFormat="1" ht="24.75" customHeight="1">
      <c r="A52" s="77"/>
      <c r="B52" s="74" t="s">
        <v>74</v>
      </c>
      <c r="C52" s="83"/>
      <c r="D52" s="83"/>
      <c r="E52" s="83" t="s">
        <v>116</v>
      </c>
      <c r="F52" s="83" t="s">
        <v>65</v>
      </c>
      <c r="G52" s="115">
        <v>2.72</v>
      </c>
      <c r="H52" s="115">
        <v>0.08</v>
      </c>
      <c r="I52" s="139">
        <f t="shared" si="0"/>
        <v>2.941176470588235</v>
      </c>
    </row>
    <row r="53" spans="1:9" s="58" customFormat="1" ht="24.75" customHeight="1">
      <c r="A53" s="77"/>
      <c r="B53" s="74" t="s">
        <v>153</v>
      </c>
      <c r="C53" s="83"/>
      <c r="D53" s="83"/>
      <c r="E53" s="83" t="s">
        <v>116</v>
      </c>
      <c r="F53" s="83" t="s">
        <v>154</v>
      </c>
      <c r="G53" s="115">
        <v>6</v>
      </c>
      <c r="H53" s="115">
        <v>5.57</v>
      </c>
      <c r="I53" s="139">
        <f t="shared" si="0"/>
        <v>92.83333333333333</v>
      </c>
    </row>
    <row r="54" spans="1:9" s="58" customFormat="1" ht="48.75" customHeight="1">
      <c r="A54" s="122"/>
      <c r="B54" s="113" t="s">
        <v>159</v>
      </c>
      <c r="C54" s="93" t="s">
        <v>7</v>
      </c>
      <c r="D54" s="93" t="s">
        <v>1</v>
      </c>
      <c r="E54" s="93" t="s">
        <v>118</v>
      </c>
      <c r="F54" s="93"/>
      <c r="G54" s="94">
        <f>G55+G66+G71</f>
        <v>3834.0400000000004</v>
      </c>
      <c r="H54" s="94">
        <f>H55+H66+H71</f>
        <v>3756.76</v>
      </c>
      <c r="I54" s="152">
        <f t="shared" si="0"/>
        <v>97.98437157671802</v>
      </c>
    </row>
    <row r="55" spans="1:9" s="57" customFormat="1" ht="35.25" customHeight="1">
      <c r="A55" s="77"/>
      <c r="B55" s="74" t="s">
        <v>161</v>
      </c>
      <c r="C55" s="83" t="s">
        <v>7</v>
      </c>
      <c r="D55" s="83" t="s">
        <v>1</v>
      </c>
      <c r="E55" s="83" t="s">
        <v>110</v>
      </c>
      <c r="F55" s="83"/>
      <c r="G55" s="115">
        <f>G56</f>
        <v>3021.6000000000004</v>
      </c>
      <c r="H55" s="115">
        <f>H56</f>
        <v>2998.82</v>
      </c>
      <c r="I55" s="139">
        <f t="shared" si="0"/>
        <v>99.24609478422028</v>
      </c>
    </row>
    <row r="56" spans="1:9" s="56" customFormat="1" ht="51" customHeight="1">
      <c r="A56" s="77"/>
      <c r="B56" s="74" t="s">
        <v>171</v>
      </c>
      <c r="C56" s="83"/>
      <c r="D56" s="83"/>
      <c r="E56" s="83" t="s">
        <v>110</v>
      </c>
      <c r="F56" s="83" t="s">
        <v>61</v>
      </c>
      <c r="G56" s="115">
        <f>G57+G58+G59+G65</f>
        <v>3021.6000000000004</v>
      </c>
      <c r="H56" s="115">
        <f>H57+H58+H59+H65</f>
        <v>2998.82</v>
      </c>
      <c r="I56" s="139">
        <f t="shared" si="0"/>
        <v>99.24609478422028</v>
      </c>
    </row>
    <row r="57" spans="1:9" s="57" customFormat="1" ht="38.25" customHeight="1">
      <c r="A57" s="70"/>
      <c r="B57" s="74" t="s">
        <v>68</v>
      </c>
      <c r="C57" s="83" t="s">
        <v>7</v>
      </c>
      <c r="D57" s="83" t="s">
        <v>1</v>
      </c>
      <c r="E57" s="83" t="s">
        <v>110</v>
      </c>
      <c r="F57" s="83" t="s">
        <v>3</v>
      </c>
      <c r="G57" s="115">
        <v>960.6</v>
      </c>
      <c r="H57" s="115">
        <v>937.82</v>
      </c>
      <c r="I57" s="139">
        <f t="shared" si="0"/>
        <v>97.62856547990839</v>
      </c>
    </row>
    <row r="58" spans="1:9" s="57" customFormat="1" ht="34.5" customHeight="1">
      <c r="A58" s="70"/>
      <c r="B58" s="74" t="s">
        <v>68</v>
      </c>
      <c r="C58" s="83"/>
      <c r="D58" s="83"/>
      <c r="E58" s="83" t="s">
        <v>183</v>
      </c>
      <c r="F58" s="83" t="s">
        <v>3</v>
      </c>
      <c r="G58" s="115">
        <v>1327.7</v>
      </c>
      <c r="H58" s="115">
        <v>1327.7</v>
      </c>
      <c r="I58" s="139">
        <f t="shared" si="0"/>
        <v>100</v>
      </c>
    </row>
    <row r="59" spans="1:9" s="57" customFormat="1" ht="50.25" customHeight="1">
      <c r="A59" s="70"/>
      <c r="B59" s="73" t="s">
        <v>130</v>
      </c>
      <c r="C59" s="83" t="s">
        <v>7</v>
      </c>
      <c r="D59" s="83" t="s">
        <v>1</v>
      </c>
      <c r="E59" s="83" t="s">
        <v>110</v>
      </c>
      <c r="F59" s="83" t="s">
        <v>131</v>
      </c>
      <c r="G59" s="115">
        <v>332.3</v>
      </c>
      <c r="H59" s="115">
        <v>332.3</v>
      </c>
      <c r="I59" s="139">
        <f t="shared" si="0"/>
        <v>100</v>
      </c>
    </row>
    <row r="60" spans="1:9" s="57" customFormat="1" ht="59.25" customHeight="1" hidden="1">
      <c r="A60" s="70"/>
      <c r="B60" s="90" t="s">
        <v>72</v>
      </c>
      <c r="C60" s="83" t="s">
        <v>7</v>
      </c>
      <c r="D60" s="83" t="s">
        <v>1</v>
      </c>
      <c r="E60" s="83" t="s">
        <v>110</v>
      </c>
      <c r="F60" s="83" t="s">
        <v>5</v>
      </c>
      <c r="G60" s="115">
        <v>58</v>
      </c>
      <c r="H60" s="115">
        <v>58</v>
      </c>
      <c r="I60" s="139">
        <f t="shared" si="0"/>
        <v>100</v>
      </c>
    </row>
    <row r="61" spans="1:9" s="57" customFormat="1" ht="51" customHeight="1" hidden="1">
      <c r="A61" s="70"/>
      <c r="B61" s="91" t="s">
        <v>68</v>
      </c>
      <c r="C61" s="83" t="s">
        <v>12</v>
      </c>
      <c r="D61" s="83" t="s">
        <v>9</v>
      </c>
      <c r="E61" s="83" t="s">
        <v>113</v>
      </c>
      <c r="F61" s="83" t="s">
        <v>3</v>
      </c>
      <c r="G61" s="115"/>
      <c r="H61" s="115"/>
      <c r="I61" s="139" t="e">
        <f t="shared" si="0"/>
        <v>#DIV/0!</v>
      </c>
    </row>
    <row r="62" spans="1:9" s="57" customFormat="1" ht="51" customHeight="1" hidden="1">
      <c r="A62" s="70"/>
      <c r="B62" s="74" t="s">
        <v>72</v>
      </c>
      <c r="C62" s="83" t="s">
        <v>12</v>
      </c>
      <c r="D62" s="83" t="s">
        <v>9</v>
      </c>
      <c r="E62" s="83" t="s">
        <v>113</v>
      </c>
      <c r="F62" s="83" t="s">
        <v>5</v>
      </c>
      <c r="G62" s="115"/>
      <c r="H62" s="115"/>
      <c r="I62" s="139" t="e">
        <f t="shared" si="0"/>
        <v>#DIV/0!</v>
      </c>
    </row>
    <row r="63" spans="1:9" s="57" customFormat="1" ht="36.75" customHeight="1" hidden="1">
      <c r="A63" s="70"/>
      <c r="B63" s="90" t="s">
        <v>72</v>
      </c>
      <c r="C63" s="83" t="s">
        <v>7</v>
      </c>
      <c r="D63" s="83" t="s">
        <v>1</v>
      </c>
      <c r="E63" s="83" t="s">
        <v>110</v>
      </c>
      <c r="F63" s="83" t="s">
        <v>5</v>
      </c>
      <c r="G63" s="115">
        <v>138</v>
      </c>
      <c r="H63" s="115">
        <v>138</v>
      </c>
      <c r="I63" s="139">
        <f t="shared" si="0"/>
        <v>100</v>
      </c>
    </row>
    <row r="64" spans="1:9" s="57" customFormat="1" ht="33.75" customHeight="1" hidden="1">
      <c r="A64" s="70"/>
      <c r="B64" s="90" t="s">
        <v>72</v>
      </c>
      <c r="C64" s="83"/>
      <c r="D64" s="83"/>
      <c r="E64" s="83" t="s">
        <v>110</v>
      </c>
      <c r="F64" s="83" t="s">
        <v>5</v>
      </c>
      <c r="G64" s="115">
        <v>-23</v>
      </c>
      <c r="H64" s="115">
        <v>0</v>
      </c>
      <c r="I64" s="139">
        <f t="shared" si="0"/>
        <v>0</v>
      </c>
    </row>
    <row r="65" spans="1:9" s="57" customFormat="1" ht="46.5" customHeight="1">
      <c r="A65" s="70"/>
      <c r="B65" s="90" t="s">
        <v>130</v>
      </c>
      <c r="C65" s="83"/>
      <c r="D65" s="83"/>
      <c r="E65" s="83" t="s">
        <v>183</v>
      </c>
      <c r="F65" s="83" t="s">
        <v>131</v>
      </c>
      <c r="G65" s="115">
        <v>401</v>
      </c>
      <c r="H65" s="115">
        <v>401</v>
      </c>
      <c r="I65" s="139">
        <f t="shared" si="0"/>
        <v>100</v>
      </c>
    </row>
    <row r="66" spans="1:9" s="58" customFormat="1" ht="50.25" customHeight="1">
      <c r="A66" s="120"/>
      <c r="B66" s="123" t="s">
        <v>162</v>
      </c>
      <c r="C66" s="121" t="s">
        <v>7</v>
      </c>
      <c r="D66" s="121" t="s">
        <v>12</v>
      </c>
      <c r="E66" s="125" t="s">
        <v>155</v>
      </c>
      <c r="F66" s="125" t="s">
        <v>61</v>
      </c>
      <c r="G66" s="138">
        <f>G67+G69+G68+G70</f>
        <v>265.6</v>
      </c>
      <c r="H66" s="138">
        <f>H67+H69+H70+H68</f>
        <v>263.99</v>
      </c>
      <c r="I66" s="139">
        <f t="shared" si="0"/>
        <v>99.39382530120481</v>
      </c>
    </row>
    <row r="67" spans="1:9" s="59" customFormat="1" ht="31.5" customHeight="1">
      <c r="A67" s="120"/>
      <c r="B67" s="73" t="s">
        <v>68</v>
      </c>
      <c r="C67" s="83" t="s">
        <v>7</v>
      </c>
      <c r="D67" s="83" t="s">
        <v>12</v>
      </c>
      <c r="E67" s="83" t="s">
        <v>155</v>
      </c>
      <c r="F67" s="83" t="s">
        <v>3</v>
      </c>
      <c r="G67" s="115">
        <v>94</v>
      </c>
      <c r="H67" s="115">
        <v>92.39</v>
      </c>
      <c r="I67" s="139">
        <f t="shared" si="0"/>
        <v>98.2872340425532</v>
      </c>
    </row>
    <row r="68" spans="1:9" s="59" customFormat="1" ht="31.5" customHeight="1">
      <c r="A68" s="120"/>
      <c r="B68" s="73" t="s">
        <v>68</v>
      </c>
      <c r="C68" s="83"/>
      <c r="D68" s="83"/>
      <c r="E68" s="83" t="s">
        <v>185</v>
      </c>
      <c r="F68" s="83" t="s">
        <v>3</v>
      </c>
      <c r="G68" s="115">
        <v>110</v>
      </c>
      <c r="H68" s="115">
        <v>110</v>
      </c>
      <c r="I68" s="139">
        <f t="shared" si="0"/>
        <v>100</v>
      </c>
    </row>
    <row r="69" spans="1:9" s="59" customFormat="1" ht="46.5" customHeight="1">
      <c r="A69" s="77"/>
      <c r="B69" s="74" t="s">
        <v>130</v>
      </c>
      <c r="C69" s="83" t="s">
        <v>7</v>
      </c>
      <c r="D69" s="83" t="s">
        <v>12</v>
      </c>
      <c r="E69" s="83" t="s">
        <v>155</v>
      </c>
      <c r="F69" s="83" t="s">
        <v>131</v>
      </c>
      <c r="G69" s="115">
        <v>28.3</v>
      </c>
      <c r="H69" s="115">
        <v>28.3</v>
      </c>
      <c r="I69" s="139">
        <f t="shared" si="0"/>
        <v>100</v>
      </c>
    </row>
    <row r="70" spans="1:9" s="59" customFormat="1" ht="46.5" customHeight="1">
      <c r="A70" s="77"/>
      <c r="B70" s="74" t="s">
        <v>130</v>
      </c>
      <c r="C70" s="83"/>
      <c r="D70" s="83"/>
      <c r="E70" s="83" t="s">
        <v>185</v>
      </c>
      <c r="F70" s="83" t="s">
        <v>131</v>
      </c>
      <c r="G70" s="115">
        <v>33.3</v>
      </c>
      <c r="H70" s="115">
        <v>33.3</v>
      </c>
      <c r="I70" s="139">
        <f t="shared" si="0"/>
        <v>100</v>
      </c>
    </row>
    <row r="71" spans="1:9" s="57" customFormat="1" ht="36.75" customHeight="1">
      <c r="A71" s="70"/>
      <c r="B71" s="74" t="s">
        <v>161</v>
      </c>
      <c r="C71" s="83" t="s">
        <v>7</v>
      </c>
      <c r="D71" s="83" t="s">
        <v>12</v>
      </c>
      <c r="E71" s="83" t="s">
        <v>156</v>
      </c>
      <c r="F71" s="83" t="s">
        <v>61</v>
      </c>
      <c r="G71" s="115">
        <f>G72+G73+G74+G76</f>
        <v>546.84</v>
      </c>
      <c r="H71" s="115">
        <f>H72+H73+H74+H76</f>
        <v>493.94999999999993</v>
      </c>
      <c r="I71" s="139">
        <f t="shared" si="0"/>
        <v>90.32806671055518</v>
      </c>
    </row>
    <row r="72" spans="1:9" s="59" customFormat="1" ht="35.25" customHeight="1">
      <c r="A72" s="70"/>
      <c r="B72" s="74" t="s">
        <v>68</v>
      </c>
      <c r="C72" s="83" t="s">
        <v>7</v>
      </c>
      <c r="D72" s="83" t="s">
        <v>12</v>
      </c>
      <c r="E72" s="83" t="s">
        <v>156</v>
      </c>
      <c r="F72" s="83" t="s">
        <v>3</v>
      </c>
      <c r="G72" s="115">
        <v>196</v>
      </c>
      <c r="H72" s="115">
        <v>162.17</v>
      </c>
      <c r="I72" s="139">
        <f t="shared" si="0"/>
        <v>82.73979591836735</v>
      </c>
    </row>
    <row r="73" spans="1:9" s="59" customFormat="1" ht="35.25" customHeight="1">
      <c r="A73" s="70"/>
      <c r="B73" s="74" t="s">
        <v>68</v>
      </c>
      <c r="C73" s="83"/>
      <c r="D73" s="83"/>
      <c r="E73" s="83" t="s">
        <v>184</v>
      </c>
      <c r="F73" s="83" t="s">
        <v>3</v>
      </c>
      <c r="G73" s="115">
        <v>224</v>
      </c>
      <c r="H73" s="115">
        <v>224</v>
      </c>
      <c r="I73" s="139">
        <f t="shared" si="0"/>
        <v>100</v>
      </c>
    </row>
    <row r="74" spans="1:9" s="59" customFormat="1" ht="45.75" customHeight="1">
      <c r="A74" s="70"/>
      <c r="B74" s="74" t="s">
        <v>130</v>
      </c>
      <c r="C74" s="85" t="s">
        <v>7</v>
      </c>
      <c r="D74" s="85" t="s">
        <v>12</v>
      </c>
      <c r="E74" s="85" t="s">
        <v>156</v>
      </c>
      <c r="F74" s="85" t="s">
        <v>131</v>
      </c>
      <c r="G74" s="115">
        <v>58.84</v>
      </c>
      <c r="H74" s="115">
        <v>39.78</v>
      </c>
      <c r="I74" s="139">
        <f t="shared" si="0"/>
        <v>67.60707002039429</v>
      </c>
    </row>
    <row r="75" spans="1:9" s="59" customFormat="1" ht="30" customHeight="1" hidden="1">
      <c r="A75" s="70"/>
      <c r="B75" s="74" t="s">
        <v>72</v>
      </c>
      <c r="C75" s="85" t="s">
        <v>7</v>
      </c>
      <c r="D75" s="85" t="s">
        <v>12</v>
      </c>
      <c r="E75" s="85" t="s">
        <v>156</v>
      </c>
      <c r="F75" s="85" t="s">
        <v>5</v>
      </c>
      <c r="G75" s="115">
        <v>-28.2</v>
      </c>
      <c r="H75" s="115">
        <v>0</v>
      </c>
      <c r="I75" s="139">
        <f t="shared" si="0"/>
        <v>0</v>
      </c>
    </row>
    <row r="76" spans="1:9" s="59" customFormat="1" ht="46.5" customHeight="1">
      <c r="A76" s="70"/>
      <c r="B76" s="74" t="s">
        <v>130</v>
      </c>
      <c r="C76" s="85"/>
      <c r="D76" s="85"/>
      <c r="E76" s="85" t="s">
        <v>184</v>
      </c>
      <c r="F76" s="85" t="s">
        <v>131</v>
      </c>
      <c r="G76" s="115">
        <v>68</v>
      </c>
      <c r="H76" s="115">
        <v>68</v>
      </c>
      <c r="I76" s="139">
        <f t="shared" si="0"/>
        <v>100</v>
      </c>
    </row>
    <row r="77" spans="1:9" s="56" customFormat="1" ht="33" customHeight="1">
      <c r="A77" s="77"/>
      <c r="B77" s="114" t="s">
        <v>67</v>
      </c>
      <c r="C77" s="93" t="s">
        <v>1</v>
      </c>
      <c r="D77" s="93" t="s">
        <v>9</v>
      </c>
      <c r="E77" s="93" t="s">
        <v>117</v>
      </c>
      <c r="F77" s="93"/>
      <c r="G77" s="94">
        <f>G78</f>
        <v>514.1999999999999</v>
      </c>
      <c r="H77" s="94">
        <f>H78</f>
        <v>511.5</v>
      </c>
      <c r="I77" s="139">
        <f aca="true" t="shared" si="2" ref="I77:I89">H77/G77*100</f>
        <v>99.47491248541425</v>
      </c>
    </row>
    <row r="78" spans="1:9" s="56" customFormat="1" ht="16.5" customHeight="1">
      <c r="A78" s="70"/>
      <c r="B78" s="73" t="s">
        <v>67</v>
      </c>
      <c r="C78" s="83" t="s">
        <v>1</v>
      </c>
      <c r="D78" s="83" t="s">
        <v>9</v>
      </c>
      <c r="E78" s="83" t="s">
        <v>135</v>
      </c>
      <c r="F78" s="83"/>
      <c r="G78" s="115">
        <f>G79</f>
        <v>514.1999999999999</v>
      </c>
      <c r="H78" s="115">
        <f>H79</f>
        <v>511.5</v>
      </c>
      <c r="I78" s="139">
        <f t="shared" si="2"/>
        <v>99.47491248541425</v>
      </c>
    </row>
    <row r="79" spans="1:9" s="56" customFormat="1" ht="18" customHeight="1">
      <c r="A79" s="70"/>
      <c r="B79" s="74" t="s">
        <v>64</v>
      </c>
      <c r="C79" s="83" t="s">
        <v>1</v>
      </c>
      <c r="D79" s="83" t="s">
        <v>9</v>
      </c>
      <c r="E79" s="83" t="s">
        <v>106</v>
      </c>
      <c r="F79" s="83" t="s">
        <v>61</v>
      </c>
      <c r="G79" s="115">
        <f>G80+G82</f>
        <v>514.1999999999999</v>
      </c>
      <c r="H79" s="115">
        <f>H80+H82</f>
        <v>511.5</v>
      </c>
      <c r="I79" s="139">
        <f t="shared" si="2"/>
        <v>99.47491248541425</v>
      </c>
    </row>
    <row r="80" spans="1:9" s="56" customFormat="1" ht="31.5" customHeight="1">
      <c r="A80" s="70"/>
      <c r="B80" s="74" t="s">
        <v>68</v>
      </c>
      <c r="C80" s="83" t="s">
        <v>1</v>
      </c>
      <c r="D80" s="83" t="s">
        <v>9</v>
      </c>
      <c r="E80" s="83" t="s">
        <v>106</v>
      </c>
      <c r="F80" s="83" t="s">
        <v>3</v>
      </c>
      <c r="G80" s="115">
        <v>394.9</v>
      </c>
      <c r="H80" s="115">
        <v>394.9</v>
      </c>
      <c r="I80" s="139">
        <f t="shared" si="2"/>
        <v>100</v>
      </c>
    </row>
    <row r="81" spans="1:9" s="56" customFormat="1" ht="31.5" customHeight="1" hidden="1">
      <c r="A81" s="70"/>
      <c r="B81" s="74"/>
      <c r="C81" s="83"/>
      <c r="D81" s="83"/>
      <c r="E81" s="83"/>
      <c r="F81" s="83"/>
      <c r="G81" s="115"/>
      <c r="H81" s="115"/>
      <c r="I81" s="139" t="e">
        <f t="shared" si="2"/>
        <v>#DIV/0!</v>
      </c>
    </row>
    <row r="82" spans="1:9" s="56" customFormat="1" ht="47.25" customHeight="1">
      <c r="A82" s="70"/>
      <c r="B82" s="74" t="s">
        <v>130</v>
      </c>
      <c r="C82" s="83" t="s">
        <v>1</v>
      </c>
      <c r="D82" s="83" t="s">
        <v>9</v>
      </c>
      <c r="E82" s="83" t="s">
        <v>106</v>
      </c>
      <c r="F82" s="83" t="s">
        <v>131</v>
      </c>
      <c r="G82" s="115">
        <v>119.3</v>
      </c>
      <c r="H82" s="115">
        <v>116.6</v>
      </c>
      <c r="I82" s="139">
        <f t="shared" si="2"/>
        <v>97.73679798826488</v>
      </c>
    </row>
    <row r="83" spans="1:9" s="58" customFormat="1" ht="33.75" customHeight="1">
      <c r="A83" s="77"/>
      <c r="B83" s="113" t="s">
        <v>67</v>
      </c>
      <c r="C83" s="93" t="s">
        <v>1</v>
      </c>
      <c r="D83" s="93" t="s">
        <v>7</v>
      </c>
      <c r="E83" s="93" t="s">
        <v>117</v>
      </c>
      <c r="F83" s="93"/>
      <c r="G83" s="94">
        <f>G84</f>
        <v>97.8</v>
      </c>
      <c r="H83" s="94">
        <f>H84</f>
        <v>93.74</v>
      </c>
      <c r="I83" s="139">
        <f t="shared" si="2"/>
        <v>95.84867075664621</v>
      </c>
    </row>
    <row r="84" spans="1:9" s="57" customFormat="1" ht="12.75" customHeight="1">
      <c r="A84" s="70"/>
      <c r="B84" s="73" t="s">
        <v>66</v>
      </c>
      <c r="C84" s="83" t="s">
        <v>1</v>
      </c>
      <c r="D84" s="83" t="s">
        <v>7</v>
      </c>
      <c r="E84" s="83" t="s">
        <v>227</v>
      </c>
      <c r="F84" s="83" t="s">
        <v>61</v>
      </c>
      <c r="G84" s="115">
        <f>G87+G88</f>
        <v>97.8</v>
      </c>
      <c r="H84" s="115">
        <f>H88</f>
        <v>93.74</v>
      </c>
      <c r="I84" s="139">
        <f t="shared" si="2"/>
        <v>95.84867075664621</v>
      </c>
    </row>
    <row r="85" spans="1:9" s="57" customFormat="1" ht="26.25" customHeight="1" hidden="1">
      <c r="A85" s="70"/>
      <c r="B85" s="74" t="s">
        <v>75</v>
      </c>
      <c r="C85" s="83" t="s">
        <v>1</v>
      </c>
      <c r="D85" s="83" t="s">
        <v>7</v>
      </c>
      <c r="E85" s="83" t="s">
        <v>107</v>
      </c>
      <c r="F85" s="83" t="s">
        <v>8</v>
      </c>
      <c r="G85" s="115">
        <v>10</v>
      </c>
      <c r="H85" s="115">
        <v>10</v>
      </c>
      <c r="I85" s="139">
        <f t="shared" si="2"/>
        <v>100</v>
      </c>
    </row>
    <row r="86" spans="1:9" s="57" customFormat="1" ht="27" customHeight="1" hidden="1">
      <c r="A86" s="78" t="s">
        <v>138</v>
      </c>
      <c r="B86" s="80" t="s">
        <v>122</v>
      </c>
      <c r="C86" s="81" t="s">
        <v>9</v>
      </c>
      <c r="D86" s="81"/>
      <c r="E86" s="87"/>
      <c r="F86" s="87"/>
      <c r="G86" s="137" t="e">
        <f>#REF!</f>
        <v>#REF!</v>
      </c>
      <c r="H86" s="137" t="e">
        <f>#REF!</f>
        <v>#REF!</v>
      </c>
      <c r="I86" s="139" t="e">
        <f t="shared" si="2"/>
        <v>#REF!</v>
      </c>
    </row>
    <row r="87" spans="1:9" s="57" customFormat="1" ht="15" customHeight="1">
      <c r="A87" s="122"/>
      <c r="B87" s="124" t="s">
        <v>75</v>
      </c>
      <c r="C87" s="121"/>
      <c r="D87" s="121"/>
      <c r="E87" s="125" t="s">
        <v>107</v>
      </c>
      <c r="F87" s="125" t="s">
        <v>8</v>
      </c>
      <c r="G87" s="138">
        <v>1</v>
      </c>
      <c r="H87" s="138">
        <v>0</v>
      </c>
      <c r="I87" s="139">
        <f t="shared" si="2"/>
        <v>0</v>
      </c>
    </row>
    <row r="88" spans="1:9" s="57" customFormat="1" ht="15" customHeight="1">
      <c r="A88" s="122"/>
      <c r="B88" s="124" t="s">
        <v>228</v>
      </c>
      <c r="C88" s="121"/>
      <c r="D88" s="121"/>
      <c r="E88" s="125" t="s">
        <v>229</v>
      </c>
      <c r="F88" s="125" t="s">
        <v>5</v>
      </c>
      <c r="G88" s="138">
        <v>96.8</v>
      </c>
      <c r="H88" s="138">
        <v>93.74</v>
      </c>
      <c r="I88" s="139">
        <f t="shared" si="2"/>
        <v>96.8388429752066</v>
      </c>
    </row>
    <row r="89" spans="1:9" s="57" customFormat="1" ht="20.25" customHeight="1">
      <c r="A89" s="77"/>
      <c r="B89" s="206" t="s">
        <v>21</v>
      </c>
      <c r="C89" s="206"/>
      <c r="D89" s="206"/>
      <c r="E89" s="206"/>
      <c r="F89" s="206"/>
      <c r="G89" s="94">
        <f>G11+G23+G30+G36+G43+G54+G40+G77+G83</f>
        <v>7933.17</v>
      </c>
      <c r="H89" s="94">
        <f>H11+H23+H30+H36+H43+H54+H77+H83+H40</f>
        <v>7408.95</v>
      </c>
      <c r="I89" s="139">
        <f t="shared" si="2"/>
        <v>93.39204882789603</v>
      </c>
    </row>
    <row r="90" spans="1:9" s="57" customFormat="1" ht="41.25" customHeight="1">
      <c r="A90" s="60"/>
      <c r="B90" s="61"/>
      <c r="C90" s="62"/>
      <c r="D90" s="62"/>
      <c r="E90" s="62"/>
      <c r="F90" s="62"/>
      <c r="G90" s="62"/>
      <c r="H90" s="63"/>
      <c r="I90" s="63"/>
    </row>
    <row r="91" spans="1:9" s="57" customFormat="1" ht="62.25" customHeight="1">
      <c r="A91" s="63"/>
      <c r="B91" s="63"/>
      <c r="C91" s="63"/>
      <c r="D91" s="63"/>
      <c r="E91" s="63"/>
      <c r="F91" s="63"/>
      <c r="G91" s="63"/>
      <c r="H91" s="49"/>
      <c r="I91" s="49"/>
    </row>
    <row r="92" spans="1:9" s="56" customFormat="1" ht="44.25" customHeight="1">
      <c r="A92" s="47"/>
      <c r="B92" s="48"/>
      <c r="C92" s="49"/>
      <c r="D92" s="49"/>
      <c r="E92" s="49"/>
      <c r="F92" s="49"/>
      <c r="G92" s="49"/>
      <c r="H92" s="49"/>
      <c r="I92" s="49"/>
    </row>
    <row r="93" spans="1:9" s="57" customFormat="1" ht="35.25" customHeight="1">
      <c r="A93" s="47"/>
      <c r="B93" s="48"/>
      <c r="C93" s="49"/>
      <c r="D93" s="49"/>
      <c r="E93" s="49"/>
      <c r="F93" s="49"/>
      <c r="G93" s="49"/>
      <c r="H93" s="49"/>
      <c r="I93" s="49"/>
    </row>
    <row r="94" spans="1:9" s="58" customFormat="1" ht="48.75" customHeight="1">
      <c r="A94" s="47"/>
      <c r="B94" s="48"/>
      <c r="C94" s="49"/>
      <c r="D94" s="49"/>
      <c r="E94" s="49"/>
      <c r="F94" s="49"/>
      <c r="G94" s="49"/>
      <c r="H94" s="49"/>
      <c r="I94" s="49"/>
    </row>
    <row r="95" spans="1:9" s="58" customFormat="1" ht="48.75" customHeight="1">
      <c r="A95" s="47"/>
      <c r="B95" s="48"/>
      <c r="C95" s="49"/>
      <c r="D95" s="49"/>
      <c r="E95" s="49"/>
      <c r="F95" s="49"/>
      <c r="G95" s="49"/>
      <c r="H95" s="49"/>
      <c r="I95" s="49"/>
    </row>
    <row r="96" spans="1:9" s="59" customFormat="1" ht="53.25" customHeight="1">
      <c r="A96" s="47"/>
      <c r="B96" s="48"/>
      <c r="C96" s="49"/>
      <c r="D96" s="49"/>
      <c r="E96" s="49"/>
      <c r="F96" s="49"/>
      <c r="G96" s="49"/>
      <c r="H96" s="49"/>
      <c r="I96" s="49"/>
    </row>
    <row r="97" spans="1:9" s="59" customFormat="1" ht="53.25" customHeight="1">
      <c r="A97" s="47"/>
      <c r="B97" s="48"/>
      <c r="C97" s="49"/>
      <c r="D97" s="49"/>
      <c r="E97" s="49"/>
      <c r="F97" s="49"/>
      <c r="G97" s="49"/>
      <c r="H97" s="49"/>
      <c r="I97" s="49"/>
    </row>
    <row r="98" spans="1:9" s="57" customFormat="1" ht="69" customHeight="1">
      <c r="A98" s="47"/>
      <c r="B98" s="48"/>
      <c r="C98" s="49"/>
      <c r="D98" s="49"/>
      <c r="E98" s="49"/>
      <c r="F98" s="49"/>
      <c r="G98" s="49"/>
      <c r="H98" s="49"/>
      <c r="I98" s="49"/>
    </row>
    <row r="99" spans="1:9" s="59" customFormat="1" ht="56.25" customHeight="1">
      <c r="A99" s="47"/>
      <c r="B99" s="48"/>
      <c r="C99" s="49"/>
      <c r="D99" s="49"/>
      <c r="E99" s="49"/>
      <c r="F99" s="49"/>
      <c r="G99" s="49"/>
      <c r="H99" s="49"/>
      <c r="I99" s="49"/>
    </row>
    <row r="100" spans="1:9" s="59" customFormat="1" ht="48.75" customHeight="1">
      <c r="A100" s="47"/>
      <c r="B100" s="48"/>
      <c r="C100" s="49"/>
      <c r="D100" s="49"/>
      <c r="E100" s="49"/>
      <c r="F100" s="49"/>
      <c r="G100" s="49"/>
      <c r="H100" s="49"/>
      <c r="I100" s="49"/>
    </row>
    <row r="101" spans="1:9" s="56" customFormat="1" ht="22.5" customHeight="1">
      <c r="A101" s="47"/>
      <c r="B101" s="48"/>
      <c r="C101" s="49"/>
      <c r="D101" s="49"/>
      <c r="E101" s="49"/>
      <c r="F101" s="49"/>
      <c r="G101" s="49"/>
      <c r="H101" s="49"/>
      <c r="I101" s="49"/>
    </row>
    <row r="102" spans="1:9" s="56" customFormat="1" ht="57" customHeight="1">
      <c r="A102" s="47"/>
      <c r="B102" s="48"/>
      <c r="C102" s="49"/>
      <c r="D102" s="49"/>
      <c r="E102" s="49"/>
      <c r="F102" s="49"/>
      <c r="G102" s="49"/>
      <c r="H102" s="49"/>
      <c r="I102" s="49"/>
    </row>
    <row r="103" spans="1:9" s="56" customFormat="1" ht="48.75" customHeight="1">
      <c r="A103" s="47"/>
      <c r="B103" s="48"/>
      <c r="C103" s="49"/>
      <c r="D103" s="49"/>
      <c r="E103" s="49"/>
      <c r="F103" s="49"/>
      <c r="G103" s="49"/>
      <c r="H103" s="49"/>
      <c r="I103" s="49"/>
    </row>
    <row r="104" spans="1:9" s="56" customFormat="1" ht="32.25" customHeight="1">
      <c r="A104" s="47"/>
      <c r="B104" s="48"/>
      <c r="C104" s="49"/>
      <c r="D104" s="49"/>
      <c r="E104" s="49"/>
      <c r="F104" s="49"/>
      <c r="G104" s="49"/>
      <c r="H104" s="49"/>
      <c r="I104" s="49"/>
    </row>
    <row r="105" spans="1:9" s="56" customFormat="1" ht="47.25" customHeight="1">
      <c r="A105" s="47"/>
      <c r="B105" s="48"/>
      <c r="C105" s="49"/>
      <c r="D105" s="49"/>
      <c r="E105" s="49"/>
      <c r="F105" s="49"/>
      <c r="G105" s="49"/>
      <c r="H105" s="49"/>
      <c r="I105" s="49"/>
    </row>
    <row r="106" spans="1:9" s="57" customFormat="1" ht="62.25" customHeight="1">
      <c r="A106" s="47"/>
      <c r="B106" s="48"/>
      <c r="C106" s="49"/>
      <c r="D106" s="49"/>
      <c r="E106" s="49"/>
      <c r="F106" s="49"/>
      <c r="G106" s="49"/>
      <c r="H106" s="49"/>
      <c r="I106" s="49"/>
    </row>
    <row r="107" spans="1:9" s="56" customFormat="1" ht="55.5" customHeight="1">
      <c r="A107" s="47"/>
      <c r="B107" s="48"/>
      <c r="C107" s="49"/>
      <c r="D107" s="49"/>
      <c r="E107" s="49"/>
      <c r="F107" s="49"/>
      <c r="G107" s="49"/>
      <c r="H107" s="49"/>
      <c r="I107" s="49"/>
    </row>
    <row r="108" spans="1:9" s="56" customFormat="1" ht="57.75" customHeight="1">
      <c r="A108" s="47"/>
      <c r="B108" s="48"/>
      <c r="C108" s="49"/>
      <c r="D108" s="49"/>
      <c r="E108" s="49"/>
      <c r="F108" s="49"/>
      <c r="G108" s="49"/>
      <c r="H108" s="49"/>
      <c r="I108" s="49"/>
    </row>
    <row r="109" spans="1:9" s="57" customFormat="1" ht="45" customHeight="1">
      <c r="A109" s="47"/>
      <c r="B109" s="48"/>
      <c r="C109" s="49"/>
      <c r="D109" s="49"/>
      <c r="E109" s="49"/>
      <c r="F109" s="49"/>
      <c r="G109" s="49"/>
      <c r="H109" s="49"/>
      <c r="I109" s="49"/>
    </row>
    <row r="110" spans="1:9" s="57" customFormat="1" ht="24.75" customHeight="1">
      <c r="A110" s="47"/>
      <c r="B110" s="48"/>
      <c r="C110" s="49"/>
      <c r="D110" s="49"/>
      <c r="E110" s="49"/>
      <c r="F110" s="49"/>
      <c r="G110" s="49"/>
      <c r="H110" s="49"/>
      <c r="I110" s="49"/>
    </row>
    <row r="111" spans="1:9" s="57" customFormat="1" ht="27" customHeight="1">
      <c r="A111" s="47"/>
      <c r="B111" s="48"/>
      <c r="C111" s="49"/>
      <c r="D111" s="49"/>
      <c r="E111" s="49"/>
      <c r="F111" s="49"/>
      <c r="G111" s="49"/>
      <c r="H111" s="49"/>
      <c r="I111" s="49"/>
    </row>
    <row r="112" spans="1:9" s="56" customFormat="1" ht="15.75">
      <c r="A112" s="47"/>
      <c r="B112" s="48"/>
      <c r="C112" s="49"/>
      <c r="D112" s="49"/>
      <c r="E112" s="49"/>
      <c r="F112" s="49"/>
      <c r="G112" s="49"/>
      <c r="H112" s="49"/>
      <c r="I112" s="49"/>
    </row>
    <row r="113" spans="1:9" s="55" customFormat="1" ht="15.75">
      <c r="A113" s="47"/>
      <c r="B113" s="48"/>
      <c r="C113" s="49"/>
      <c r="D113" s="49"/>
      <c r="E113" s="49"/>
      <c r="F113" s="49"/>
      <c r="G113" s="49"/>
      <c r="H113" s="49"/>
      <c r="I113" s="49"/>
    </row>
    <row r="114" spans="1:10" s="55" customFormat="1" ht="114" customHeight="1">
      <c r="A114" s="47"/>
      <c r="B114" s="48"/>
      <c r="C114" s="49"/>
      <c r="D114" s="49"/>
      <c r="E114" s="49"/>
      <c r="F114" s="49"/>
      <c r="G114" s="49"/>
      <c r="H114" s="49"/>
      <c r="I114" s="49"/>
      <c r="J114" s="48"/>
    </row>
  </sheetData>
  <sheetProtection/>
  <mergeCells count="6">
    <mergeCell ref="E1:H1"/>
    <mergeCell ref="B89:F89"/>
    <mergeCell ref="F4:G4"/>
    <mergeCell ref="E2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55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zoomScale="95" zoomScaleNormal="95" workbookViewId="0" topLeftCell="A1">
      <selection activeCell="G2" sqref="G2:J2"/>
    </sheetView>
  </sheetViews>
  <sheetFormatPr defaultColWidth="9.00390625" defaultRowHeight="12.75"/>
  <cols>
    <col min="1" max="1" width="9.125" style="46" customWidth="1"/>
    <col min="2" max="2" width="51.75390625" style="46" customWidth="1"/>
    <col min="3" max="3" width="6.125" style="46" customWidth="1"/>
    <col min="4" max="4" width="6.25390625" style="46" customWidth="1"/>
    <col min="5" max="5" width="7.25390625" style="46" customWidth="1"/>
    <col min="6" max="6" width="14.75390625" style="46" customWidth="1"/>
    <col min="7" max="8" width="11.875" style="46" customWidth="1"/>
    <col min="9" max="9" width="14.25390625" style="46" customWidth="1"/>
    <col min="10" max="10" width="14.75390625" style="67" customWidth="1"/>
    <col min="11" max="11" width="15.375" style="46" customWidth="1"/>
    <col min="12" max="12" width="25.375" style="67" customWidth="1"/>
    <col min="13" max="13" width="16.25390625" style="46" customWidth="1"/>
    <col min="14" max="16384" width="9.125" style="46" customWidth="1"/>
  </cols>
  <sheetData>
    <row r="1" spans="2:12" ht="18" customHeight="1">
      <c r="B1" s="99"/>
      <c r="C1" s="99"/>
      <c r="D1" s="99"/>
      <c r="E1" s="99"/>
      <c r="F1" s="99"/>
      <c r="G1" s="211"/>
      <c r="H1" s="211"/>
      <c r="I1" s="212"/>
      <c r="J1" s="194"/>
      <c r="L1" s="46"/>
    </row>
    <row r="2" spans="2:12" ht="73.5" customHeight="1">
      <c r="B2" s="99"/>
      <c r="C2" s="99"/>
      <c r="D2" s="99"/>
      <c r="E2" s="99"/>
      <c r="F2" s="99"/>
      <c r="G2" s="211" t="s">
        <v>232</v>
      </c>
      <c r="H2" s="211"/>
      <c r="I2" s="205"/>
      <c r="J2" s="194"/>
      <c r="L2" s="46"/>
    </row>
    <row r="3" spans="1:10" s="64" customFormat="1" ht="47.25" customHeight="1">
      <c r="A3" s="213" t="s">
        <v>231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2:10" s="64" customFormat="1" ht="14.25" customHeight="1">
      <c r="B4" s="98"/>
      <c r="C4" s="98"/>
      <c r="D4" s="98"/>
      <c r="E4" s="98"/>
      <c r="F4" s="98"/>
      <c r="G4" s="98"/>
      <c r="H4" s="98"/>
      <c r="I4" s="214" t="s">
        <v>123</v>
      </c>
      <c r="J4" s="214"/>
    </row>
    <row r="5" spans="1:10" s="64" customFormat="1" ht="27.75" customHeight="1">
      <c r="A5" s="142"/>
      <c r="B5" s="24" t="s">
        <v>33</v>
      </c>
      <c r="C5" s="69" t="s">
        <v>124</v>
      </c>
      <c r="D5" s="69" t="s">
        <v>125</v>
      </c>
      <c r="E5" s="69" t="s">
        <v>126</v>
      </c>
      <c r="F5" s="69" t="s">
        <v>127</v>
      </c>
      <c r="G5" s="69" t="s">
        <v>128</v>
      </c>
      <c r="H5" s="69" t="s">
        <v>225</v>
      </c>
      <c r="I5" s="23" t="s">
        <v>230</v>
      </c>
      <c r="J5" s="23" t="s">
        <v>205</v>
      </c>
    </row>
    <row r="6" spans="1:10" s="65" customFormat="1" ht="18.75" customHeight="1">
      <c r="A6" s="143"/>
      <c r="B6" s="17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179">
        <v>8</v>
      </c>
      <c r="J6" s="179">
        <v>9</v>
      </c>
    </row>
    <row r="7" spans="1:10" s="65" customFormat="1" ht="12.75" customHeight="1">
      <c r="A7" s="143"/>
      <c r="B7" s="92" t="s">
        <v>78</v>
      </c>
      <c r="C7" s="96"/>
      <c r="D7" s="96"/>
      <c r="E7" s="96"/>
      <c r="F7" s="96"/>
      <c r="G7" s="86"/>
      <c r="H7" s="86"/>
      <c r="I7" s="86"/>
      <c r="J7" s="167"/>
    </row>
    <row r="8" spans="1:12" ht="14.25" customHeight="1" hidden="1">
      <c r="A8" s="144"/>
      <c r="B8" s="145" t="s">
        <v>134</v>
      </c>
      <c r="C8" s="89" t="s">
        <v>1</v>
      </c>
      <c r="D8" s="89"/>
      <c r="E8" s="89"/>
      <c r="F8" s="89" t="s">
        <v>61</v>
      </c>
      <c r="G8" s="82">
        <f>G9+G15+G31</f>
        <v>0</v>
      </c>
      <c r="H8" s="82"/>
      <c r="I8" s="82">
        <f>I9+I15+I31</f>
        <v>1764.1</v>
      </c>
      <c r="J8" s="82">
        <f>J9+J15+J31</f>
        <v>199.10902002598058</v>
      </c>
      <c r="L8" s="46"/>
    </row>
    <row r="9" spans="1:12" ht="36" customHeight="1">
      <c r="A9" s="144"/>
      <c r="B9" s="136" t="s">
        <v>133</v>
      </c>
      <c r="C9" s="96" t="s">
        <v>63</v>
      </c>
      <c r="D9" s="96" t="s">
        <v>1</v>
      </c>
      <c r="E9" s="96" t="s">
        <v>9</v>
      </c>
      <c r="F9" s="96"/>
      <c r="G9" s="86"/>
      <c r="H9" s="94">
        <f aca="true" t="shared" si="0" ref="H9:I11">H10</f>
        <v>514.1999999999999</v>
      </c>
      <c r="I9" s="94">
        <f t="shared" si="0"/>
        <v>511.5</v>
      </c>
      <c r="J9" s="94">
        <f>I9/H9*100</f>
        <v>99.47491248541425</v>
      </c>
      <c r="L9" s="46"/>
    </row>
    <row r="10" spans="1:12" ht="18" customHeight="1">
      <c r="A10" s="144"/>
      <c r="B10" s="118" t="s">
        <v>235</v>
      </c>
      <c r="C10" s="85" t="s">
        <v>63</v>
      </c>
      <c r="D10" s="85" t="s">
        <v>1</v>
      </c>
      <c r="E10" s="85" t="s">
        <v>9</v>
      </c>
      <c r="F10" s="85" t="s">
        <v>117</v>
      </c>
      <c r="G10" s="84"/>
      <c r="H10" s="115">
        <f t="shared" si="0"/>
        <v>514.1999999999999</v>
      </c>
      <c r="I10" s="115">
        <f t="shared" si="0"/>
        <v>511.5</v>
      </c>
      <c r="J10" s="115">
        <f aca="true" t="shared" si="1" ref="J10:J80">I10/H10*100</f>
        <v>99.47491248541425</v>
      </c>
      <c r="L10" s="46"/>
    </row>
    <row r="11" spans="1:10" s="66" customFormat="1" ht="31.5" customHeight="1">
      <c r="A11" s="146"/>
      <c r="B11" s="118" t="s">
        <v>67</v>
      </c>
      <c r="C11" s="85" t="s">
        <v>63</v>
      </c>
      <c r="D11" s="85" t="s">
        <v>1</v>
      </c>
      <c r="E11" s="85" t="s">
        <v>9</v>
      </c>
      <c r="F11" s="85" t="s">
        <v>135</v>
      </c>
      <c r="G11" s="84"/>
      <c r="H11" s="115">
        <f t="shared" si="0"/>
        <v>514.1999999999999</v>
      </c>
      <c r="I11" s="115">
        <f t="shared" si="0"/>
        <v>511.5</v>
      </c>
      <c r="J11" s="115">
        <f t="shared" si="1"/>
        <v>99.47491248541425</v>
      </c>
    </row>
    <row r="12" spans="1:12" ht="30.75" customHeight="1">
      <c r="A12" s="144"/>
      <c r="B12" s="90" t="s">
        <v>64</v>
      </c>
      <c r="C12" s="85" t="s">
        <v>63</v>
      </c>
      <c r="D12" s="85" t="s">
        <v>1</v>
      </c>
      <c r="E12" s="85" t="s">
        <v>9</v>
      </c>
      <c r="F12" s="85" t="s">
        <v>106</v>
      </c>
      <c r="G12" s="85" t="s">
        <v>61</v>
      </c>
      <c r="H12" s="115">
        <f>H13+H14</f>
        <v>514.1999999999999</v>
      </c>
      <c r="I12" s="115">
        <f>I13+I14</f>
        <v>511.5</v>
      </c>
      <c r="J12" s="115">
        <f t="shared" si="1"/>
        <v>99.47491248541425</v>
      </c>
      <c r="L12" s="46"/>
    </row>
    <row r="13" spans="1:10" s="66" customFormat="1" ht="45.75" customHeight="1">
      <c r="A13" s="146"/>
      <c r="B13" s="90" t="s">
        <v>68</v>
      </c>
      <c r="C13" s="85" t="s">
        <v>63</v>
      </c>
      <c r="D13" s="85" t="s">
        <v>1</v>
      </c>
      <c r="E13" s="85" t="s">
        <v>9</v>
      </c>
      <c r="F13" s="85" t="s">
        <v>106</v>
      </c>
      <c r="G13" s="85" t="s">
        <v>3</v>
      </c>
      <c r="H13" s="115" t="s">
        <v>233</v>
      </c>
      <c r="I13" s="115">
        <v>394.9</v>
      </c>
      <c r="J13" s="181">
        <f t="shared" si="1"/>
        <v>100</v>
      </c>
    </row>
    <row r="14" spans="1:12" ht="60" customHeight="1">
      <c r="A14" s="144"/>
      <c r="B14" s="90" t="s">
        <v>130</v>
      </c>
      <c r="C14" s="85" t="s">
        <v>63</v>
      </c>
      <c r="D14" s="85" t="s">
        <v>1</v>
      </c>
      <c r="E14" s="85" t="s">
        <v>9</v>
      </c>
      <c r="F14" s="85" t="s">
        <v>106</v>
      </c>
      <c r="G14" s="85" t="s">
        <v>131</v>
      </c>
      <c r="H14" s="115" t="s">
        <v>234</v>
      </c>
      <c r="I14" s="115">
        <v>116.6</v>
      </c>
      <c r="J14" s="115">
        <f t="shared" si="1"/>
        <v>97.73679798826488</v>
      </c>
      <c r="L14" s="46"/>
    </row>
    <row r="15" spans="1:12" ht="64.5" customHeight="1">
      <c r="A15" s="144"/>
      <c r="B15" s="136" t="s">
        <v>29</v>
      </c>
      <c r="C15" s="96" t="s">
        <v>63</v>
      </c>
      <c r="D15" s="96" t="s">
        <v>1</v>
      </c>
      <c r="E15" s="96" t="s">
        <v>2</v>
      </c>
      <c r="F15" s="96"/>
      <c r="G15" s="86"/>
      <c r="H15" s="94">
        <f>H16</f>
        <v>1257.2</v>
      </c>
      <c r="I15" s="94">
        <f>I16</f>
        <v>1252.6</v>
      </c>
      <c r="J15" s="94">
        <f t="shared" si="1"/>
        <v>99.63410754056633</v>
      </c>
      <c r="L15" s="46"/>
    </row>
    <row r="16" spans="1:10" s="66" customFormat="1" ht="48" customHeight="1">
      <c r="A16" s="146"/>
      <c r="B16" s="90" t="s">
        <v>159</v>
      </c>
      <c r="C16" s="85" t="s">
        <v>63</v>
      </c>
      <c r="D16" s="85" t="s">
        <v>1</v>
      </c>
      <c r="E16" s="85" t="s">
        <v>2</v>
      </c>
      <c r="F16" s="85" t="s">
        <v>118</v>
      </c>
      <c r="G16" s="84"/>
      <c r="H16" s="115">
        <f>H17</f>
        <v>1257.2</v>
      </c>
      <c r="I16" s="115">
        <f>I17</f>
        <v>1252.6</v>
      </c>
      <c r="J16" s="115">
        <f t="shared" si="1"/>
        <v>99.63410754056633</v>
      </c>
    </row>
    <row r="17" spans="1:12" ht="35.25" customHeight="1">
      <c r="A17" s="144"/>
      <c r="B17" s="90" t="s">
        <v>160</v>
      </c>
      <c r="C17" s="85" t="s">
        <v>63</v>
      </c>
      <c r="D17" s="85" t="s">
        <v>1</v>
      </c>
      <c r="E17" s="85" t="s">
        <v>2</v>
      </c>
      <c r="F17" s="85" t="s">
        <v>226</v>
      </c>
      <c r="G17" s="85" t="s">
        <v>61</v>
      </c>
      <c r="H17" s="115">
        <f>H18+H19+H20+H22+H23</f>
        <v>1257.2</v>
      </c>
      <c r="I17" s="115">
        <f>I18+I19+I20+I22+I23</f>
        <v>1252.6</v>
      </c>
      <c r="J17" s="115">
        <f t="shared" si="1"/>
        <v>99.63410754056633</v>
      </c>
      <c r="L17" s="46"/>
    </row>
    <row r="18" spans="1:12" ht="45" customHeight="1">
      <c r="A18" s="144"/>
      <c r="B18" s="90" t="s">
        <v>68</v>
      </c>
      <c r="C18" s="85" t="s">
        <v>63</v>
      </c>
      <c r="D18" s="85" t="s">
        <v>1</v>
      </c>
      <c r="E18" s="85" t="s">
        <v>2</v>
      </c>
      <c r="F18" s="85" t="s">
        <v>109</v>
      </c>
      <c r="G18" s="85" t="s">
        <v>3</v>
      </c>
      <c r="H18" s="115">
        <v>856</v>
      </c>
      <c r="I18" s="115">
        <v>856</v>
      </c>
      <c r="J18" s="181">
        <f t="shared" si="1"/>
        <v>100</v>
      </c>
      <c r="L18" s="46"/>
    </row>
    <row r="19" spans="1:12" ht="45" customHeight="1">
      <c r="A19" s="144"/>
      <c r="B19" s="90" t="s">
        <v>68</v>
      </c>
      <c r="C19" s="85" t="s">
        <v>63</v>
      </c>
      <c r="D19" s="85" t="s">
        <v>1</v>
      </c>
      <c r="E19" s="85" t="s">
        <v>2</v>
      </c>
      <c r="F19" s="85" t="s">
        <v>186</v>
      </c>
      <c r="G19" s="85" t="s">
        <v>3</v>
      </c>
      <c r="H19" s="115">
        <v>44</v>
      </c>
      <c r="I19" s="115">
        <v>44</v>
      </c>
      <c r="J19" s="181">
        <f t="shared" si="1"/>
        <v>100</v>
      </c>
      <c r="L19" s="46"/>
    </row>
    <row r="20" spans="1:12" ht="63" customHeight="1">
      <c r="A20" s="144"/>
      <c r="B20" s="76" t="s">
        <v>130</v>
      </c>
      <c r="C20" s="85" t="s">
        <v>63</v>
      </c>
      <c r="D20" s="85" t="s">
        <v>1</v>
      </c>
      <c r="E20" s="85" t="s">
        <v>2</v>
      </c>
      <c r="F20" s="85" t="s">
        <v>109</v>
      </c>
      <c r="G20" s="85" t="s">
        <v>131</v>
      </c>
      <c r="H20" s="115">
        <v>258.5</v>
      </c>
      <c r="I20" s="115">
        <v>258.5</v>
      </c>
      <c r="J20" s="181">
        <f t="shared" si="1"/>
        <v>100</v>
      </c>
      <c r="L20" s="46"/>
    </row>
    <row r="21" spans="1:10" s="66" customFormat="1" ht="57" customHeight="1" hidden="1">
      <c r="A21" s="146"/>
      <c r="B21" s="118" t="s">
        <v>69</v>
      </c>
      <c r="C21" s="85" t="s">
        <v>1</v>
      </c>
      <c r="D21" s="85" t="s">
        <v>1</v>
      </c>
      <c r="E21" s="85" t="s">
        <v>2</v>
      </c>
      <c r="F21" s="85" t="s">
        <v>108</v>
      </c>
      <c r="G21" s="85" t="s">
        <v>70</v>
      </c>
      <c r="H21" s="115"/>
      <c r="I21" s="115"/>
      <c r="J21" s="181" t="e">
        <f t="shared" si="1"/>
        <v>#DIV/0!</v>
      </c>
    </row>
    <row r="22" spans="1:10" s="66" customFormat="1" ht="66" customHeight="1">
      <c r="A22" s="146"/>
      <c r="B22" s="118" t="s">
        <v>130</v>
      </c>
      <c r="C22" s="85" t="s">
        <v>63</v>
      </c>
      <c r="D22" s="85" t="s">
        <v>1</v>
      </c>
      <c r="E22" s="85" t="s">
        <v>2</v>
      </c>
      <c r="F22" s="85" t="s">
        <v>186</v>
      </c>
      <c r="G22" s="85" t="s">
        <v>131</v>
      </c>
      <c r="H22" s="115">
        <v>13.3</v>
      </c>
      <c r="I22" s="115">
        <v>13.3</v>
      </c>
      <c r="J22" s="181">
        <f t="shared" si="1"/>
        <v>100</v>
      </c>
    </row>
    <row r="23" spans="1:10" s="66" customFormat="1" ht="34.5" customHeight="1">
      <c r="A23" s="146"/>
      <c r="B23" s="90" t="s">
        <v>72</v>
      </c>
      <c r="C23" s="85" t="s">
        <v>63</v>
      </c>
      <c r="D23" s="85" t="s">
        <v>1</v>
      </c>
      <c r="E23" s="85" t="s">
        <v>2</v>
      </c>
      <c r="F23" s="85" t="s">
        <v>108</v>
      </c>
      <c r="G23" s="85" t="s">
        <v>5</v>
      </c>
      <c r="H23" s="115">
        <v>85.4</v>
      </c>
      <c r="I23" s="115">
        <v>80.8</v>
      </c>
      <c r="J23" s="115">
        <f t="shared" si="1"/>
        <v>94.6135831381733</v>
      </c>
    </row>
    <row r="24" spans="1:12" ht="33" customHeight="1" hidden="1">
      <c r="A24" s="144"/>
      <c r="B24" s="90" t="s">
        <v>73</v>
      </c>
      <c r="C24" s="85" t="s">
        <v>63</v>
      </c>
      <c r="D24" s="85" t="s">
        <v>1</v>
      </c>
      <c r="E24" s="85" t="s">
        <v>2</v>
      </c>
      <c r="F24" s="85" t="s">
        <v>108</v>
      </c>
      <c r="G24" s="85" t="s">
        <v>6</v>
      </c>
      <c r="H24" s="115"/>
      <c r="I24" s="115">
        <v>-4</v>
      </c>
      <c r="J24" s="180" t="e">
        <f t="shared" si="1"/>
        <v>#DIV/0!</v>
      </c>
      <c r="L24" s="46"/>
    </row>
    <row r="25" spans="1:12" ht="27.75" customHeight="1" hidden="1">
      <c r="A25" s="144"/>
      <c r="B25" s="90" t="s">
        <v>74</v>
      </c>
      <c r="C25" s="85" t="s">
        <v>63</v>
      </c>
      <c r="D25" s="85" t="s">
        <v>1</v>
      </c>
      <c r="E25" s="85" t="s">
        <v>2</v>
      </c>
      <c r="F25" s="85" t="s">
        <v>108</v>
      </c>
      <c r="G25" s="85" t="s">
        <v>65</v>
      </c>
      <c r="H25" s="115"/>
      <c r="I25" s="115">
        <v>-7.5</v>
      </c>
      <c r="J25" s="180" t="e">
        <f t="shared" si="1"/>
        <v>#DIV/0!</v>
      </c>
      <c r="L25" s="46"/>
    </row>
    <row r="26" spans="1:12" ht="26.25" customHeight="1" hidden="1">
      <c r="A26" s="144"/>
      <c r="B26" s="90" t="s">
        <v>153</v>
      </c>
      <c r="C26" s="85" t="s">
        <v>63</v>
      </c>
      <c r="D26" s="85" t="s">
        <v>1</v>
      </c>
      <c r="E26" s="85" t="s">
        <v>2</v>
      </c>
      <c r="F26" s="85" t="s">
        <v>108</v>
      </c>
      <c r="G26" s="85" t="s">
        <v>154</v>
      </c>
      <c r="H26" s="115"/>
      <c r="I26" s="115">
        <v>-5</v>
      </c>
      <c r="J26" s="180" t="e">
        <f t="shared" si="1"/>
        <v>#DIV/0!</v>
      </c>
      <c r="L26" s="46"/>
    </row>
    <row r="27" spans="1:12" ht="26.25" customHeight="1">
      <c r="A27" s="144"/>
      <c r="B27" s="92" t="s">
        <v>215</v>
      </c>
      <c r="C27" s="96" t="s">
        <v>63</v>
      </c>
      <c r="D27" s="96" t="s">
        <v>1</v>
      </c>
      <c r="E27" s="96" t="s">
        <v>11</v>
      </c>
      <c r="F27" s="96"/>
      <c r="G27" s="96"/>
      <c r="H27" s="94">
        <f aca="true" t="shared" si="2" ref="H27:I29">H28</f>
        <v>8.35</v>
      </c>
      <c r="I27" s="94">
        <f t="shared" si="2"/>
        <v>8.35</v>
      </c>
      <c r="J27" s="94">
        <f t="shared" si="1"/>
        <v>100</v>
      </c>
      <c r="L27" s="46"/>
    </row>
    <row r="28" spans="1:12" ht="20.25" customHeight="1">
      <c r="A28" s="144"/>
      <c r="B28" s="90" t="s">
        <v>235</v>
      </c>
      <c r="C28" s="85" t="s">
        <v>63</v>
      </c>
      <c r="D28" s="85" t="s">
        <v>1</v>
      </c>
      <c r="E28" s="85" t="s">
        <v>11</v>
      </c>
      <c r="F28" s="85" t="s">
        <v>117</v>
      </c>
      <c r="G28" s="85"/>
      <c r="H28" s="115">
        <f t="shared" si="2"/>
        <v>8.35</v>
      </c>
      <c r="I28" s="115">
        <f t="shared" si="2"/>
        <v>8.35</v>
      </c>
      <c r="J28" s="115">
        <f t="shared" si="1"/>
        <v>100</v>
      </c>
      <c r="L28" s="46"/>
    </row>
    <row r="29" spans="1:12" ht="18" customHeight="1">
      <c r="A29" s="144"/>
      <c r="B29" s="90" t="s">
        <v>228</v>
      </c>
      <c r="C29" s="85" t="s">
        <v>63</v>
      </c>
      <c r="D29" s="85" t="s">
        <v>1</v>
      </c>
      <c r="E29" s="85" t="s">
        <v>11</v>
      </c>
      <c r="F29" s="85" t="s">
        <v>229</v>
      </c>
      <c r="G29" s="85" t="s">
        <v>61</v>
      </c>
      <c r="H29" s="115">
        <f t="shared" si="2"/>
        <v>8.35</v>
      </c>
      <c r="I29" s="115">
        <f t="shared" si="2"/>
        <v>8.35</v>
      </c>
      <c r="J29" s="115">
        <f t="shared" si="1"/>
        <v>100</v>
      </c>
      <c r="L29" s="46"/>
    </row>
    <row r="30" spans="1:12" ht="48" customHeight="1">
      <c r="A30" s="144"/>
      <c r="B30" s="90" t="s">
        <v>236</v>
      </c>
      <c r="C30" s="85" t="s">
        <v>63</v>
      </c>
      <c r="D30" s="85" t="s">
        <v>1</v>
      </c>
      <c r="E30" s="85" t="s">
        <v>11</v>
      </c>
      <c r="F30" s="85" t="s">
        <v>229</v>
      </c>
      <c r="G30" s="85" t="s">
        <v>5</v>
      </c>
      <c r="H30" s="115">
        <v>8.35</v>
      </c>
      <c r="I30" s="115">
        <v>8.35</v>
      </c>
      <c r="J30" s="115">
        <f>I30/H30*100</f>
        <v>100</v>
      </c>
      <c r="L30" s="46"/>
    </row>
    <row r="31" spans="1:12" ht="18" customHeight="1">
      <c r="A31" s="144"/>
      <c r="B31" s="92" t="s">
        <v>28</v>
      </c>
      <c r="C31" s="96" t="s">
        <v>63</v>
      </c>
      <c r="D31" s="96" t="s">
        <v>1</v>
      </c>
      <c r="E31" s="96" t="s">
        <v>7</v>
      </c>
      <c r="F31" s="85"/>
      <c r="G31" s="86"/>
      <c r="H31" s="94">
        <f aca="true" t="shared" si="3" ref="H31:I33">H32</f>
        <v>1</v>
      </c>
      <c r="I31" s="94">
        <f t="shared" si="3"/>
        <v>0</v>
      </c>
      <c r="J31" s="94">
        <f t="shared" si="1"/>
        <v>0</v>
      </c>
      <c r="L31" s="46"/>
    </row>
    <row r="32" spans="1:12" ht="31.5" customHeight="1">
      <c r="A32" s="144"/>
      <c r="B32" s="90" t="s">
        <v>67</v>
      </c>
      <c r="C32" s="85" t="s">
        <v>63</v>
      </c>
      <c r="D32" s="85" t="s">
        <v>1</v>
      </c>
      <c r="E32" s="85" t="s">
        <v>7</v>
      </c>
      <c r="F32" s="85" t="s">
        <v>117</v>
      </c>
      <c r="G32" s="84"/>
      <c r="H32" s="115">
        <f t="shared" si="3"/>
        <v>1</v>
      </c>
      <c r="I32" s="115">
        <f t="shared" si="3"/>
        <v>0</v>
      </c>
      <c r="J32" s="115">
        <f t="shared" si="1"/>
        <v>0</v>
      </c>
      <c r="L32" s="46"/>
    </row>
    <row r="33" spans="1:12" ht="18" customHeight="1">
      <c r="A33" s="144"/>
      <c r="B33" s="118" t="s">
        <v>66</v>
      </c>
      <c r="C33" s="85" t="s">
        <v>63</v>
      </c>
      <c r="D33" s="85" t="s">
        <v>1</v>
      </c>
      <c r="E33" s="85" t="s">
        <v>7</v>
      </c>
      <c r="F33" s="85" t="s">
        <v>107</v>
      </c>
      <c r="G33" s="85" t="s">
        <v>61</v>
      </c>
      <c r="H33" s="115">
        <f t="shared" si="3"/>
        <v>1</v>
      </c>
      <c r="I33" s="115">
        <f t="shared" si="3"/>
        <v>0</v>
      </c>
      <c r="J33" s="115">
        <f t="shared" si="1"/>
        <v>0</v>
      </c>
      <c r="L33" s="46"/>
    </row>
    <row r="34" spans="1:12" ht="23.25" customHeight="1">
      <c r="A34" s="144"/>
      <c r="B34" s="90" t="s">
        <v>75</v>
      </c>
      <c r="C34" s="85" t="s">
        <v>63</v>
      </c>
      <c r="D34" s="85" t="s">
        <v>1</v>
      </c>
      <c r="E34" s="85" t="s">
        <v>7</v>
      </c>
      <c r="F34" s="85" t="s">
        <v>107</v>
      </c>
      <c r="G34" s="85" t="s">
        <v>8</v>
      </c>
      <c r="H34" s="115">
        <v>1</v>
      </c>
      <c r="I34" s="115">
        <v>0</v>
      </c>
      <c r="J34" s="115">
        <f t="shared" si="1"/>
        <v>0</v>
      </c>
      <c r="L34" s="46"/>
    </row>
    <row r="35" spans="1:12" ht="27" customHeight="1">
      <c r="A35" s="144"/>
      <c r="B35" s="147" t="s">
        <v>122</v>
      </c>
      <c r="C35" s="96" t="s">
        <v>9</v>
      </c>
      <c r="D35" s="96"/>
      <c r="E35" s="85"/>
      <c r="F35" s="85"/>
      <c r="G35" s="86"/>
      <c r="H35" s="94">
        <f>H51</f>
        <v>139.2</v>
      </c>
      <c r="I35" s="94">
        <f>I51</f>
        <v>139.2</v>
      </c>
      <c r="J35" s="94">
        <f t="shared" si="1"/>
        <v>100</v>
      </c>
      <c r="L35" s="46"/>
    </row>
    <row r="36" spans="1:12" ht="39.75" customHeight="1" hidden="1">
      <c r="A36" s="144"/>
      <c r="B36" s="92" t="s">
        <v>112</v>
      </c>
      <c r="C36" s="96" t="s">
        <v>9</v>
      </c>
      <c r="D36" s="96" t="s">
        <v>10</v>
      </c>
      <c r="E36" s="85"/>
      <c r="F36" s="85"/>
      <c r="G36" s="86">
        <f>G37</f>
        <v>59.00000000000001</v>
      </c>
      <c r="H36" s="94"/>
      <c r="I36" s="94">
        <v>59</v>
      </c>
      <c r="J36" s="94" t="e">
        <f t="shared" si="1"/>
        <v>#DIV/0!</v>
      </c>
      <c r="L36" s="46"/>
    </row>
    <row r="37" spans="1:12" ht="51" customHeight="1" hidden="1">
      <c r="A37" s="144"/>
      <c r="B37" s="90" t="s">
        <v>163</v>
      </c>
      <c r="C37" s="85" t="s">
        <v>9</v>
      </c>
      <c r="D37" s="85" t="s">
        <v>10</v>
      </c>
      <c r="E37" s="85" t="s">
        <v>118</v>
      </c>
      <c r="F37" s="85"/>
      <c r="G37" s="84">
        <f>G38</f>
        <v>59.00000000000001</v>
      </c>
      <c r="H37" s="115"/>
      <c r="I37" s="115">
        <v>59</v>
      </c>
      <c r="J37" s="94" t="e">
        <f t="shared" si="1"/>
        <v>#DIV/0!</v>
      </c>
      <c r="L37" s="46"/>
    </row>
    <row r="38" spans="1:12" ht="13.5" customHeight="1" hidden="1">
      <c r="A38" s="144"/>
      <c r="B38" s="90" t="s">
        <v>165</v>
      </c>
      <c r="C38" s="85" t="s">
        <v>9</v>
      </c>
      <c r="D38" s="85" t="s">
        <v>10</v>
      </c>
      <c r="E38" s="85" t="s">
        <v>139</v>
      </c>
      <c r="F38" s="85"/>
      <c r="G38" s="84">
        <f>G39</f>
        <v>59.00000000000001</v>
      </c>
      <c r="H38" s="115"/>
      <c r="I38" s="115">
        <v>59</v>
      </c>
      <c r="J38" s="94" t="e">
        <f t="shared" si="1"/>
        <v>#DIV/0!</v>
      </c>
      <c r="L38" s="46"/>
    </row>
    <row r="39" spans="1:12" ht="39.75" customHeight="1" hidden="1">
      <c r="A39" s="144"/>
      <c r="B39" s="90" t="s">
        <v>166</v>
      </c>
      <c r="C39" s="85" t="s">
        <v>9</v>
      </c>
      <c r="D39" s="85" t="s">
        <v>10</v>
      </c>
      <c r="E39" s="85" t="s">
        <v>111</v>
      </c>
      <c r="F39" s="85" t="s">
        <v>61</v>
      </c>
      <c r="G39" s="84">
        <f>G40+G41+G42</f>
        <v>59.00000000000001</v>
      </c>
      <c r="H39" s="115"/>
      <c r="I39" s="115">
        <v>59</v>
      </c>
      <c r="J39" s="94" t="e">
        <f t="shared" si="1"/>
        <v>#DIV/0!</v>
      </c>
      <c r="L39" s="46"/>
    </row>
    <row r="40" spans="1:12" ht="42" customHeight="1" hidden="1">
      <c r="A40" s="144"/>
      <c r="B40" s="90" t="s">
        <v>68</v>
      </c>
      <c r="C40" s="85" t="s">
        <v>9</v>
      </c>
      <c r="D40" s="85" t="s">
        <v>10</v>
      </c>
      <c r="E40" s="85" t="s">
        <v>111</v>
      </c>
      <c r="F40" s="85" t="s">
        <v>3</v>
      </c>
      <c r="G40" s="84">
        <v>44.45</v>
      </c>
      <c r="H40" s="115"/>
      <c r="I40" s="115">
        <v>44.45</v>
      </c>
      <c r="J40" s="94" t="e">
        <f t="shared" si="1"/>
        <v>#DIV/0!</v>
      </c>
      <c r="L40" s="46"/>
    </row>
    <row r="41" spans="1:12" ht="50.25" customHeight="1" hidden="1">
      <c r="A41" s="144"/>
      <c r="B41" s="118" t="s">
        <v>130</v>
      </c>
      <c r="C41" s="85" t="s">
        <v>9</v>
      </c>
      <c r="D41" s="85" t="s">
        <v>10</v>
      </c>
      <c r="E41" s="85" t="s">
        <v>111</v>
      </c>
      <c r="F41" s="85" t="s">
        <v>131</v>
      </c>
      <c r="G41" s="84">
        <v>13.45</v>
      </c>
      <c r="H41" s="115"/>
      <c r="I41" s="115">
        <v>13.45</v>
      </c>
      <c r="J41" s="94" t="e">
        <f t="shared" si="1"/>
        <v>#DIV/0!</v>
      </c>
      <c r="L41" s="46"/>
    </row>
    <row r="42" spans="1:12" ht="24.75" customHeight="1" hidden="1">
      <c r="A42" s="144"/>
      <c r="B42" s="90" t="s">
        <v>72</v>
      </c>
      <c r="C42" s="85" t="s">
        <v>9</v>
      </c>
      <c r="D42" s="85" t="s">
        <v>10</v>
      </c>
      <c r="E42" s="85" t="s">
        <v>111</v>
      </c>
      <c r="F42" s="85" t="s">
        <v>5</v>
      </c>
      <c r="G42" s="84">
        <v>1.1</v>
      </c>
      <c r="H42" s="115"/>
      <c r="I42" s="115">
        <v>1.1</v>
      </c>
      <c r="J42" s="94" t="e">
        <f t="shared" si="1"/>
        <v>#DIV/0!</v>
      </c>
      <c r="L42" s="46"/>
    </row>
    <row r="43" spans="1:12" ht="37.5" customHeight="1" hidden="1">
      <c r="A43" s="144"/>
      <c r="B43" s="92" t="s">
        <v>119</v>
      </c>
      <c r="C43" s="96" t="s">
        <v>2</v>
      </c>
      <c r="D43" s="85"/>
      <c r="E43" s="85"/>
      <c r="F43" s="85"/>
      <c r="G43" s="86">
        <f aca="true" t="shared" si="4" ref="G43:I45">G44</f>
        <v>172.20000000000002</v>
      </c>
      <c r="H43" s="94"/>
      <c r="I43" s="94">
        <f t="shared" si="4"/>
        <v>172.20000000000002</v>
      </c>
      <c r="J43" s="94" t="e">
        <f t="shared" si="1"/>
        <v>#DIV/0!</v>
      </c>
      <c r="L43" s="46"/>
    </row>
    <row r="44" spans="1:10" s="66" customFormat="1" ht="12.75" customHeight="1" hidden="1">
      <c r="A44" s="146"/>
      <c r="B44" s="118" t="s">
        <v>163</v>
      </c>
      <c r="C44" s="85" t="s">
        <v>2</v>
      </c>
      <c r="D44" s="85" t="s">
        <v>105</v>
      </c>
      <c r="E44" s="85" t="s">
        <v>118</v>
      </c>
      <c r="F44" s="85"/>
      <c r="G44" s="84">
        <f t="shared" si="4"/>
        <v>172.20000000000002</v>
      </c>
      <c r="H44" s="115"/>
      <c r="I44" s="115">
        <f t="shared" si="4"/>
        <v>172.20000000000002</v>
      </c>
      <c r="J44" s="94" t="e">
        <f t="shared" si="1"/>
        <v>#DIV/0!</v>
      </c>
    </row>
    <row r="45" spans="1:12" ht="25.5" customHeight="1" hidden="1">
      <c r="A45" s="144"/>
      <c r="B45" s="90" t="s">
        <v>165</v>
      </c>
      <c r="C45" s="85" t="s">
        <v>2</v>
      </c>
      <c r="D45" s="85" t="s">
        <v>105</v>
      </c>
      <c r="E45" s="85" t="s">
        <v>121</v>
      </c>
      <c r="F45" s="85"/>
      <c r="G45" s="84">
        <f t="shared" si="4"/>
        <v>172.20000000000002</v>
      </c>
      <c r="H45" s="115"/>
      <c r="I45" s="115">
        <f t="shared" si="4"/>
        <v>172.20000000000002</v>
      </c>
      <c r="J45" s="94" t="e">
        <f t="shared" si="1"/>
        <v>#DIV/0!</v>
      </c>
      <c r="L45" s="46"/>
    </row>
    <row r="46" spans="1:12" ht="38.25" customHeight="1" hidden="1">
      <c r="A46" s="144"/>
      <c r="B46" s="90" t="s">
        <v>140</v>
      </c>
      <c r="C46" s="85" t="s">
        <v>2</v>
      </c>
      <c r="D46" s="85" t="s">
        <v>105</v>
      </c>
      <c r="E46" s="85" t="s">
        <v>132</v>
      </c>
      <c r="F46" s="85" t="s">
        <v>61</v>
      </c>
      <c r="G46" s="84">
        <f>G47+G48</f>
        <v>172.20000000000002</v>
      </c>
      <c r="H46" s="115"/>
      <c r="I46" s="115">
        <f>I47+I48</f>
        <v>172.20000000000002</v>
      </c>
      <c r="J46" s="94" t="e">
        <f t="shared" si="1"/>
        <v>#DIV/0!</v>
      </c>
      <c r="L46" s="46"/>
    </row>
    <row r="47" spans="1:12" ht="26.25" customHeight="1" hidden="1">
      <c r="A47" s="144"/>
      <c r="B47" s="148" t="s">
        <v>68</v>
      </c>
      <c r="C47" s="85" t="s">
        <v>2</v>
      </c>
      <c r="D47" s="85" t="s">
        <v>105</v>
      </c>
      <c r="E47" s="85" t="s">
        <v>132</v>
      </c>
      <c r="F47" s="85" t="s">
        <v>3</v>
      </c>
      <c r="G47" s="84">
        <v>132.3</v>
      </c>
      <c r="H47" s="115"/>
      <c r="I47" s="115">
        <v>132.3</v>
      </c>
      <c r="J47" s="94" t="e">
        <f t="shared" si="1"/>
        <v>#DIV/0!</v>
      </c>
      <c r="L47" s="46"/>
    </row>
    <row r="48" spans="1:12" ht="39" customHeight="1" hidden="1">
      <c r="A48" s="144"/>
      <c r="B48" s="90" t="s">
        <v>130</v>
      </c>
      <c r="C48" s="85" t="s">
        <v>2</v>
      </c>
      <c r="D48" s="85" t="s">
        <v>105</v>
      </c>
      <c r="E48" s="85" t="s">
        <v>132</v>
      </c>
      <c r="F48" s="85" t="s">
        <v>131</v>
      </c>
      <c r="G48" s="84">
        <v>39.9</v>
      </c>
      <c r="H48" s="115"/>
      <c r="I48" s="115">
        <v>39.9</v>
      </c>
      <c r="J48" s="94" t="e">
        <f t="shared" si="1"/>
        <v>#DIV/0!</v>
      </c>
      <c r="L48" s="46"/>
    </row>
    <row r="49" spans="1:12" ht="26.25" customHeight="1" hidden="1">
      <c r="A49" s="144"/>
      <c r="B49" s="92" t="s">
        <v>24</v>
      </c>
      <c r="C49" s="96" t="s">
        <v>11</v>
      </c>
      <c r="D49" s="85"/>
      <c r="E49" s="85"/>
      <c r="F49" s="85"/>
      <c r="G49" s="86">
        <f>G88</f>
        <v>0</v>
      </c>
      <c r="H49" s="94"/>
      <c r="I49" s="94">
        <f>I88</f>
        <v>4.5</v>
      </c>
      <c r="J49" s="94" t="e">
        <f t="shared" si="1"/>
        <v>#DIV/0!</v>
      </c>
      <c r="L49" s="46"/>
    </row>
    <row r="50" spans="1:12" ht="24.75" customHeight="1" hidden="1">
      <c r="A50" s="144"/>
      <c r="B50" s="147" t="s">
        <v>122</v>
      </c>
      <c r="C50" s="96" t="s">
        <v>63</v>
      </c>
      <c r="D50" s="96" t="s">
        <v>9</v>
      </c>
      <c r="E50" s="85"/>
      <c r="F50" s="85"/>
      <c r="G50" s="86"/>
      <c r="H50" s="94"/>
      <c r="I50" s="94">
        <v>59</v>
      </c>
      <c r="J50" s="94" t="e">
        <f t="shared" si="1"/>
        <v>#DIV/0!</v>
      </c>
      <c r="L50" s="46"/>
    </row>
    <row r="51" spans="1:12" ht="24.75" customHeight="1">
      <c r="A51" s="144"/>
      <c r="B51" s="92" t="s">
        <v>112</v>
      </c>
      <c r="C51" s="96" t="s">
        <v>63</v>
      </c>
      <c r="D51" s="96" t="s">
        <v>9</v>
      </c>
      <c r="E51" s="96" t="s">
        <v>10</v>
      </c>
      <c r="F51" s="85"/>
      <c r="G51" s="86"/>
      <c r="H51" s="94">
        <f aca="true" t="shared" si="5" ref="H51:I53">H52</f>
        <v>139.2</v>
      </c>
      <c r="I51" s="94">
        <f t="shared" si="5"/>
        <v>139.2</v>
      </c>
      <c r="J51" s="94">
        <f t="shared" si="1"/>
        <v>100</v>
      </c>
      <c r="L51" s="46"/>
    </row>
    <row r="52" spans="1:12" ht="36" customHeight="1">
      <c r="A52" s="144"/>
      <c r="B52" s="90" t="s">
        <v>163</v>
      </c>
      <c r="C52" s="85" t="s">
        <v>63</v>
      </c>
      <c r="D52" s="85" t="s">
        <v>9</v>
      </c>
      <c r="E52" s="85" t="s">
        <v>10</v>
      </c>
      <c r="F52" s="85" t="s">
        <v>118</v>
      </c>
      <c r="G52" s="84"/>
      <c r="H52" s="115">
        <f t="shared" si="5"/>
        <v>139.2</v>
      </c>
      <c r="I52" s="115">
        <f t="shared" si="5"/>
        <v>139.2</v>
      </c>
      <c r="J52" s="115">
        <f t="shared" si="1"/>
        <v>100</v>
      </c>
      <c r="L52" s="46"/>
    </row>
    <row r="53" spans="1:12" ht="49.5" customHeight="1">
      <c r="A53" s="144"/>
      <c r="B53" s="90" t="s">
        <v>165</v>
      </c>
      <c r="C53" s="85" t="s">
        <v>63</v>
      </c>
      <c r="D53" s="85" t="s">
        <v>9</v>
      </c>
      <c r="E53" s="85" t="s">
        <v>10</v>
      </c>
      <c r="F53" s="85" t="s">
        <v>139</v>
      </c>
      <c r="G53" s="84"/>
      <c r="H53" s="115">
        <f t="shared" si="5"/>
        <v>139.2</v>
      </c>
      <c r="I53" s="115">
        <f t="shared" si="5"/>
        <v>139.2</v>
      </c>
      <c r="J53" s="115">
        <f t="shared" si="1"/>
        <v>100</v>
      </c>
      <c r="L53" s="46"/>
    </row>
    <row r="54" spans="1:12" ht="77.25" customHeight="1">
      <c r="A54" s="144"/>
      <c r="B54" s="90" t="s">
        <v>166</v>
      </c>
      <c r="C54" s="85" t="s">
        <v>63</v>
      </c>
      <c r="D54" s="85" t="s">
        <v>9</v>
      </c>
      <c r="E54" s="85" t="s">
        <v>10</v>
      </c>
      <c r="F54" s="85" t="s">
        <v>111</v>
      </c>
      <c r="G54" s="85" t="s">
        <v>61</v>
      </c>
      <c r="H54" s="115">
        <f>H56+H55</f>
        <v>139.2</v>
      </c>
      <c r="I54" s="115">
        <f>I55+I56+I57</f>
        <v>139.2</v>
      </c>
      <c r="J54" s="115">
        <f t="shared" si="1"/>
        <v>100</v>
      </c>
      <c r="L54" s="46"/>
    </row>
    <row r="55" spans="1:12" ht="49.5" customHeight="1">
      <c r="A55" s="144"/>
      <c r="B55" s="90" t="s">
        <v>68</v>
      </c>
      <c r="C55" s="85" t="s">
        <v>63</v>
      </c>
      <c r="D55" s="85" t="s">
        <v>9</v>
      </c>
      <c r="E55" s="85" t="s">
        <v>10</v>
      </c>
      <c r="F55" s="85" t="s">
        <v>111</v>
      </c>
      <c r="G55" s="85" t="s">
        <v>3</v>
      </c>
      <c r="H55" s="115">
        <v>106.91</v>
      </c>
      <c r="I55" s="115">
        <v>106.91</v>
      </c>
      <c r="J55" s="115">
        <f t="shared" si="1"/>
        <v>100</v>
      </c>
      <c r="L55" s="46"/>
    </row>
    <row r="56" spans="1:12" ht="66" customHeight="1">
      <c r="A56" s="144"/>
      <c r="B56" s="118" t="s">
        <v>130</v>
      </c>
      <c r="C56" s="85" t="s">
        <v>63</v>
      </c>
      <c r="D56" s="85" t="s">
        <v>9</v>
      </c>
      <c r="E56" s="85" t="s">
        <v>10</v>
      </c>
      <c r="F56" s="85" t="s">
        <v>111</v>
      </c>
      <c r="G56" s="85" t="s">
        <v>131</v>
      </c>
      <c r="H56" s="115">
        <v>32.29</v>
      </c>
      <c r="I56" s="115">
        <v>32.29</v>
      </c>
      <c r="J56" s="115">
        <f t="shared" si="1"/>
        <v>100</v>
      </c>
      <c r="L56" s="46"/>
    </row>
    <row r="57" spans="1:12" ht="33" customHeight="1" hidden="1">
      <c r="A57" s="144"/>
      <c r="B57" s="90" t="s">
        <v>72</v>
      </c>
      <c r="C57" s="85" t="s">
        <v>63</v>
      </c>
      <c r="D57" s="85" t="s">
        <v>9</v>
      </c>
      <c r="E57" s="85" t="s">
        <v>10</v>
      </c>
      <c r="F57" s="85" t="s">
        <v>111</v>
      </c>
      <c r="G57" s="85" t="s">
        <v>5</v>
      </c>
      <c r="H57" s="115"/>
      <c r="I57" s="115">
        <v>0</v>
      </c>
      <c r="J57" s="180" t="e">
        <f t="shared" si="1"/>
        <v>#DIV/0!</v>
      </c>
      <c r="L57" s="46"/>
    </row>
    <row r="58" spans="1:12" ht="33" customHeight="1">
      <c r="A58" s="144"/>
      <c r="B58" s="92" t="s">
        <v>196</v>
      </c>
      <c r="C58" s="96" t="s">
        <v>63</v>
      </c>
      <c r="D58" s="96" t="s">
        <v>10</v>
      </c>
      <c r="E58" s="96" t="s">
        <v>197</v>
      </c>
      <c r="F58" s="85"/>
      <c r="G58" s="85"/>
      <c r="H58" s="94">
        <v>2</v>
      </c>
      <c r="I58" s="94">
        <v>0</v>
      </c>
      <c r="J58" s="94">
        <f t="shared" si="1"/>
        <v>0</v>
      </c>
      <c r="L58" s="46"/>
    </row>
    <row r="59" spans="1:12" ht="33" customHeight="1">
      <c r="A59" s="144"/>
      <c r="B59" s="90" t="s">
        <v>163</v>
      </c>
      <c r="C59" s="85" t="s">
        <v>63</v>
      </c>
      <c r="D59" s="85" t="s">
        <v>10</v>
      </c>
      <c r="E59" s="85" t="s">
        <v>197</v>
      </c>
      <c r="F59" s="85" t="s">
        <v>118</v>
      </c>
      <c r="G59" s="85"/>
      <c r="H59" s="115">
        <v>2</v>
      </c>
      <c r="I59" s="115">
        <v>0</v>
      </c>
      <c r="J59" s="115">
        <f t="shared" si="1"/>
        <v>0</v>
      </c>
      <c r="L59" s="46"/>
    </row>
    <row r="60" spans="1:12" ht="51" customHeight="1">
      <c r="A60" s="144"/>
      <c r="B60" s="90" t="s">
        <v>172</v>
      </c>
      <c r="C60" s="85" t="s">
        <v>63</v>
      </c>
      <c r="D60" s="85" t="s">
        <v>10</v>
      </c>
      <c r="E60" s="85" t="s">
        <v>197</v>
      </c>
      <c r="F60" s="85" t="s">
        <v>146</v>
      </c>
      <c r="G60" s="85"/>
      <c r="H60" s="115">
        <v>2</v>
      </c>
      <c r="I60" s="115">
        <v>0</v>
      </c>
      <c r="J60" s="115">
        <f t="shared" si="1"/>
        <v>0</v>
      </c>
      <c r="L60" s="46"/>
    </row>
    <row r="61" spans="1:12" ht="81" customHeight="1">
      <c r="A61" s="144"/>
      <c r="B61" s="90" t="s">
        <v>200</v>
      </c>
      <c r="C61" s="85" t="s">
        <v>63</v>
      </c>
      <c r="D61" s="85" t="s">
        <v>10</v>
      </c>
      <c r="E61" s="85" t="s">
        <v>197</v>
      </c>
      <c r="F61" s="85" t="s">
        <v>147</v>
      </c>
      <c r="G61" s="85" t="s">
        <v>61</v>
      </c>
      <c r="H61" s="115">
        <v>2</v>
      </c>
      <c r="I61" s="115">
        <v>0</v>
      </c>
      <c r="J61" s="115">
        <f t="shared" si="1"/>
        <v>0</v>
      </c>
      <c r="L61" s="46"/>
    </row>
    <row r="62" spans="1:12" ht="34.5" customHeight="1">
      <c r="A62" s="144"/>
      <c r="B62" s="90" t="s">
        <v>199</v>
      </c>
      <c r="C62" s="85" t="s">
        <v>63</v>
      </c>
      <c r="D62" s="85" t="s">
        <v>10</v>
      </c>
      <c r="E62" s="85" t="s">
        <v>197</v>
      </c>
      <c r="F62" s="85" t="s">
        <v>147</v>
      </c>
      <c r="G62" s="85" t="s">
        <v>5</v>
      </c>
      <c r="H62" s="115">
        <v>2</v>
      </c>
      <c r="I62" s="115">
        <v>0</v>
      </c>
      <c r="J62" s="115">
        <f t="shared" si="1"/>
        <v>0</v>
      </c>
      <c r="L62" s="46"/>
    </row>
    <row r="63" spans="1:12" ht="18" customHeight="1">
      <c r="A63" s="144"/>
      <c r="B63" s="92" t="s">
        <v>194</v>
      </c>
      <c r="C63" s="96" t="s">
        <v>63</v>
      </c>
      <c r="D63" s="96" t="s">
        <v>10</v>
      </c>
      <c r="E63" s="96" t="s">
        <v>198</v>
      </c>
      <c r="F63" s="85"/>
      <c r="G63" s="85"/>
      <c r="H63" s="94">
        <f>H64+H68</f>
        <v>5.46</v>
      </c>
      <c r="I63" s="94">
        <f>I64</f>
        <v>2.4</v>
      </c>
      <c r="J63" s="94">
        <f t="shared" si="1"/>
        <v>43.956043956043956</v>
      </c>
      <c r="L63" s="46"/>
    </row>
    <row r="64" spans="1:12" ht="33" customHeight="1">
      <c r="A64" s="144"/>
      <c r="B64" s="90" t="s">
        <v>163</v>
      </c>
      <c r="C64" s="85" t="s">
        <v>63</v>
      </c>
      <c r="D64" s="85" t="s">
        <v>10</v>
      </c>
      <c r="E64" s="85" t="s">
        <v>198</v>
      </c>
      <c r="F64" s="85" t="s">
        <v>118</v>
      </c>
      <c r="G64" s="85"/>
      <c r="H64" s="115">
        <f>H65</f>
        <v>2.4</v>
      </c>
      <c r="I64" s="115">
        <f>I65</f>
        <v>2.4</v>
      </c>
      <c r="J64" s="115">
        <f t="shared" si="1"/>
        <v>100</v>
      </c>
      <c r="L64" s="46"/>
    </row>
    <row r="65" spans="1:12" ht="48.75" customHeight="1">
      <c r="A65" s="144"/>
      <c r="B65" s="90" t="s">
        <v>172</v>
      </c>
      <c r="C65" s="85" t="s">
        <v>63</v>
      </c>
      <c r="D65" s="85" t="s">
        <v>10</v>
      </c>
      <c r="E65" s="85" t="s">
        <v>198</v>
      </c>
      <c r="F65" s="85" t="s">
        <v>146</v>
      </c>
      <c r="G65" s="85"/>
      <c r="H65" s="115">
        <f>H66</f>
        <v>2.4</v>
      </c>
      <c r="I65" s="115">
        <f>I66</f>
        <v>2.4</v>
      </c>
      <c r="J65" s="115">
        <f t="shared" si="1"/>
        <v>100</v>
      </c>
      <c r="L65" s="46"/>
    </row>
    <row r="66" spans="1:12" ht="81" customHeight="1">
      <c r="A66" s="144"/>
      <c r="B66" s="90" t="s">
        <v>168</v>
      </c>
      <c r="C66" s="85" t="s">
        <v>63</v>
      </c>
      <c r="D66" s="85" t="s">
        <v>10</v>
      </c>
      <c r="E66" s="85" t="s">
        <v>198</v>
      </c>
      <c r="F66" s="85" t="s">
        <v>147</v>
      </c>
      <c r="G66" s="85" t="s">
        <v>61</v>
      </c>
      <c r="H66" s="115">
        <f>H67</f>
        <v>2.4</v>
      </c>
      <c r="I66" s="115">
        <f>I67</f>
        <v>2.4</v>
      </c>
      <c r="J66" s="115">
        <f t="shared" si="1"/>
        <v>100</v>
      </c>
      <c r="L66" s="46"/>
    </row>
    <row r="67" spans="1:12" ht="33" customHeight="1">
      <c r="A67" s="144"/>
      <c r="B67" s="90" t="s">
        <v>199</v>
      </c>
      <c r="C67" s="85" t="s">
        <v>63</v>
      </c>
      <c r="D67" s="85" t="s">
        <v>10</v>
      </c>
      <c r="E67" s="85" t="s">
        <v>198</v>
      </c>
      <c r="F67" s="85" t="s">
        <v>147</v>
      </c>
      <c r="G67" s="85" t="s">
        <v>5</v>
      </c>
      <c r="H67" s="115">
        <v>2.4</v>
      </c>
      <c r="I67" s="115">
        <v>2.4</v>
      </c>
      <c r="J67" s="115">
        <f t="shared" si="1"/>
        <v>100</v>
      </c>
      <c r="L67" s="46"/>
    </row>
    <row r="68" spans="1:12" ht="18" customHeight="1">
      <c r="A68" s="144"/>
      <c r="B68" s="90" t="s">
        <v>235</v>
      </c>
      <c r="C68" s="85" t="s">
        <v>63</v>
      </c>
      <c r="D68" s="85" t="s">
        <v>10</v>
      </c>
      <c r="E68" s="85" t="s">
        <v>198</v>
      </c>
      <c r="F68" s="85" t="s">
        <v>117</v>
      </c>
      <c r="G68" s="85"/>
      <c r="H68" s="115">
        <f>H69</f>
        <v>3.06</v>
      </c>
      <c r="I68" s="115">
        <f>I69</f>
        <v>0</v>
      </c>
      <c r="J68" s="115">
        <f>I68/H68*100</f>
        <v>0</v>
      </c>
      <c r="L68" s="46"/>
    </row>
    <row r="69" spans="1:12" ht="18" customHeight="1">
      <c r="A69" s="144"/>
      <c r="B69" s="90" t="s">
        <v>228</v>
      </c>
      <c r="C69" s="85" t="s">
        <v>63</v>
      </c>
      <c r="D69" s="85" t="s">
        <v>10</v>
      </c>
      <c r="E69" s="85" t="s">
        <v>198</v>
      </c>
      <c r="F69" s="85" t="s">
        <v>229</v>
      </c>
      <c r="G69" s="85" t="s">
        <v>61</v>
      </c>
      <c r="H69" s="115">
        <f>H70</f>
        <v>3.06</v>
      </c>
      <c r="I69" s="115">
        <f>I70</f>
        <v>0</v>
      </c>
      <c r="J69" s="115">
        <f>I69/H69*100</f>
        <v>0</v>
      </c>
      <c r="L69" s="46"/>
    </row>
    <row r="70" spans="1:12" ht="48" customHeight="1">
      <c r="A70" s="144"/>
      <c r="B70" s="90" t="s">
        <v>236</v>
      </c>
      <c r="C70" s="85" t="s">
        <v>63</v>
      </c>
      <c r="D70" s="85" t="s">
        <v>10</v>
      </c>
      <c r="E70" s="85" t="s">
        <v>198</v>
      </c>
      <c r="F70" s="85" t="s">
        <v>229</v>
      </c>
      <c r="G70" s="85" t="s">
        <v>5</v>
      </c>
      <c r="H70" s="115">
        <v>3.06</v>
      </c>
      <c r="I70" s="115">
        <v>0</v>
      </c>
      <c r="J70" s="115">
        <f>I70/H70*100</f>
        <v>0</v>
      </c>
      <c r="L70" s="46"/>
    </row>
    <row r="71" spans="1:12" ht="14.25" customHeight="1">
      <c r="A71" s="144"/>
      <c r="B71" s="92" t="s">
        <v>119</v>
      </c>
      <c r="C71" s="96" t="s">
        <v>63</v>
      </c>
      <c r="D71" s="96" t="s">
        <v>2</v>
      </c>
      <c r="E71" s="85"/>
      <c r="F71" s="85"/>
      <c r="G71" s="86"/>
      <c r="H71" s="94">
        <f>H76</f>
        <v>528</v>
      </c>
      <c r="I71" s="94">
        <f>I72</f>
        <v>127.05</v>
      </c>
      <c r="J71" s="94">
        <f t="shared" si="1"/>
        <v>24.0625</v>
      </c>
      <c r="L71" s="46"/>
    </row>
    <row r="72" spans="1:12" ht="33" customHeight="1">
      <c r="A72" s="144"/>
      <c r="B72" s="118" t="s">
        <v>163</v>
      </c>
      <c r="C72" s="85" t="s">
        <v>63</v>
      </c>
      <c r="D72" s="85" t="s">
        <v>2</v>
      </c>
      <c r="E72" s="85" t="s">
        <v>105</v>
      </c>
      <c r="F72" s="85" t="s">
        <v>118</v>
      </c>
      <c r="G72" s="84"/>
      <c r="H72" s="115">
        <f>H76</f>
        <v>528</v>
      </c>
      <c r="I72" s="115">
        <f>I73</f>
        <v>127.05</v>
      </c>
      <c r="J72" s="115">
        <f t="shared" si="1"/>
        <v>24.0625</v>
      </c>
      <c r="L72" s="46"/>
    </row>
    <row r="73" spans="1:12" ht="46.5" customHeight="1" hidden="1">
      <c r="A73" s="144"/>
      <c r="B73" s="90" t="s">
        <v>165</v>
      </c>
      <c r="C73" s="85" t="s">
        <v>63</v>
      </c>
      <c r="D73" s="85" t="s">
        <v>2</v>
      </c>
      <c r="E73" s="85" t="s">
        <v>105</v>
      </c>
      <c r="F73" s="85" t="s">
        <v>121</v>
      </c>
      <c r="G73" s="84"/>
      <c r="H73" s="115"/>
      <c r="I73" s="115">
        <f>I76+I74+I75</f>
        <v>127.05</v>
      </c>
      <c r="J73" s="181" t="e">
        <f t="shared" si="1"/>
        <v>#DIV/0!</v>
      </c>
      <c r="L73" s="46"/>
    </row>
    <row r="74" spans="1:12" ht="46.5" customHeight="1" hidden="1">
      <c r="A74" s="144"/>
      <c r="B74" s="90" t="s">
        <v>68</v>
      </c>
      <c r="C74" s="85" t="s">
        <v>63</v>
      </c>
      <c r="D74" s="85" t="s">
        <v>2</v>
      </c>
      <c r="E74" s="85" t="s">
        <v>105</v>
      </c>
      <c r="F74" s="85" t="s">
        <v>132</v>
      </c>
      <c r="G74" s="84">
        <v>121</v>
      </c>
      <c r="H74" s="115"/>
      <c r="I74" s="115">
        <v>0</v>
      </c>
      <c r="J74" s="181" t="e">
        <f t="shared" si="1"/>
        <v>#DIV/0!</v>
      </c>
      <c r="L74" s="46"/>
    </row>
    <row r="75" spans="1:12" ht="46.5" customHeight="1" hidden="1">
      <c r="A75" s="144"/>
      <c r="B75" s="90" t="s">
        <v>130</v>
      </c>
      <c r="C75" s="85" t="s">
        <v>63</v>
      </c>
      <c r="D75" s="85" t="s">
        <v>2</v>
      </c>
      <c r="E75" s="85" t="s">
        <v>105</v>
      </c>
      <c r="F75" s="85" t="s">
        <v>132</v>
      </c>
      <c r="G75" s="84">
        <v>129</v>
      </c>
      <c r="H75" s="115"/>
      <c r="I75" s="115">
        <v>0</v>
      </c>
      <c r="J75" s="181" t="e">
        <f t="shared" si="1"/>
        <v>#DIV/0!</v>
      </c>
      <c r="L75" s="46"/>
    </row>
    <row r="76" spans="1:12" ht="93.75" customHeight="1">
      <c r="A76" s="144"/>
      <c r="B76" s="90" t="s">
        <v>170</v>
      </c>
      <c r="C76" s="85" t="s">
        <v>63</v>
      </c>
      <c r="D76" s="85" t="s">
        <v>2</v>
      </c>
      <c r="E76" s="85" t="s">
        <v>105</v>
      </c>
      <c r="F76" s="85" t="s">
        <v>132</v>
      </c>
      <c r="G76" s="85" t="s">
        <v>61</v>
      </c>
      <c r="H76" s="115">
        <f>H77+H78</f>
        <v>528</v>
      </c>
      <c r="I76" s="115">
        <f>I77+I78</f>
        <v>127.05</v>
      </c>
      <c r="J76" s="115">
        <f t="shared" si="1"/>
        <v>24.0625</v>
      </c>
      <c r="L76" s="46"/>
    </row>
    <row r="77" spans="1:12" ht="29.25" customHeight="1">
      <c r="A77" s="144"/>
      <c r="B77" s="90" t="s">
        <v>72</v>
      </c>
      <c r="C77" s="85" t="s">
        <v>63</v>
      </c>
      <c r="D77" s="85" t="s">
        <v>2</v>
      </c>
      <c r="E77" s="85" t="s">
        <v>105</v>
      </c>
      <c r="F77" s="85" t="s">
        <v>132</v>
      </c>
      <c r="G77" s="85" t="s">
        <v>5</v>
      </c>
      <c r="H77" s="115">
        <v>527</v>
      </c>
      <c r="I77" s="115">
        <v>126.05</v>
      </c>
      <c r="J77" s="115">
        <f t="shared" si="1"/>
        <v>23.91840607210626</v>
      </c>
      <c r="L77" s="46"/>
    </row>
    <row r="78" spans="1:12" ht="30.75" customHeight="1">
      <c r="A78" s="144"/>
      <c r="B78" s="90" t="s">
        <v>142</v>
      </c>
      <c r="C78" s="85" t="s">
        <v>63</v>
      </c>
      <c r="D78" s="85" t="s">
        <v>2</v>
      </c>
      <c r="E78" s="85" t="s">
        <v>105</v>
      </c>
      <c r="F78" s="85" t="s">
        <v>132</v>
      </c>
      <c r="G78" s="85" t="s">
        <v>77</v>
      </c>
      <c r="H78" s="115">
        <v>1</v>
      </c>
      <c r="I78" s="115">
        <v>1</v>
      </c>
      <c r="J78" s="115">
        <f t="shared" si="1"/>
        <v>100</v>
      </c>
      <c r="L78" s="46"/>
    </row>
    <row r="79" spans="1:12" ht="16.5" customHeight="1">
      <c r="A79" s="144"/>
      <c r="B79" s="92" t="s">
        <v>25</v>
      </c>
      <c r="C79" s="96" t="s">
        <v>63</v>
      </c>
      <c r="D79" s="96" t="s">
        <v>12</v>
      </c>
      <c r="E79" s="96"/>
      <c r="F79" s="96"/>
      <c r="G79" s="96"/>
      <c r="H79" s="94">
        <f>H80+H84</f>
        <v>536.72</v>
      </c>
      <c r="I79" s="94">
        <f>I80+I84</f>
        <v>520.69</v>
      </c>
      <c r="J79" s="94">
        <f t="shared" si="1"/>
        <v>97.01334028916382</v>
      </c>
      <c r="L79" s="46"/>
    </row>
    <row r="80" spans="1:12" ht="33" customHeight="1">
      <c r="A80" s="144"/>
      <c r="B80" s="90" t="s">
        <v>167</v>
      </c>
      <c r="C80" s="85" t="s">
        <v>63</v>
      </c>
      <c r="D80" s="85" t="s">
        <v>12</v>
      </c>
      <c r="E80" s="85" t="s">
        <v>10</v>
      </c>
      <c r="F80" s="85" t="s">
        <v>118</v>
      </c>
      <c r="G80" s="85"/>
      <c r="H80" s="115">
        <f aca="true" t="shared" si="6" ref="H80:I82">H81</f>
        <v>451.33</v>
      </c>
      <c r="I80" s="115">
        <f t="shared" si="6"/>
        <v>435.3</v>
      </c>
      <c r="J80" s="115">
        <f t="shared" si="1"/>
        <v>96.44827509804357</v>
      </c>
      <c r="L80" s="46"/>
    </row>
    <row r="81" spans="1:12" ht="47.25" customHeight="1">
      <c r="A81" s="144"/>
      <c r="B81" s="90" t="s">
        <v>172</v>
      </c>
      <c r="C81" s="85" t="s">
        <v>63</v>
      </c>
      <c r="D81" s="85" t="s">
        <v>12</v>
      </c>
      <c r="E81" s="85" t="s">
        <v>10</v>
      </c>
      <c r="F81" s="85" t="s">
        <v>146</v>
      </c>
      <c r="G81" s="85"/>
      <c r="H81" s="115">
        <f t="shared" si="6"/>
        <v>451.33</v>
      </c>
      <c r="I81" s="115">
        <f t="shared" si="6"/>
        <v>435.3</v>
      </c>
      <c r="J81" s="115">
        <f aca="true" t="shared" si="7" ref="J81:J134">I81/H81*100</f>
        <v>96.44827509804357</v>
      </c>
      <c r="L81" s="46"/>
    </row>
    <row r="82" spans="1:12" ht="78" customHeight="1">
      <c r="A82" s="144"/>
      <c r="B82" s="90" t="s">
        <v>168</v>
      </c>
      <c r="C82" s="85" t="s">
        <v>63</v>
      </c>
      <c r="D82" s="85" t="s">
        <v>12</v>
      </c>
      <c r="E82" s="85" t="s">
        <v>10</v>
      </c>
      <c r="F82" s="85" t="s">
        <v>147</v>
      </c>
      <c r="G82" s="85" t="s">
        <v>61</v>
      </c>
      <c r="H82" s="115">
        <f t="shared" si="6"/>
        <v>451.33</v>
      </c>
      <c r="I82" s="115">
        <f t="shared" si="6"/>
        <v>435.3</v>
      </c>
      <c r="J82" s="115">
        <f t="shared" si="7"/>
        <v>96.44827509804357</v>
      </c>
      <c r="L82" s="46"/>
    </row>
    <row r="83" spans="1:12" ht="33" customHeight="1">
      <c r="A83" s="144"/>
      <c r="B83" s="90" t="s">
        <v>72</v>
      </c>
      <c r="C83" s="85" t="s">
        <v>63</v>
      </c>
      <c r="D83" s="85" t="s">
        <v>12</v>
      </c>
      <c r="E83" s="85" t="s">
        <v>10</v>
      </c>
      <c r="F83" s="85" t="s">
        <v>147</v>
      </c>
      <c r="G83" s="85" t="s">
        <v>5</v>
      </c>
      <c r="H83" s="115">
        <v>451.33</v>
      </c>
      <c r="I83" s="115">
        <v>435.3</v>
      </c>
      <c r="J83" s="115">
        <f t="shared" si="7"/>
        <v>96.44827509804357</v>
      </c>
      <c r="L83" s="46"/>
    </row>
    <row r="84" spans="1:12" ht="18.75" customHeight="1">
      <c r="A84" s="144"/>
      <c r="B84" s="90" t="s">
        <v>235</v>
      </c>
      <c r="C84" s="85" t="s">
        <v>63</v>
      </c>
      <c r="D84" s="85" t="s">
        <v>10</v>
      </c>
      <c r="E84" s="85" t="s">
        <v>198</v>
      </c>
      <c r="F84" s="85" t="s">
        <v>117</v>
      </c>
      <c r="G84" s="85"/>
      <c r="H84" s="115">
        <f>H85</f>
        <v>85.39</v>
      </c>
      <c r="I84" s="115">
        <f>I85</f>
        <v>85.39</v>
      </c>
      <c r="J84" s="115">
        <f t="shared" si="7"/>
        <v>100</v>
      </c>
      <c r="L84" s="46"/>
    </row>
    <row r="85" spans="1:12" ht="16.5" customHeight="1">
      <c r="A85" s="144"/>
      <c r="B85" s="90" t="s">
        <v>228</v>
      </c>
      <c r="C85" s="85" t="s">
        <v>63</v>
      </c>
      <c r="D85" s="85" t="s">
        <v>10</v>
      </c>
      <c r="E85" s="85" t="s">
        <v>198</v>
      </c>
      <c r="F85" s="85" t="s">
        <v>229</v>
      </c>
      <c r="G85" s="85" t="s">
        <v>61</v>
      </c>
      <c r="H85" s="115">
        <f>H86</f>
        <v>85.39</v>
      </c>
      <c r="I85" s="115">
        <f>I86</f>
        <v>85.39</v>
      </c>
      <c r="J85" s="115">
        <f t="shared" si="7"/>
        <v>100</v>
      </c>
      <c r="L85" s="46"/>
    </row>
    <row r="86" spans="1:12" ht="45" customHeight="1">
      <c r="A86" s="144"/>
      <c r="B86" s="90" t="s">
        <v>236</v>
      </c>
      <c r="C86" s="85" t="s">
        <v>63</v>
      </c>
      <c r="D86" s="85" t="s">
        <v>10</v>
      </c>
      <c r="E86" s="85" t="s">
        <v>198</v>
      </c>
      <c r="F86" s="85" t="s">
        <v>229</v>
      </c>
      <c r="G86" s="85" t="s">
        <v>5</v>
      </c>
      <c r="H86" s="115">
        <v>85.39</v>
      </c>
      <c r="I86" s="115">
        <v>85.39</v>
      </c>
      <c r="J86" s="115">
        <f>I86/H86*100</f>
        <v>100</v>
      </c>
      <c r="L86" s="46"/>
    </row>
    <row r="87" spans="1:12" ht="23.25" customHeight="1">
      <c r="A87" s="144"/>
      <c r="B87" s="92" t="s">
        <v>24</v>
      </c>
      <c r="C87" s="96" t="s">
        <v>63</v>
      </c>
      <c r="D87" s="96" t="s">
        <v>11</v>
      </c>
      <c r="E87" s="85"/>
      <c r="F87" s="85"/>
      <c r="G87" s="86"/>
      <c r="H87" s="94">
        <f aca="true" t="shared" si="8" ref="H87:I89">H88</f>
        <v>5</v>
      </c>
      <c r="I87" s="94">
        <f t="shared" si="8"/>
        <v>4.5</v>
      </c>
      <c r="J87" s="94">
        <f t="shared" si="7"/>
        <v>90</v>
      </c>
      <c r="L87" s="46"/>
    </row>
    <row r="88" spans="1:12" ht="30.75" customHeight="1">
      <c r="A88" s="144"/>
      <c r="B88" s="90" t="s">
        <v>163</v>
      </c>
      <c r="C88" s="85" t="s">
        <v>63</v>
      </c>
      <c r="D88" s="85" t="s">
        <v>11</v>
      </c>
      <c r="E88" s="85" t="s">
        <v>11</v>
      </c>
      <c r="F88" s="85" t="s">
        <v>118</v>
      </c>
      <c r="G88" s="95"/>
      <c r="H88" s="149">
        <f t="shared" si="8"/>
        <v>5</v>
      </c>
      <c r="I88" s="149">
        <f t="shared" si="8"/>
        <v>4.5</v>
      </c>
      <c r="J88" s="115">
        <f t="shared" si="7"/>
        <v>90</v>
      </c>
      <c r="L88" s="46"/>
    </row>
    <row r="89" spans="1:12" ht="47.25" customHeight="1">
      <c r="A89" s="144"/>
      <c r="B89" s="148" t="s">
        <v>161</v>
      </c>
      <c r="C89" s="85" t="s">
        <v>63</v>
      </c>
      <c r="D89" s="85" t="s">
        <v>11</v>
      </c>
      <c r="E89" s="85" t="s">
        <v>11</v>
      </c>
      <c r="F89" s="85" t="s">
        <v>114</v>
      </c>
      <c r="G89" s="84"/>
      <c r="H89" s="115">
        <f t="shared" si="8"/>
        <v>5</v>
      </c>
      <c r="I89" s="115">
        <f t="shared" si="8"/>
        <v>4.5</v>
      </c>
      <c r="J89" s="115">
        <f t="shared" si="7"/>
        <v>90</v>
      </c>
      <c r="L89" s="46"/>
    </row>
    <row r="90" spans="1:12" ht="63.75" customHeight="1">
      <c r="A90" s="144"/>
      <c r="B90" s="90" t="s">
        <v>162</v>
      </c>
      <c r="C90" s="85" t="s">
        <v>63</v>
      </c>
      <c r="D90" s="85" t="s">
        <v>11</v>
      </c>
      <c r="E90" s="85" t="s">
        <v>11</v>
      </c>
      <c r="F90" s="85" t="s">
        <v>115</v>
      </c>
      <c r="G90" s="85" t="s">
        <v>61</v>
      </c>
      <c r="H90" s="115">
        <f>H93</f>
        <v>5</v>
      </c>
      <c r="I90" s="115">
        <f>I91+I92+I93</f>
        <v>4.5</v>
      </c>
      <c r="J90" s="115">
        <f t="shared" si="7"/>
        <v>90</v>
      </c>
      <c r="L90" s="46"/>
    </row>
    <row r="91" spans="1:12" ht="51.75" customHeight="1" hidden="1">
      <c r="A91" s="144"/>
      <c r="B91" s="90" t="s">
        <v>68</v>
      </c>
      <c r="C91" s="85" t="s">
        <v>63</v>
      </c>
      <c r="D91" s="85" t="s">
        <v>11</v>
      </c>
      <c r="E91" s="85" t="s">
        <v>11</v>
      </c>
      <c r="F91" s="85" t="s">
        <v>115</v>
      </c>
      <c r="G91" s="85" t="s">
        <v>3</v>
      </c>
      <c r="H91" s="115"/>
      <c r="I91" s="115">
        <v>0</v>
      </c>
      <c r="J91" s="115" t="e">
        <f t="shared" si="7"/>
        <v>#DIV/0!</v>
      </c>
      <c r="L91" s="46"/>
    </row>
    <row r="92" spans="1:12" ht="63.75" customHeight="1" hidden="1">
      <c r="A92" s="144"/>
      <c r="B92" s="90" t="s">
        <v>130</v>
      </c>
      <c r="C92" s="85" t="s">
        <v>63</v>
      </c>
      <c r="D92" s="85" t="s">
        <v>11</v>
      </c>
      <c r="E92" s="85" t="s">
        <v>11</v>
      </c>
      <c r="F92" s="85" t="s">
        <v>115</v>
      </c>
      <c r="G92" s="85" t="s">
        <v>131</v>
      </c>
      <c r="H92" s="115"/>
      <c r="I92" s="115">
        <v>0</v>
      </c>
      <c r="J92" s="115" t="e">
        <f t="shared" si="7"/>
        <v>#DIV/0!</v>
      </c>
      <c r="L92" s="46"/>
    </row>
    <row r="93" spans="1:12" ht="33" customHeight="1">
      <c r="A93" s="144"/>
      <c r="B93" s="90" t="s">
        <v>72</v>
      </c>
      <c r="C93" s="85" t="s">
        <v>63</v>
      </c>
      <c r="D93" s="85" t="s">
        <v>11</v>
      </c>
      <c r="E93" s="85" t="s">
        <v>11</v>
      </c>
      <c r="F93" s="85" t="s">
        <v>115</v>
      </c>
      <c r="G93" s="85" t="s">
        <v>5</v>
      </c>
      <c r="H93" s="115">
        <v>5</v>
      </c>
      <c r="I93" s="149">
        <v>4.5</v>
      </c>
      <c r="J93" s="115">
        <f t="shared" si="7"/>
        <v>90</v>
      </c>
      <c r="L93" s="46"/>
    </row>
    <row r="94" spans="1:12" ht="12.75" customHeight="1">
      <c r="A94" s="144"/>
      <c r="B94" s="92" t="s">
        <v>141</v>
      </c>
      <c r="C94" s="96" t="s">
        <v>63</v>
      </c>
      <c r="D94" s="96" t="s">
        <v>13</v>
      </c>
      <c r="E94" s="96"/>
      <c r="F94" s="96"/>
      <c r="G94" s="97"/>
      <c r="H94" s="150">
        <f>H96</f>
        <v>1102</v>
      </c>
      <c r="I94" s="150">
        <f>I95</f>
        <v>1085.8999999999999</v>
      </c>
      <c r="J94" s="94">
        <f t="shared" si="7"/>
        <v>98.53901996370234</v>
      </c>
      <c r="L94" s="46"/>
    </row>
    <row r="95" spans="1:12" ht="32.25" customHeight="1">
      <c r="A95" s="144"/>
      <c r="B95" s="90" t="s">
        <v>163</v>
      </c>
      <c r="C95" s="85" t="s">
        <v>63</v>
      </c>
      <c r="D95" s="85" t="s">
        <v>13</v>
      </c>
      <c r="E95" s="85" t="s">
        <v>1</v>
      </c>
      <c r="F95" s="85" t="s">
        <v>118</v>
      </c>
      <c r="G95" s="95"/>
      <c r="H95" s="149">
        <f>H96</f>
        <v>1102</v>
      </c>
      <c r="I95" s="149">
        <f>I96</f>
        <v>1085.8999999999999</v>
      </c>
      <c r="J95" s="115">
        <f t="shared" si="7"/>
        <v>98.53901996370234</v>
      </c>
      <c r="L95" s="46"/>
    </row>
    <row r="96" spans="1:12" ht="60.75" customHeight="1">
      <c r="A96" s="144"/>
      <c r="B96" s="90" t="s">
        <v>164</v>
      </c>
      <c r="C96" s="85" t="s">
        <v>63</v>
      </c>
      <c r="D96" s="85" t="s">
        <v>13</v>
      </c>
      <c r="E96" s="85" t="s">
        <v>1</v>
      </c>
      <c r="F96" s="85" t="s">
        <v>116</v>
      </c>
      <c r="G96" s="85" t="s">
        <v>61</v>
      </c>
      <c r="H96" s="115">
        <f>H98+H99+H100+H101+H102</f>
        <v>1102</v>
      </c>
      <c r="I96" s="149">
        <f>I98+I99+I100+I101+I102</f>
        <v>1085.8999999999999</v>
      </c>
      <c r="J96" s="115">
        <f t="shared" si="7"/>
        <v>98.53901996370234</v>
      </c>
      <c r="L96" s="46"/>
    </row>
    <row r="97" spans="1:12" ht="50.25" customHeight="1" hidden="1">
      <c r="A97" s="144"/>
      <c r="B97" s="90" t="s">
        <v>71</v>
      </c>
      <c r="C97" s="85" t="s">
        <v>63</v>
      </c>
      <c r="D97" s="85" t="s">
        <v>13</v>
      </c>
      <c r="E97" s="85" t="s">
        <v>1</v>
      </c>
      <c r="F97" s="85" t="s">
        <v>116</v>
      </c>
      <c r="G97" s="85" t="s">
        <v>4</v>
      </c>
      <c r="H97" s="115"/>
      <c r="I97" s="149">
        <v>-10</v>
      </c>
      <c r="J97" s="181" t="e">
        <f t="shared" si="7"/>
        <v>#DIV/0!</v>
      </c>
      <c r="L97" s="46"/>
    </row>
    <row r="98" spans="1:12" ht="32.25" customHeight="1">
      <c r="A98" s="144"/>
      <c r="B98" s="118" t="s">
        <v>72</v>
      </c>
      <c r="C98" s="85" t="s">
        <v>63</v>
      </c>
      <c r="D98" s="85" t="s">
        <v>13</v>
      </c>
      <c r="E98" s="85" t="s">
        <v>1</v>
      </c>
      <c r="F98" s="85" t="s">
        <v>116</v>
      </c>
      <c r="G98" s="85" t="s">
        <v>5</v>
      </c>
      <c r="H98" s="115">
        <v>1053.33</v>
      </c>
      <c r="I98" s="115">
        <v>1040.3</v>
      </c>
      <c r="J98" s="115">
        <f t="shared" si="7"/>
        <v>98.76297076889485</v>
      </c>
      <c r="L98" s="46"/>
    </row>
    <row r="99" spans="1:12" ht="31.5" customHeight="1">
      <c r="A99" s="144"/>
      <c r="B99" s="90" t="s">
        <v>142</v>
      </c>
      <c r="C99" s="85" t="s">
        <v>63</v>
      </c>
      <c r="D99" s="85" t="s">
        <v>13</v>
      </c>
      <c r="E99" s="85" t="s">
        <v>1</v>
      </c>
      <c r="F99" s="85" t="s">
        <v>116</v>
      </c>
      <c r="G99" s="85" t="s">
        <v>77</v>
      </c>
      <c r="H99" s="115">
        <v>10</v>
      </c>
      <c r="I99" s="115">
        <v>10</v>
      </c>
      <c r="J99" s="115">
        <f t="shared" si="7"/>
        <v>100</v>
      </c>
      <c r="L99" s="46"/>
    </row>
    <row r="100" spans="1:12" ht="31.5" customHeight="1">
      <c r="A100" s="144"/>
      <c r="B100" s="90" t="s">
        <v>73</v>
      </c>
      <c r="C100" s="85" t="s">
        <v>63</v>
      </c>
      <c r="D100" s="85" t="s">
        <v>13</v>
      </c>
      <c r="E100" s="85" t="s">
        <v>1</v>
      </c>
      <c r="F100" s="85" t="s">
        <v>116</v>
      </c>
      <c r="G100" s="85" t="s">
        <v>6</v>
      </c>
      <c r="H100" s="115">
        <v>29.95</v>
      </c>
      <c r="I100" s="115">
        <v>29.95</v>
      </c>
      <c r="J100" s="115">
        <f t="shared" si="7"/>
        <v>100</v>
      </c>
      <c r="L100" s="46"/>
    </row>
    <row r="101" spans="1:12" ht="21" customHeight="1">
      <c r="A101" s="144"/>
      <c r="B101" s="90" t="s">
        <v>74</v>
      </c>
      <c r="C101" s="85" t="s">
        <v>63</v>
      </c>
      <c r="D101" s="85" t="s">
        <v>13</v>
      </c>
      <c r="E101" s="85" t="s">
        <v>1</v>
      </c>
      <c r="F101" s="85" t="s">
        <v>116</v>
      </c>
      <c r="G101" s="85" t="s">
        <v>65</v>
      </c>
      <c r="H101" s="115">
        <v>2.72</v>
      </c>
      <c r="I101" s="115">
        <v>0.08</v>
      </c>
      <c r="J101" s="115">
        <f t="shared" si="7"/>
        <v>2.941176470588235</v>
      </c>
      <c r="L101" s="46"/>
    </row>
    <row r="102" spans="1:12" ht="26.25" customHeight="1">
      <c r="A102" s="144"/>
      <c r="B102" s="90" t="s">
        <v>153</v>
      </c>
      <c r="C102" s="85" t="s">
        <v>63</v>
      </c>
      <c r="D102" s="85" t="s">
        <v>13</v>
      </c>
      <c r="E102" s="85" t="s">
        <v>1</v>
      </c>
      <c r="F102" s="85" t="s">
        <v>116</v>
      </c>
      <c r="G102" s="85" t="s">
        <v>154</v>
      </c>
      <c r="H102" s="115">
        <v>6</v>
      </c>
      <c r="I102" s="115">
        <v>5.57</v>
      </c>
      <c r="J102" s="115">
        <f t="shared" si="7"/>
        <v>92.83333333333333</v>
      </c>
      <c r="L102" s="46"/>
    </row>
    <row r="103" spans="1:12" ht="26.25" customHeight="1" hidden="1">
      <c r="A103" s="144"/>
      <c r="B103" s="92" t="s">
        <v>48</v>
      </c>
      <c r="C103" s="96" t="s">
        <v>63</v>
      </c>
      <c r="D103" s="96" t="s">
        <v>7</v>
      </c>
      <c r="E103" s="96"/>
      <c r="F103" s="96"/>
      <c r="G103" s="96"/>
      <c r="H103" s="94"/>
      <c r="I103" s="94">
        <f>I104</f>
        <v>0</v>
      </c>
      <c r="J103" s="180" t="e">
        <f t="shared" si="7"/>
        <v>#DIV/0!</v>
      </c>
      <c r="L103" s="46"/>
    </row>
    <row r="104" spans="1:12" ht="26.25" customHeight="1" hidden="1">
      <c r="A104" s="144"/>
      <c r="B104" s="90" t="s">
        <v>50</v>
      </c>
      <c r="C104" s="85" t="s">
        <v>63</v>
      </c>
      <c r="D104" s="85" t="s">
        <v>7</v>
      </c>
      <c r="E104" s="85" t="s">
        <v>1</v>
      </c>
      <c r="F104" s="85"/>
      <c r="G104" s="85"/>
      <c r="H104" s="115"/>
      <c r="I104" s="115">
        <f>I105</f>
        <v>0</v>
      </c>
      <c r="J104" s="180" t="e">
        <f t="shared" si="7"/>
        <v>#DIV/0!</v>
      </c>
      <c r="L104" s="46"/>
    </row>
    <row r="105" spans="1:12" ht="46.5" customHeight="1" hidden="1">
      <c r="A105" s="144"/>
      <c r="B105" s="74" t="s">
        <v>163</v>
      </c>
      <c r="C105" s="85" t="s">
        <v>63</v>
      </c>
      <c r="D105" s="85" t="s">
        <v>7</v>
      </c>
      <c r="E105" s="85" t="s">
        <v>1</v>
      </c>
      <c r="F105" s="85" t="s">
        <v>118</v>
      </c>
      <c r="G105" s="85"/>
      <c r="H105" s="115"/>
      <c r="I105" s="115">
        <f>I106</f>
        <v>0</v>
      </c>
      <c r="J105" s="180" t="e">
        <f t="shared" si="7"/>
        <v>#DIV/0!</v>
      </c>
      <c r="L105" s="46"/>
    </row>
    <row r="106" spans="1:12" ht="50.25" customHeight="1" hidden="1">
      <c r="A106" s="144"/>
      <c r="B106" s="74" t="s">
        <v>161</v>
      </c>
      <c r="C106" s="85" t="s">
        <v>63</v>
      </c>
      <c r="D106" s="85" t="s">
        <v>7</v>
      </c>
      <c r="E106" s="85" t="s">
        <v>1</v>
      </c>
      <c r="F106" s="85" t="s">
        <v>110</v>
      </c>
      <c r="G106" s="85" t="s">
        <v>61</v>
      </c>
      <c r="H106" s="115"/>
      <c r="I106" s="115">
        <f>I107+I108+I109</f>
        <v>0</v>
      </c>
      <c r="J106" s="180" t="e">
        <f t="shared" si="7"/>
        <v>#DIV/0!</v>
      </c>
      <c r="L106" s="46"/>
    </row>
    <row r="107" spans="1:12" ht="46.5" customHeight="1" hidden="1">
      <c r="A107" s="144"/>
      <c r="B107" s="74" t="s">
        <v>68</v>
      </c>
      <c r="C107" s="85" t="s">
        <v>63</v>
      </c>
      <c r="D107" s="85" t="s">
        <v>7</v>
      </c>
      <c r="E107" s="85" t="s">
        <v>1</v>
      </c>
      <c r="F107" s="85" t="s">
        <v>110</v>
      </c>
      <c r="G107" s="85" t="s">
        <v>3</v>
      </c>
      <c r="H107" s="115"/>
      <c r="I107" s="115">
        <v>0</v>
      </c>
      <c r="J107" s="180" t="e">
        <f t="shared" si="7"/>
        <v>#DIV/0!</v>
      </c>
      <c r="L107" s="46"/>
    </row>
    <row r="108" spans="1:12" ht="60.75" customHeight="1" hidden="1">
      <c r="A108" s="144"/>
      <c r="B108" s="135" t="s">
        <v>130</v>
      </c>
      <c r="C108" s="85" t="s">
        <v>63</v>
      </c>
      <c r="D108" s="85" t="s">
        <v>7</v>
      </c>
      <c r="E108" s="85" t="s">
        <v>1</v>
      </c>
      <c r="F108" s="85" t="s">
        <v>110</v>
      </c>
      <c r="G108" s="85" t="s">
        <v>131</v>
      </c>
      <c r="H108" s="115"/>
      <c r="I108" s="115">
        <v>0</v>
      </c>
      <c r="J108" s="180" t="e">
        <f t="shared" si="7"/>
        <v>#DIV/0!</v>
      </c>
      <c r="L108" s="46"/>
    </row>
    <row r="109" spans="1:12" ht="37.5" customHeight="1" hidden="1">
      <c r="A109" s="144"/>
      <c r="B109" s="90" t="s">
        <v>72</v>
      </c>
      <c r="C109" s="85" t="s">
        <v>63</v>
      </c>
      <c r="D109" s="85" t="s">
        <v>7</v>
      </c>
      <c r="E109" s="85" t="s">
        <v>1</v>
      </c>
      <c r="F109" s="85" t="s">
        <v>110</v>
      </c>
      <c r="G109" s="85" t="s">
        <v>5</v>
      </c>
      <c r="H109" s="115"/>
      <c r="I109" s="115">
        <v>0</v>
      </c>
      <c r="J109" s="180" t="e">
        <f t="shared" si="7"/>
        <v>#DIV/0!</v>
      </c>
      <c r="L109" s="46"/>
    </row>
    <row r="110" spans="1:12" ht="36.75" customHeight="1">
      <c r="A110" s="144"/>
      <c r="B110" s="92" t="s">
        <v>51</v>
      </c>
      <c r="C110" s="96" t="s">
        <v>63</v>
      </c>
      <c r="D110" s="96" t="s">
        <v>7</v>
      </c>
      <c r="E110" s="96" t="s">
        <v>12</v>
      </c>
      <c r="F110" s="96"/>
      <c r="G110" s="86"/>
      <c r="H110" s="94">
        <f>H111</f>
        <v>3834.0400000000004</v>
      </c>
      <c r="I110" s="94">
        <f>I111</f>
        <v>3756.76</v>
      </c>
      <c r="J110" s="94">
        <f t="shared" si="7"/>
        <v>97.98437157671802</v>
      </c>
      <c r="L110" s="46"/>
    </row>
    <row r="111" spans="1:12" ht="51" customHeight="1">
      <c r="A111" s="144"/>
      <c r="B111" s="118" t="s">
        <v>159</v>
      </c>
      <c r="C111" s="85" t="s">
        <v>63</v>
      </c>
      <c r="D111" s="85" t="s">
        <v>7</v>
      </c>
      <c r="E111" s="85" t="s">
        <v>12</v>
      </c>
      <c r="F111" s="85" t="s">
        <v>118</v>
      </c>
      <c r="G111" s="84"/>
      <c r="H111" s="115">
        <f>H112</f>
        <v>3834.0400000000004</v>
      </c>
      <c r="I111" s="115">
        <f>I112</f>
        <v>3756.76</v>
      </c>
      <c r="J111" s="115">
        <f t="shared" si="7"/>
        <v>97.98437157671802</v>
      </c>
      <c r="L111" s="46"/>
    </row>
    <row r="112" spans="1:12" ht="48" customHeight="1">
      <c r="A112" s="144"/>
      <c r="B112" s="90" t="s">
        <v>161</v>
      </c>
      <c r="C112" s="85" t="s">
        <v>63</v>
      </c>
      <c r="D112" s="85" t="s">
        <v>7</v>
      </c>
      <c r="E112" s="85" t="s">
        <v>12</v>
      </c>
      <c r="F112" s="85" t="s">
        <v>114</v>
      </c>
      <c r="G112" s="84"/>
      <c r="H112" s="115">
        <f>H113+H119+H124</f>
        <v>3834.0400000000004</v>
      </c>
      <c r="I112" s="115">
        <f>I113+I119+I124</f>
        <v>3756.76</v>
      </c>
      <c r="J112" s="115">
        <f t="shared" si="7"/>
        <v>97.98437157671802</v>
      </c>
      <c r="L112" s="46"/>
    </row>
    <row r="113" spans="1:12" ht="60.75" customHeight="1">
      <c r="A113" s="144"/>
      <c r="B113" s="90" t="s">
        <v>171</v>
      </c>
      <c r="C113" s="85" t="s">
        <v>63</v>
      </c>
      <c r="D113" s="85" t="s">
        <v>7</v>
      </c>
      <c r="E113" s="85" t="s">
        <v>12</v>
      </c>
      <c r="F113" s="85" t="s">
        <v>110</v>
      </c>
      <c r="G113" s="85" t="s">
        <v>61</v>
      </c>
      <c r="H113" s="115">
        <f>H114+H115+H116+H118</f>
        <v>3021.6000000000004</v>
      </c>
      <c r="I113" s="115">
        <f>I114+I115+I116+I118</f>
        <v>2998.82</v>
      </c>
      <c r="J113" s="115">
        <f t="shared" si="7"/>
        <v>99.24609478422028</v>
      </c>
      <c r="L113" s="46"/>
    </row>
    <row r="114" spans="1:12" ht="51" customHeight="1">
      <c r="A114" s="144"/>
      <c r="B114" s="90" t="s">
        <v>68</v>
      </c>
      <c r="C114" s="85" t="s">
        <v>63</v>
      </c>
      <c r="D114" s="85" t="s">
        <v>7</v>
      </c>
      <c r="E114" s="85" t="s">
        <v>12</v>
      </c>
      <c r="F114" s="85" t="s">
        <v>110</v>
      </c>
      <c r="G114" s="168">
        <v>121</v>
      </c>
      <c r="H114" s="115">
        <v>960.6</v>
      </c>
      <c r="I114" s="115">
        <v>937.82</v>
      </c>
      <c r="J114" s="115">
        <f t="shared" si="7"/>
        <v>97.62856547990839</v>
      </c>
      <c r="L114" s="46"/>
    </row>
    <row r="115" spans="1:12" ht="51" customHeight="1">
      <c r="A115" s="144"/>
      <c r="B115" s="90" t="s">
        <v>68</v>
      </c>
      <c r="C115" s="85" t="s">
        <v>63</v>
      </c>
      <c r="D115" s="85" t="s">
        <v>7</v>
      </c>
      <c r="E115" s="85" t="s">
        <v>12</v>
      </c>
      <c r="F115" s="85" t="s">
        <v>183</v>
      </c>
      <c r="G115" s="168">
        <v>121</v>
      </c>
      <c r="H115" s="115">
        <v>1327.7</v>
      </c>
      <c r="I115" s="115">
        <v>1327.7</v>
      </c>
      <c r="J115" s="115">
        <f t="shared" si="7"/>
        <v>100</v>
      </c>
      <c r="L115" s="46"/>
    </row>
    <row r="116" spans="1:12" ht="61.5" customHeight="1">
      <c r="A116" s="144"/>
      <c r="B116" s="90" t="s">
        <v>130</v>
      </c>
      <c r="C116" s="85" t="s">
        <v>63</v>
      </c>
      <c r="D116" s="85" t="s">
        <v>7</v>
      </c>
      <c r="E116" s="85" t="s">
        <v>12</v>
      </c>
      <c r="F116" s="85" t="s">
        <v>110</v>
      </c>
      <c r="G116" s="168">
        <v>129</v>
      </c>
      <c r="H116" s="115">
        <v>332.3</v>
      </c>
      <c r="I116" s="115">
        <v>332.3</v>
      </c>
      <c r="J116" s="115">
        <f t="shared" si="7"/>
        <v>100</v>
      </c>
      <c r="L116" s="46"/>
    </row>
    <row r="117" spans="1:12" ht="37.5" customHeight="1" hidden="1">
      <c r="A117" s="144"/>
      <c r="B117" s="90" t="s">
        <v>72</v>
      </c>
      <c r="C117" s="85" t="s">
        <v>7</v>
      </c>
      <c r="D117" s="85" t="s">
        <v>7</v>
      </c>
      <c r="E117" s="85" t="s">
        <v>12</v>
      </c>
      <c r="F117" s="85" t="s">
        <v>110</v>
      </c>
      <c r="G117" s="168">
        <v>244</v>
      </c>
      <c r="H117" s="115"/>
      <c r="I117" s="115">
        <v>-23</v>
      </c>
      <c r="J117" s="115" t="e">
        <f t="shared" si="7"/>
        <v>#DIV/0!</v>
      </c>
      <c r="L117" s="46"/>
    </row>
    <row r="118" spans="1:12" ht="63" customHeight="1">
      <c r="A118" s="144"/>
      <c r="B118" s="90" t="s">
        <v>130</v>
      </c>
      <c r="C118" s="85" t="s">
        <v>63</v>
      </c>
      <c r="D118" s="85" t="s">
        <v>7</v>
      </c>
      <c r="E118" s="85" t="s">
        <v>12</v>
      </c>
      <c r="F118" s="85" t="s">
        <v>183</v>
      </c>
      <c r="G118" s="168">
        <v>129</v>
      </c>
      <c r="H118" s="115">
        <v>401</v>
      </c>
      <c r="I118" s="115">
        <v>401</v>
      </c>
      <c r="J118" s="115">
        <f t="shared" si="7"/>
        <v>100</v>
      </c>
      <c r="L118" s="46"/>
    </row>
    <row r="119" spans="1:10" s="66" customFormat="1" ht="63.75" customHeight="1">
      <c r="A119" s="144"/>
      <c r="B119" s="90" t="s">
        <v>162</v>
      </c>
      <c r="C119" s="85" t="s">
        <v>63</v>
      </c>
      <c r="D119" s="85" t="s">
        <v>7</v>
      </c>
      <c r="E119" s="85" t="s">
        <v>12</v>
      </c>
      <c r="F119" s="85" t="s">
        <v>114</v>
      </c>
      <c r="G119" s="85" t="s">
        <v>61</v>
      </c>
      <c r="H119" s="115">
        <f>H120+H121+H122+H123</f>
        <v>265.6</v>
      </c>
      <c r="I119" s="115">
        <f>I120+I121+I122+I123</f>
        <v>263.99</v>
      </c>
      <c r="J119" s="115">
        <f t="shared" si="7"/>
        <v>99.39382530120481</v>
      </c>
    </row>
    <row r="120" spans="1:12" ht="48" customHeight="1">
      <c r="A120" s="146"/>
      <c r="B120" s="90" t="s">
        <v>68</v>
      </c>
      <c r="C120" s="85" t="s">
        <v>63</v>
      </c>
      <c r="D120" s="85" t="s">
        <v>7</v>
      </c>
      <c r="E120" s="85" t="s">
        <v>12</v>
      </c>
      <c r="F120" s="85" t="s">
        <v>155</v>
      </c>
      <c r="G120" s="85" t="s">
        <v>3</v>
      </c>
      <c r="H120" s="115">
        <v>94</v>
      </c>
      <c r="I120" s="115">
        <v>92.39</v>
      </c>
      <c r="J120" s="115">
        <f t="shared" si="7"/>
        <v>98.2872340425532</v>
      </c>
      <c r="L120" s="46"/>
    </row>
    <row r="121" spans="1:12" ht="48" customHeight="1">
      <c r="A121" s="146"/>
      <c r="B121" s="90" t="s">
        <v>68</v>
      </c>
      <c r="C121" s="85" t="s">
        <v>63</v>
      </c>
      <c r="D121" s="85" t="s">
        <v>7</v>
      </c>
      <c r="E121" s="85" t="s">
        <v>12</v>
      </c>
      <c r="F121" s="85" t="s">
        <v>185</v>
      </c>
      <c r="G121" s="85" t="s">
        <v>3</v>
      </c>
      <c r="H121" s="115">
        <v>110</v>
      </c>
      <c r="I121" s="115">
        <v>110</v>
      </c>
      <c r="J121" s="115">
        <f t="shared" si="7"/>
        <v>100</v>
      </c>
      <c r="L121" s="46"/>
    </row>
    <row r="122" spans="1:12" ht="62.25" customHeight="1">
      <c r="A122" s="144"/>
      <c r="B122" s="90" t="s">
        <v>130</v>
      </c>
      <c r="C122" s="85" t="s">
        <v>63</v>
      </c>
      <c r="D122" s="85" t="s">
        <v>7</v>
      </c>
      <c r="E122" s="85" t="s">
        <v>12</v>
      </c>
      <c r="F122" s="85" t="s">
        <v>155</v>
      </c>
      <c r="G122" s="85" t="s">
        <v>131</v>
      </c>
      <c r="H122" s="115">
        <v>28.3</v>
      </c>
      <c r="I122" s="115">
        <v>28.3</v>
      </c>
      <c r="J122" s="115">
        <f t="shared" si="7"/>
        <v>100</v>
      </c>
      <c r="L122" s="46"/>
    </row>
    <row r="123" spans="1:12" ht="62.25" customHeight="1">
      <c r="A123" s="144"/>
      <c r="B123" s="90" t="s">
        <v>130</v>
      </c>
      <c r="C123" s="85" t="s">
        <v>63</v>
      </c>
      <c r="D123" s="85" t="s">
        <v>7</v>
      </c>
      <c r="E123" s="85" t="s">
        <v>12</v>
      </c>
      <c r="F123" s="85" t="s">
        <v>185</v>
      </c>
      <c r="G123" s="85" t="s">
        <v>131</v>
      </c>
      <c r="H123" s="115">
        <v>33.3</v>
      </c>
      <c r="I123" s="115">
        <v>33.3</v>
      </c>
      <c r="J123" s="115">
        <f t="shared" si="7"/>
        <v>100</v>
      </c>
      <c r="L123" s="46"/>
    </row>
    <row r="124" spans="1:12" ht="48" customHeight="1">
      <c r="A124" s="144"/>
      <c r="B124" s="90" t="s">
        <v>161</v>
      </c>
      <c r="C124" s="85" t="s">
        <v>63</v>
      </c>
      <c r="D124" s="85" t="s">
        <v>7</v>
      </c>
      <c r="E124" s="85" t="s">
        <v>12</v>
      </c>
      <c r="F124" s="85" t="s">
        <v>114</v>
      </c>
      <c r="G124" s="119" t="s">
        <v>61</v>
      </c>
      <c r="H124" s="149">
        <f>H129+H130+H131+H133</f>
        <v>546.84</v>
      </c>
      <c r="I124" s="149">
        <f>I129+I130+I133+I131</f>
        <v>493.94999999999993</v>
      </c>
      <c r="J124" s="115">
        <f t="shared" si="7"/>
        <v>90.32806671055518</v>
      </c>
      <c r="L124" s="46"/>
    </row>
    <row r="125" spans="1:12" ht="12.75" customHeight="1" hidden="1">
      <c r="A125" s="144"/>
      <c r="B125" s="90" t="s">
        <v>68</v>
      </c>
      <c r="C125" s="85" t="s">
        <v>63</v>
      </c>
      <c r="D125" s="85" t="s">
        <v>7</v>
      </c>
      <c r="E125" s="85" t="s">
        <v>12</v>
      </c>
      <c r="F125" s="85" t="s">
        <v>156</v>
      </c>
      <c r="G125" s="119" t="s">
        <v>3</v>
      </c>
      <c r="H125" s="149"/>
      <c r="I125" s="149">
        <v>186.6</v>
      </c>
      <c r="J125" s="115" t="e">
        <f t="shared" si="7"/>
        <v>#DIV/0!</v>
      </c>
      <c r="L125" s="46"/>
    </row>
    <row r="126" spans="1:12" ht="12.75" customHeight="1" hidden="1">
      <c r="A126" s="144"/>
      <c r="B126" s="90" t="s">
        <v>130</v>
      </c>
      <c r="C126" s="85" t="s">
        <v>63</v>
      </c>
      <c r="D126" s="85" t="s">
        <v>7</v>
      </c>
      <c r="E126" s="85" t="s">
        <v>12</v>
      </c>
      <c r="F126" s="85" t="s">
        <v>155</v>
      </c>
      <c r="G126" s="119" t="s">
        <v>131</v>
      </c>
      <c r="H126" s="149"/>
      <c r="I126" s="149">
        <v>38.4</v>
      </c>
      <c r="J126" s="115" t="e">
        <f t="shared" si="7"/>
        <v>#DIV/0!</v>
      </c>
      <c r="L126" s="46"/>
    </row>
    <row r="127" spans="1:12" ht="12.75" customHeight="1" hidden="1">
      <c r="A127" s="144"/>
      <c r="B127" s="90" t="s">
        <v>144</v>
      </c>
      <c r="C127" s="85" t="s">
        <v>63</v>
      </c>
      <c r="D127" s="85" t="s">
        <v>7</v>
      </c>
      <c r="E127" s="85" t="s">
        <v>12</v>
      </c>
      <c r="F127" s="85" t="s">
        <v>156</v>
      </c>
      <c r="G127" s="119" t="s">
        <v>61</v>
      </c>
      <c r="H127" s="149"/>
      <c r="I127" s="149" t="e">
        <f>I128+#REF!+I132</f>
        <v>#REF!</v>
      </c>
      <c r="J127" s="115" t="e">
        <f t="shared" si="7"/>
        <v>#REF!</v>
      </c>
      <c r="L127" s="46"/>
    </row>
    <row r="128" spans="1:12" ht="13.5" customHeight="1" hidden="1">
      <c r="A128" s="144"/>
      <c r="B128" s="90" t="s">
        <v>68</v>
      </c>
      <c r="C128" s="85" t="s">
        <v>63</v>
      </c>
      <c r="D128" s="85" t="s">
        <v>7</v>
      </c>
      <c r="E128" s="85" t="s">
        <v>12</v>
      </c>
      <c r="F128" s="85" t="s">
        <v>156</v>
      </c>
      <c r="G128" s="119" t="s">
        <v>3</v>
      </c>
      <c r="H128" s="149"/>
      <c r="I128" s="149">
        <v>186.6</v>
      </c>
      <c r="J128" s="115" t="e">
        <f t="shared" si="7"/>
        <v>#DIV/0!</v>
      </c>
      <c r="L128" s="46"/>
    </row>
    <row r="129" spans="1:12" ht="47.25">
      <c r="A129" s="144"/>
      <c r="B129" s="90" t="s">
        <v>68</v>
      </c>
      <c r="C129" s="85" t="s">
        <v>63</v>
      </c>
      <c r="D129" s="85" t="s">
        <v>7</v>
      </c>
      <c r="E129" s="85" t="s">
        <v>12</v>
      </c>
      <c r="F129" s="85" t="s">
        <v>156</v>
      </c>
      <c r="G129" s="119" t="s">
        <v>3</v>
      </c>
      <c r="H129" s="149">
        <v>196</v>
      </c>
      <c r="I129" s="149">
        <v>162.17</v>
      </c>
      <c r="J129" s="115">
        <f t="shared" si="7"/>
        <v>82.73979591836735</v>
      </c>
      <c r="L129" s="46"/>
    </row>
    <row r="130" spans="1:12" ht="47.25">
      <c r="A130" s="144"/>
      <c r="B130" s="90" t="s">
        <v>68</v>
      </c>
      <c r="C130" s="85" t="s">
        <v>63</v>
      </c>
      <c r="D130" s="85" t="s">
        <v>7</v>
      </c>
      <c r="E130" s="85" t="s">
        <v>12</v>
      </c>
      <c r="F130" s="85" t="s">
        <v>184</v>
      </c>
      <c r="G130" s="119" t="s">
        <v>3</v>
      </c>
      <c r="H130" s="149">
        <v>224</v>
      </c>
      <c r="I130" s="149">
        <v>224</v>
      </c>
      <c r="J130" s="115">
        <f t="shared" si="7"/>
        <v>100</v>
      </c>
      <c r="L130" s="46"/>
    </row>
    <row r="131" spans="1:12" ht="63" customHeight="1">
      <c r="A131" s="144"/>
      <c r="B131" s="90" t="s">
        <v>130</v>
      </c>
      <c r="C131" s="85" t="s">
        <v>63</v>
      </c>
      <c r="D131" s="85" t="s">
        <v>7</v>
      </c>
      <c r="E131" s="85" t="s">
        <v>12</v>
      </c>
      <c r="F131" s="85" t="s">
        <v>156</v>
      </c>
      <c r="G131" s="119" t="s">
        <v>131</v>
      </c>
      <c r="H131" s="149">
        <v>58.84</v>
      </c>
      <c r="I131" s="149">
        <v>39.78</v>
      </c>
      <c r="J131" s="115">
        <f t="shared" si="7"/>
        <v>67.60707002039429</v>
      </c>
      <c r="L131" s="46"/>
    </row>
    <row r="132" spans="1:12" ht="36.75" customHeight="1" hidden="1">
      <c r="A132" s="144"/>
      <c r="B132" s="90" t="s">
        <v>72</v>
      </c>
      <c r="C132" s="85" t="s">
        <v>63</v>
      </c>
      <c r="D132" s="85" t="s">
        <v>7</v>
      </c>
      <c r="E132" s="85" t="s">
        <v>12</v>
      </c>
      <c r="F132" s="85" t="s">
        <v>156</v>
      </c>
      <c r="G132" s="119" t="s">
        <v>5</v>
      </c>
      <c r="H132" s="149"/>
      <c r="I132" s="149">
        <v>-28.2</v>
      </c>
      <c r="J132" s="115" t="e">
        <f t="shared" si="7"/>
        <v>#DIV/0!</v>
      </c>
      <c r="L132" s="46"/>
    </row>
    <row r="133" spans="1:12" ht="66" customHeight="1">
      <c r="A133" s="144"/>
      <c r="B133" s="90" t="s">
        <v>130</v>
      </c>
      <c r="C133" s="85" t="s">
        <v>63</v>
      </c>
      <c r="D133" s="85" t="s">
        <v>7</v>
      </c>
      <c r="E133" s="85" t="s">
        <v>12</v>
      </c>
      <c r="F133" s="85" t="s">
        <v>184</v>
      </c>
      <c r="G133" s="119" t="s">
        <v>131</v>
      </c>
      <c r="H133" s="149">
        <v>68</v>
      </c>
      <c r="I133" s="149">
        <v>68</v>
      </c>
      <c r="J133" s="115">
        <f t="shared" si="7"/>
        <v>100</v>
      </c>
      <c r="L133" s="46"/>
    </row>
    <row r="134" spans="1:12" ht="23.25" customHeight="1">
      <c r="A134" s="144"/>
      <c r="B134" s="92" t="s">
        <v>21</v>
      </c>
      <c r="C134" s="92"/>
      <c r="D134" s="92"/>
      <c r="E134" s="92"/>
      <c r="F134" s="92"/>
      <c r="G134" s="94"/>
      <c r="H134" s="94">
        <f>H110+H94+H87+H79+H71+H63+H58+H35+H31+H27+H15+H9</f>
        <v>7933.170000000001</v>
      </c>
      <c r="I134" s="94">
        <f>I110+I94+I87+I79+I71+I63+I58+I35+I31+I27+I15+I9</f>
        <v>7408.950000000001</v>
      </c>
      <c r="J134" s="94">
        <f t="shared" si="7"/>
        <v>93.39204882789603</v>
      </c>
      <c r="L134" s="46"/>
    </row>
    <row r="135" spans="10:12" ht="31.5" customHeight="1">
      <c r="J135" s="46"/>
      <c r="L135" s="46"/>
    </row>
    <row r="136" spans="10:12" ht="13.5" customHeight="1" hidden="1">
      <c r="J136" s="46"/>
      <c r="K136" s="67"/>
      <c r="L136" s="46"/>
    </row>
    <row r="137" spans="11:12" ht="55.5" customHeight="1">
      <c r="K137" s="67"/>
      <c r="L137" s="46"/>
    </row>
    <row r="138" ht="45.75" customHeight="1">
      <c r="L138" s="46"/>
    </row>
    <row r="139" spans="11:12" ht="45.75" customHeight="1">
      <c r="K139" s="67"/>
      <c r="L139" s="46"/>
    </row>
    <row r="140" ht="42" customHeight="1">
      <c r="L140" s="46"/>
    </row>
    <row r="141" ht="69.75" customHeight="1">
      <c r="L141" s="46"/>
    </row>
    <row r="142" ht="34.5" customHeight="1">
      <c r="L142" s="46"/>
    </row>
    <row r="143" ht="59.25" customHeight="1">
      <c r="L143" s="46"/>
    </row>
    <row r="144" ht="59.25" customHeight="1"/>
    <row r="145" ht="40.5" customHeight="1"/>
    <row r="146" ht="33.75" customHeight="1"/>
    <row r="147" ht="12.75" customHeight="1"/>
    <row r="148" ht="12.75">
      <c r="M148" s="67"/>
    </row>
  </sheetData>
  <sheetProtection/>
  <mergeCells count="4">
    <mergeCell ref="G2:J2"/>
    <mergeCell ref="G1:J1"/>
    <mergeCell ref="A3:J3"/>
    <mergeCell ref="I4:J4"/>
  </mergeCells>
  <printOptions/>
  <pageMargins left="0.7" right="0.7" top="0.75" bottom="0.75" header="0.3" footer="0.3"/>
  <pageSetup fitToHeight="0" fitToWidth="1" horizontalDpi="600" verticalDpi="600" orientation="portrait" paperSize="9" scale="4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45.25390625" style="0" customWidth="1"/>
    <col min="2" max="2" width="27.00390625" style="0" customWidth="1"/>
    <col min="3" max="3" width="13.625" style="0" customWidth="1"/>
    <col min="4" max="4" width="14.75390625" style="0" customWidth="1"/>
    <col min="5" max="5" width="16.125" style="0" customWidth="1"/>
  </cols>
  <sheetData>
    <row r="1" spans="3:5" ht="99" customHeight="1">
      <c r="C1" s="198" t="s">
        <v>237</v>
      </c>
      <c r="D1" s="215"/>
      <c r="E1" s="215"/>
    </row>
    <row r="2" spans="1:5" ht="66" customHeight="1">
      <c r="A2" s="216" t="s">
        <v>238</v>
      </c>
      <c r="B2" s="217"/>
      <c r="C2" s="217"/>
      <c r="D2" s="217"/>
      <c r="E2" s="217"/>
    </row>
    <row r="3" spans="1:5" ht="16.5" customHeight="1">
      <c r="A3" s="186"/>
      <c r="B3" s="182"/>
      <c r="C3" s="182"/>
      <c r="D3" s="182"/>
      <c r="E3" s="187" t="s">
        <v>242</v>
      </c>
    </row>
    <row r="4" spans="1:5" ht="25.5">
      <c r="A4" s="183" t="s">
        <v>240</v>
      </c>
      <c r="B4" s="184" t="s">
        <v>241</v>
      </c>
      <c r="C4" s="185" t="s">
        <v>239</v>
      </c>
      <c r="D4" s="185" t="s">
        <v>230</v>
      </c>
      <c r="E4" s="184" t="s">
        <v>205</v>
      </c>
    </row>
    <row r="5" spans="1:5" ht="31.5" customHeight="1">
      <c r="A5" s="188" t="s">
        <v>243</v>
      </c>
      <c r="B5" s="190" t="s">
        <v>254</v>
      </c>
      <c r="C5" s="184">
        <v>113.84</v>
      </c>
      <c r="D5" s="184">
        <v>113.84</v>
      </c>
      <c r="E5" s="189">
        <f>D5/C5*100</f>
        <v>100</v>
      </c>
    </row>
    <row r="6" spans="1:5" ht="12.75">
      <c r="A6" s="184" t="s">
        <v>244</v>
      </c>
      <c r="B6" s="190" t="s">
        <v>255</v>
      </c>
      <c r="C6" s="184">
        <v>113.84</v>
      </c>
      <c r="D6" s="184">
        <v>113.84</v>
      </c>
      <c r="E6" s="189">
        <f aca="true" t="shared" si="0" ref="E6:E15">D6/C6*100</f>
        <v>100</v>
      </c>
    </row>
    <row r="7" spans="1:5" ht="25.5">
      <c r="A7" s="185" t="s">
        <v>245</v>
      </c>
      <c r="B7" s="190" t="s">
        <v>256</v>
      </c>
      <c r="C7" s="184">
        <v>113.84</v>
      </c>
      <c r="D7" s="184">
        <v>113.84</v>
      </c>
      <c r="E7" s="189">
        <f t="shared" si="0"/>
        <v>100</v>
      </c>
    </row>
    <row r="8" spans="1:5" ht="12.75">
      <c r="A8" s="184" t="s">
        <v>246</v>
      </c>
      <c r="B8" s="190" t="s">
        <v>257</v>
      </c>
      <c r="C8" s="184">
        <v>-7819.33</v>
      </c>
      <c r="D8" s="184">
        <v>-7756.93</v>
      </c>
      <c r="E8" s="189">
        <f t="shared" si="0"/>
        <v>99.20197766304786</v>
      </c>
    </row>
    <row r="9" spans="1:5" ht="12.75">
      <c r="A9" s="184" t="s">
        <v>247</v>
      </c>
      <c r="B9" s="190" t="s">
        <v>258</v>
      </c>
      <c r="C9" s="184">
        <v>-7819.33</v>
      </c>
      <c r="D9" s="184">
        <v>-7756.93</v>
      </c>
      <c r="E9" s="189">
        <f t="shared" si="0"/>
        <v>99.20197766304786</v>
      </c>
    </row>
    <row r="10" spans="1:5" ht="25.5">
      <c r="A10" s="185" t="s">
        <v>248</v>
      </c>
      <c r="B10" s="190" t="s">
        <v>259</v>
      </c>
      <c r="C10" s="184">
        <v>-7819.33</v>
      </c>
      <c r="D10" s="184">
        <v>-7756.93</v>
      </c>
      <c r="E10" s="189">
        <f t="shared" si="0"/>
        <v>99.20197766304786</v>
      </c>
    </row>
    <row r="11" spans="1:5" ht="25.5">
      <c r="A11" s="185" t="s">
        <v>249</v>
      </c>
      <c r="B11" s="190" t="s">
        <v>260</v>
      </c>
      <c r="C11" s="184">
        <v>-7819.33</v>
      </c>
      <c r="D11" s="184">
        <v>-7756.93</v>
      </c>
      <c r="E11" s="189">
        <f t="shared" si="0"/>
        <v>99.20197766304786</v>
      </c>
    </row>
    <row r="12" spans="1:5" ht="12.75">
      <c r="A12" s="184" t="s">
        <v>250</v>
      </c>
      <c r="B12" s="190" t="s">
        <v>261</v>
      </c>
      <c r="C12" s="184">
        <v>7933.17</v>
      </c>
      <c r="D12" s="184">
        <v>7408.95</v>
      </c>
      <c r="E12" s="189">
        <f t="shared" si="0"/>
        <v>93.39204882789603</v>
      </c>
    </row>
    <row r="13" spans="1:5" ht="12.75">
      <c r="A13" s="184" t="s">
        <v>251</v>
      </c>
      <c r="B13" s="190" t="s">
        <v>262</v>
      </c>
      <c r="C13" s="184">
        <v>7933.17</v>
      </c>
      <c r="D13" s="184">
        <v>7408.95</v>
      </c>
      <c r="E13" s="189">
        <f t="shared" si="0"/>
        <v>93.39204882789603</v>
      </c>
    </row>
    <row r="14" spans="1:5" ht="25.5">
      <c r="A14" s="185" t="s">
        <v>252</v>
      </c>
      <c r="B14" s="190" t="s">
        <v>263</v>
      </c>
      <c r="C14" s="184">
        <v>7933.17</v>
      </c>
      <c r="D14" s="184">
        <v>7408.95</v>
      </c>
      <c r="E14" s="189">
        <f t="shared" si="0"/>
        <v>93.39204882789603</v>
      </c>
    </row>
    <row r="15" spans="1:5" ht="25.5">
      <c r="A15" s="185" t="s">
        <v>253</v>
      </c>
      <c r="B15" s="190" t="s">
        <v>264</v>
      </c>
      <c r="C15" s="184">
        <v>7933.17</v>
      </c>
      <c r="D15" s="184">
        <v>7408.95</v>
      </c>
      <c r="E15" s="189">
        <f t="shared" si="0"/>
        <v>93.39204882789603</v>
      </c>
    </row>
  </sheetData>
  <sheetProtection/>
  <mergeCells count="2">
    <mergeCell ref="C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Администратор</cp:lastModifiedBy>
  <cp:lastPrinted>2021-08-30T04:02:58Z</cp:lastPrinted>
  <dcterms:created xsi:type="dcterms:W3CDTF">2007-09-12T09:25:25Z</dcterms:created>
  <dcterms:modified xsi:type="dcterms:W3CDTF">2021-08-30T04:03:12Z</dcterms:modified>
  <cp:category/>
  <cp:version/>
  <cp:contentType/>
  <cp:contentStatus/>
</cp:coreProperties>
</file>