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6380" windowHeight="8130" activeTab="1"/>
  </bookViews>
  <sheets>
    <sheet name="5" sheetId="4" r:id="rId1"/>
    <sheet name="7" sheetId="5" r:id="rId2"/>
    <sheet name="9" sheetId="9" r:id="rId3"/>
    <sheet name="10" sheetId="11" r:id="rId4"/>
  </sheets>
  <definedNames>
    <definedName name="__shared_1_0_11">66600+20937</definedName>
    <definedName name="__shared_1_0_7">4978.64+250000</definedName>
    <definedName name="_Toc105952697_7">#REF!</definedName>
    <definedName name="_Toc105952698_7">#REF!</definedName>
    <definedName name="Print_Area_11">#REF!</definedName>
    <definedName name="Print_Area_13">#REF!</definedName>
    <definedName name="Print_Area_15">#REF!</definedName>
    <definedName name="Print_Area_16">#REF!</definedName>
    <definedName name="Print_Area_17">#REF!</definedName>
    <definedName name="Print_Area_19">#REF!</definedName>
    <definedName name="Print_Area_22">#REF!</definedName>
    <definedName name="Print_Area_4">#REF!</definedName>
    <definedName name="Print_Area_5">#REF!</definedName>
    <definedName name="Print_Area_6">'5'!$A$1:$G$40</definedName>
    <definedName name="Print_Area_7">#REF!</definedName>
    <definedName name="Print_Area_8">'7'!$A$1:$F$69</definedName>
    <definedName name="Print_Area_9">#REF!</definedName>
    <definedName name="_xlnm.Print_Area">#REF!</definedName>
    <definedName name="п">#REF!</definedName>
    <definedName name="п_14">#REF!</definedName>
    <definedName name="п_15">#REF!</definedName>
  </definedNames>
  <calcPr calcId="125725"/>
</workbook>
</file>

<file path=xl/calcChain.xml><?xml version="1.0" encoding="utf-8"?>
<calcChain xmlns="http://schemas.openxmlformats.org/spreadsheetml/2006/main">
  <c r="J27" i="4"/>
  <c r="F27"/>
  <c r="F40" s="1"/>
  <c r="F30"/>
  <c r="F29"/>
  <c r="F28" s="1"/>
  <c r="F25"/>
  <c r="F24"/>
  <c r="F23" s="1"/>
  <c r="F20"/>
  <c r="F18"/>
  <c r="F17"/>
  <c r="F14"/>
  <c r="F12"/>
  <c r="F11"/>
  <c r="F10" s="1"/>
  <c r="J30"/>
  <c r="J29" s="1"/>
  <c r="J28" s="1"/>
  <c r="J24"/>
  <c r="J23" s="1"/>
  <c r="J25"/>
  <c r="J18"/>
  <c r="J17" s="1"/>
  <c r="J20"/>
  <c r="J14"/>
  <c r="J12"/>
  <c r="J11" s="1"/>
  <c r="L124" i="11"/>
  <c r="L123"/>
  <c r="K124"/>
  <c r="K123" s="1"/>
  <c r="K122" s="1"/>
  <c r="K110" s="1"/>
  <c r="I124"/>
  <c r="I123" s="1"/>
  <c r="L115"/>
  <c r="L114" s="1"/>
  <c r="L113" s="1"/>
  <c r="L110" s="1"/>
  <c r="K115"/>
  <c r="K114"/>
  <c r="I115"/>
  <c r="I114"/>
  <c r="I110" s="1"/>
  <c r="J113"/>
  <c r="J112"/>
  <c r="J111"/>
  <c r="K107"/>
  <c r="J107"/>
  <c r="K105"/>
  <c r="K98" s="1"/>
  <c r="I105"/>
  <c r="L101"/>
  <c r="K101"/>
  <c r="K99" s="1"/>
  <c r="I101"/>
  <c r="I99" s="1"/>
  <c r="L99"/>
  <c r="L98"/>
  <c r="J97"/>
  <c r="K95"/>
  <c r="K94" s="1"/>
  <c r="K93" s="1"/>
  <c r="K92" s="1"/>
  <c r="I95"/>
  <c r="I94"/>
  <c r="L94"/>
  <c r="L92" s="1"/>
  <c r="L90"/>
  <c r="K90"/>
  <c r="J90"/>
  <c r="I90"/>
  <c r="J89"/>
  <c r="K88"/>
  <c r="I88"/>
  <c r="J88" s="1"/>
  <c r="L87"/>
  <c r="K87"/>
  <c r="J87"/>
  <c r="I87"/>
  <c r="L86"/>
  <c r="K86"/>
  <c r="J85"/>
  <c r="J82"/>
  <c r="J81" s="1"/>
  <c r="K81"/>
  <c r="I81"/>
  <c r="J80"/>
  <c r="J79" s="1"/>
  <c r="J78" s="1"/>
  <c r="J77" s="1"/>
  <c r="J76" s="1"/>
  <c r="L79"/>
  <c r="K79"/>
  <c r="K76" s="1"/>
  <c r="I79"/>
  <c r="I76" s="1"/>
  <c r="L78"/>
  <c r="L77" s="1"/>
  <c r="L76" s="1"/>
  <c r="J73"/>
  <c r="K72"/>
  <c r="K71" s="1"/>
  <c r="I72"/>
  <c r="I70"/>
  <c r="J67"/>
  <c r="K66"/>
  <c r="J66" s="1"/>
  <c r="I66"/>
  <c r="K65"/>
  <c r="K64" s="1"/>
  <c r="K63" s="1"/>
  <c r="K62" s="1"/>
  <c r="K53" s="1"/>
  <c r="I63"/>
  <c r="I62" s="1"/>
  <c r="J56"/>
  <c r="L54"/>
  <c r="L53" s="1"/>
  <c r="K54"/>
  <c r="I54"/>
  <c r="I53"/>
  <c r="I51" s="1"/>
  <c r="J53"/>
  <c r="J51"/>
  <c r="K49"/>
  <c r="K48" s="1"/>
  <c r="K47" s="1"/>
  <c r="I49"/>
  <c r="I48" s="1"/>
  <c r="J48"/>
  <c r="J47" s="1"/>
  <c r="L41"/>
  <c r="K41"/>
  <c r="J41"/>
  <c r="I41"/>
  <c r="L40"/>
  <c r="K40"/>
  <c r="K39" s="1"/>
  <c r="J40"/>
  <c r="J39" s="1"/>
  <c r="I40"/>
  <c r="L39"/>
  <c r="I39"/>
  <c r="J37"/>
  <c r="K31"/>
  <c r="K30" s="1"/>
  <c r="K29" s="1"/>
  <c r="K9" s="1"/>
  <c r="J31"/>
  <c r="J30" s="1"/>
  <c r="J29" s="1"/>
  <c r="I31"/>
  <c r="J27"/>
  <c r="J22" s="1"/>
  <c r="J21" s="1"/>
  <c r="L22"/>
  <c r="K22"/>
  <c r="I22"/>
  <c r="I21" s="1"/>
  <c r="K18"/>
  <c r="J18"/>
  <c r="J17" s="1"/>
  <c r="J16" s="1"/>
  <c r="J15" s="1"/>
  <c r="I18"/>
  <c r="I17" s="1"/>
  <c r="K17"/>
  <c r="K16" s="1"/>
  <c r="L12"/>
  <c r="L11" s="1"/>
  <c r="L9" s="1"/>
  <c r="K12"/>
  <c r="J12"/>
  <c r="J11" s="1"/>
  <c r="I12"/>
  <c r="K11"/>
  <c r="I11"/>
  <c r="I9" s="1"/>
  <c r="I54" i="9"/>
  <c r="J52"/>
  <c r="I52"/>
  <c r="J49"/>
  <c r="J48"/>
  <c r="I48"/>
  <c r="J43"/>
  <c r="I43"/>
  <c r="J40"/>
  <c r="I40"/>
  <c r="J36"/>
  <c r="I36"/>
  <c r="J35"/>
  <c r="I35"/>
  <c r="I32"/>
  <c r="J31"/>
  <c r="I31"/>
  <c r="J27"/>
  <c r="J26" s="1"/>
  <c r="I26"/>
  <c r="J18"/>
  <c r="I18"/>
  <c r="I17" s="1"/>
  <c r="J10"/>
  <c r="J9"/>
  <c r="I10"/>
  <c r="I9" s="1"/>
  <c r="L46" s="1"/>
  <c r="A9"/>
  <c r="A10"/>
  <c r="A11" s="1"/>
  <c r="A12" s="1"/>
  <c r="A13" s="1"/>
  <c r="A14" s="1"/>
  <c r="A15" s="1"/>
  <c r="A16" s="1"/>
  <c r="E7" i="5"/>
  <c r="E26" i="4"/>
  <c r="D25"/>
  <c r="E25" i="5"/>
  <c r="D25" s="1"/>
  <c r="D68"/>
  <c r="F56"/>
  <c r="E56"/>
  <c r="D56"/>
  <c r="C56"/>
  <c r="C55"/>
  <c r="C51" s="1"/>
  <c r="D52"/>
  <c r="C54"/>
  <c r="E54" s="1"/>
  <c r="F54" s="1"/>
  <c r="C53"/>
  <c r="E53"/>
  <c r="F53" s="1"/>
  <c r="F51" s="1"/>
  <c r="E51"/>
  <c r="F45"/>
  <c r="E45"/>
  <c r="D45"/>
  <c r="C45"/>
  <c r="F43"/>
  <c r="F42" s="1"/>
  <c r="C43"/>
  <c r="C42"/>
  <c r="D40"/>
  <c r="D39"/>
  <c r="F35"/>
  <c r="C35"/>
  <c r="D34"/>
  <c r="F33"/>
  <c r="D33"/>
  <c r="D32"/>
  <c r="D31"/>
  <c r="D30"/>
  <c r="D29"/>
  <c r="D28"/>
  <c r="D27"/>
  <c r="D26"/>
  <c r="F25"/>
  <c r="C25"/>
  <c r="D24"/>
  <c r="D23"/>
  <c r="D22"/>
  <c r="D21"/>
  <c r="D20"/>
  <c r="F19"/>
  <c r="E19"/>
  <c r="C19"/>
  <c r="D19" s="1"/>
  <c r="D17"/>
  <c r="D16" s="1"/>
  <c r="F16"/>
  <c r="E16"/>
  <c r="C16"/>
  <c r="D14"/>
  <c r="C13"/>
  <c r="E13" s="1"/>
  <c r="F13" s="1"/>
  <c r="C12"/>
  <c r="E12" s="1"/>
  <c r="F12" s="1"/>
  <c r="D11"/>
  <c r="D10"/>
  <c r="F7"/>
  <c r="C7"/>
  <c r="E37" i="4"/>
  <c r="E36"/>
  <c r="G35"/>
  <c r="D35"/>
  <c r="E35" s="1"/>
  <c r="E34"/>
  <c r="E33"/>
  <c r="E32"/>
  <c r="G31"/>
  <c r="E31"/>
  <c r="D31"/>
  <c r="G30"/>
  <c r="G29" s="1"/>
  <c r="G28" s="1"/>
  <c r="G27" s="1"/>
  <c r="D30"/>
  <c r="D29" s="1"/>
  <c r="D28" s="1"/>
  <c r="D27" s="1"/>
  <c r="D24" s="1"/>
  <c r="D23" s="1"/>
  <c r="E22"/>
  <c r="E21"/>
  <c r="G20"/>
  <c r="D20"/>
  <c r="D17" s="1"/>
  <c r="E19"/>
  <c r="E18" s="1"/>
  <c r="G18"/>
  <c r="G17" s="1"/>
  <c r="D18"/>
  <c r="E16"/>
  <c r="E15" s="1"/>
  <c r="E14" s="1"/>
  <c r="G15"/>
  <c r="G14" s="1"/>
  <c r="D15"/>
  <c r="D14" s="1"/>
  <c r="E13"/>
  <c r="G12"/>
  <c r="G11"/>
  <c r="D12"/>
  <c r="D11" s="1"/>
  <c r="E30"/>
  <c r="D43" i="5"/>
  <c r="D42"/>
  <c r="D10" i="4"/>
  <c r="G10"/>
  <c r="E69" i="5" l="1"/>
  <c r="D69" s="1"/>
  <c r="J17" i="9"/>
  <c r="J54" s="1"/>
  <c r="I98" i="11"/>
  <c r="I92"/>
  <c r="G40" i="4"/>
  <c r="D40"/>
  <c r="E20"/>
  <c r="E17" s="1"/>
  <c r="D7" i="5"/>
  <c r="D35"/>
  <c r="C67"/>
  <c r="C69" s="1"/>
  <c r="E65"/>
  <c r="K52" i="11"/>
  <c r="K51"/>
  <c r="E29" i="4"/>
  <c r="K70" i="11"/>
  <c r="J70" s="1"/>
  <c r="J71"/>
  <c r="L105"/>
  <c r="L107"/>
  <c r="E11" i="4"/>
  <c r="I129" i="11"/>
  <c r="C65" i="5"/>
  <c r="J10" i="4"/>
  <c r="F67" i="5"/>
  <c r="F65"/>
  <c r="F69" s="1"/>
  <c r="L129" i="11"/>
  <c r="E23" i="4"/>
  <c r="E24"/>
  <c r="D65" i="5"/>
  <c r="K129" i="11"/>
  <c r="E12" i="4"/>
  <c r="J72" i="11"/>
  <c r="J105"/>
  <c r="E25" i="4"/>
  <c r="D55" i="5"/>
  <c r="D51" s="1"/>
  <c r="E67"/>
  <c r="D67" s="1"/>
  <c r="I86" i="11"/>
  <c r="J40" i="4" l="1"/>
  <c r="E27"/>
  <c r="E28"/>
  <c r="E10" l="1"/>
  <c r="E40" s="1"/>
</calcChain>
</file>

<file path=xl/sharedStrings.xml><?xml version="1.0" encoding="utf-8"?>
<sst xmlns="http://schemas.openxmlformats.org/spreadsheetml/2006/main" count="1202" uniqueCount="344">
  <si>
    <t>801</t>
  </si>
  <si>
    <t>1 11 05035 10 0000 120</t>
  </si>
  <si>
    <t>2 02 03024 10 0000 151</t>
  </si>
  <si>
    <t>Наименование доходов</t>
  </si>
  <si>
    <t>(тыс. руб.)</t>
  </si>
  <si>
    <t>Код главы администратора</t>
  </si>
  <si>
    <t>Код бюджетной классификации Российской Федерации</t>
  </si>
  <si>
    <t>2017 год</t>
  </si>
  <si>
    <t>Сумма</t>
  </si>
  <si>
    <t>Изменения (+;-)</t>
  </si>
  <si>
    <t>Сумма с учетом изменений</t>
  </si>
  <si>
    <t>1</t>
  </si>
  <si>
    <t>НАЛОГОВЫЕ И НЕНАЛОГОВЫЕ ДОХОДЫ</t>
  </si>
  <si>
    <t>000</t>
  </si>
  <si>
    <t>1 00 00000 00 0000 000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</si>
  <si>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</si>
  <si>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</si>
  <si>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</si>
  <si>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</si>
  <si>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</si>
  <si>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</si>
  <si>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</si>
  <si>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</si>
  <si>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</si>
  <si>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</si>
  <si>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</si>
  <si>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</si>
  <si>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</si>
  <si>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</si>
  <si>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</si>
  <si>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</si>
  <si>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</si>
  <si>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</si>
  <si>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</si>
  <si>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1 06 06043 10 0000 110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</si>
  <si>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</si>
  <si>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</si>
  <si>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</si>
  <si>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</si>
  <si>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</si>
  <si>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на выравнивание бюджетной обеспеченности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</si>
  <si>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</si>
  <si>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</si>
  <si>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 общего характкра</t>
  </si>
  <si>
    <t>СУБВЕНЦИЙ  БЮДЖЕТАМ СУБЪЕКТОВ РФ И МУНИЦИПАЛЬНЫХ ОБРАЗОВАНИЙ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</si>
  <si>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</si>
  <si>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ВСЕГО ДОХОДОВ</t>
  </si>
  <si>
    <t>(тыс. рублей)</t>
  </si>
  <si>
    <t>Наименование показателя</t>
  </si>
  <si>
    <t>Раздел, подраздел</t>
  </si>
  <si>
    <t>Изменения на 2016 год (+;-)</t>
  </si>
  <si>
    <t>Сумма на 2017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</si>
  <si>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</si>
  <si>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</si>
  <si>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</si>
  <si>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</si>
  <si>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</si>
  <si>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</si>
  <si>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</si>
  <si>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</si>
  <si>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</si>
  <si>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</si>
  <si>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</si>
  <si>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</si>
  <si>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</si>
  <si>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</si>
  <si>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</si>
  <si>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</si>
  <si>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</si>
  <si>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</si>
  <si>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</si>
  <si>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</si>
  <si>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</si>
  <si>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</si>
  <si>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</si>
  <si>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</si>
  <si>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</si>
  <si>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</si>
  <si>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</si>
  <si>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</si>
  <si>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</si>
  <si>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</si>
  <si>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</si>
  <si>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</si>
  <si>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</si>
  <si>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</si>
  <si>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</si>
  <si>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</si>
  <si>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</si>
  <si>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</si>
  <si>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</si>
  <si>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</si>
  <si>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</si>
  <si>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</si>
  <si>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</si>
  <si>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</si>
  <si>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</si>
  <si>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</si>
  <si>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</si>
  <si>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</si>
  <si>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</si>
  <si>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</si>
  <si>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</si>
  <si>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Национальная экономика</t>
  </si>
  <si>
    <t>Жилищное хозяйство</t>
  </si>
  <si>
    <t>0501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</si>
  <si>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</si>
  <si>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</si>
  <si>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</si>
  <si>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</si>
  <si>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</si>
  <si>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</si>
  <si>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</si>
  <si>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</si>
  <si>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</si>
  <si>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</si>
  <si>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</si>
  <si>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</si>
  <si>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</si>
  <si>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</si>
  <si>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</si>
  <si>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</si>
  <si>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</si>
  <si>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</si>
  <si>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</si>
  <si>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</si>
  <si>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Пенсии, пособия, выплачиваемые организациями сектора государственного управления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</si>
  <si>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</si>
  <si>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</si>
  <si>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</si>
  <si>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</si>
  <si>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</si>
  <si>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</si>
  <si>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</si>
  <si>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</si>
  <si>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</si>
  <si>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</si>
  <si>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</si>
  <si>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</si>
  <si>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</si>
  <si>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</si>
  <si>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</si>
  <si>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</si>
  <si>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</si>
  <si>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</si>
  <si>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</si>
  <si>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</si>
  <si>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</si>
  <si>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</si>
  <si>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</si>
  <si>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</si>
  <si>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</si>
  <si>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</si>
  <si>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</si>
  <si>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</si>
  <si>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</si>
  <si>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</si>
  <si>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</si>
  <si>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</si>
  <si>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</si>
  <si>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</si>
  <si>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</si>
  <si>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</si>
  <si>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</si>
  <si>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</si>
  <si>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Итого условно утверждаемых расходов</t>
  </si>
  <si>
    <t>9999</t>
  </si>
  <si>
    <t>ВСЕГО РАСХОДОВ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</si>
  <si>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</si>
  <si>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Субвенции бюджетам поселений на осуществление полномочий по первичному воинскому учету,где отсутствуют военные комиссариаты</t>
  </si>
  <si>
    <t>Сумма  на 2017 год</t>
  </si>
  <si>
    <t>Объем поступлений доходов по основным источникам муниципального образования Нижне-Талдинское сельское поселение в 2017 году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</si>
  <si>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</si>
  <si>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</si>
  <si>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</si>
  <si>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</si>
  <si>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</si>
  <si>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</si>
  <si>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</si>
  <si>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Распределение
бюджетных ассигнований по разделам, подразделам классификации расходов бюджета муниципального образования Нижне-Талдинское сельское поселение  на 2017 год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</si>
  <si>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</si>
  <si>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</si>
  <si>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2 02 15001 10 0000 151</t>
  </si>
  <si>
    <t>2 02 35118 10 0000 151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</si>
  <si>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</si>
  <si>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</si>
  <si>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2 02 30000 00 0000 151</t>
  </si>
  <si>
    <t>2 02 10001 00 0000 151</t>
  </si>
  <si>
    <t>2 02 10000 00 0000 151</t>
  </si>
  <si>
    <t>к решению "О бюджете муниципального образования Нижне-Талдинское сельское поселение на 2017 год и на плановый период 2018-2019 годов"</t>
  </si>
  <si>
    <t>Распределение бюджетных ассигнований по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"Нижне-Талдинское сельское поселение" на 2017 год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</si>
  <si>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</si>
  <si>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</si>
  <si>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</si>
  <si>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</si>
  <si>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</si>
  <si>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</si>
  <si>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</si>
  <si>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Изменения на 2017 год (+;-)</t>
  </si>
  <si>
    <t>Сумма на  2017 год                      тыс.рублей</t>
  </si>
  <si>
    <t>3</t>
  </si>
  <si>
    <t>4</t>
  </si>
  <si>
    <t>5</t>
  </si>
  <si>
    <t>6</t>
  </si>
  <si>
    <t>7</t>
  </si>
  <si>
    <t>8</t>
  </si>
  <si>
    <t>Муниципальная программа "Комплексное развитие территории Нижне-Талдинского сельского поселения на 2015-2018г.г"</t>
  </si>
  <si>
    <t>01</t>
  </si>
  <si>
    <t>04</t>
  </si>
  <si>
    <t>0100000</t>
  </si>
  <si>
    <t>АВЦП" Обеспечение деятельности Администрации МО Нижне-Талдинское сельское поселение на 2015-2018 гг.</t>
  </si>
  <si>
    <t>0100801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</si>
  <si>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</si>
  <si>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</si>
  <si>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</si>
  <si>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</si>
  <si>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</si>
  <si>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</si>
  <si>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</si>
  <si>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</si>
  <si>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</si>
  <si>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Уплата прочих налогов, сборов и иных платежей</t>
  </si>
  <si>
    <t>1.</t>
  </si>
  <si>
    <t>0100000000</t>
  </si>
  <si>
    <t>1.1.</t>
  </si>
  <si>
    <t>010А101100</t>
  </si>
  <si>
    <t xml:space="preserve">Фонд оплаты труда государственных (муниципальных) органов </t>
  </si>
  <si>
    <t>010А101110</t>
  </si>
  <si>
    <t>010А101190</t>
  </si>
  <si>
    <t>Взносы по обязательному социальному страхованию</t>
  </si>
  <si>
    <t>129</t>
  </si>
  <si>
    <t>1.2.</t>
  </si>
  <si>
    <t>Подпрограмма "Развитие экономического и налогового потенциала  Нижне-Талдинского сельского поселения на 2015-2018г.г."</t>
  </si>
  <si>
    <t>02</t>
  </si>
  <si>
    <t>03</t>
  </si>
  <si>
    <t>0110451180</t>
  </si>
  <si>
    <t>1.2.1.</t>
  </si>
  <si>
    <t>Осуществление первичного воинского учета на территориях, где отсутствуют военные комиссариаты</t>
  </si>
  <si>
    <t>1.3.</t>
  </si>
  <si>
    <t>Подпрограмма "Повышение качества управления муниципальным имуществом и земельными ресурсами Нижне-Талдинского сельского поселения на 2015-2018г"</t>
  </si>
  <si>
    <t>12</t>
  </si>
  <si>
    <t>0140000000</t>
  </si>
  <si>
    <t>1.3.1.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</si>
  <si>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Нижне-Талдинского сельского поселения на 2015-2018гг"</t>
  </si>
  <si>
    <t>0140200000</t>
  </si>
  <si>
    <t>1.4.</t>
  </si>
  <si>
    <t>Подпрограмма "Развитие социально-культурной сферы Нижне-Талдинского сельского поселения на 2015-2018г.г."</t>
  </si>
  <si>
    <t>07</t>
  </si>
  <si>
    <t>0130000000</t>
  </si>
  <si>
    <t>1.4.1.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</si>
  <si>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2015-2018г.г"</t>
  </si>
  <si>
    <t>0130300000</t>
  </si>
  <si>
    <t>1.4.2.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</si>
  <si>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2015-2018г.г"</t>
  </si>
  <si>
    <t>08</t>
  </si>
  <si>
    <t>0130200000</t>
  </si>
  <si>
    <t>Перечисления другим бюджетам бюджетной системы РФ</t>
  </si>
  <si>
    <t>0130200001</t>
  </si>
  <si>
    <t>251</t>
  </si>
  <si>
    <t>1.4.3.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</si>
  <si>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2015-2018г.г"</t>
  </si>
  <si>
    <t>11</t>
  </si>
  <si>
    <t>05</t>
  </si>
  <si>
    <t>Условно утвержденные расходы</t>
  </si>
  <si>
    <t>99</t>
  </si>
  <si>
    <t>0130300001</t>
  </si>
  <si>
    <t>999</t>
  </si>
  <si>
    <t>2.</t>
  </si>
  <si>
    <t>Непрограммные направления деятельности</t>
  </si>
  <si>
    <t>9900000000</t>
  </si>
  <si>
    <t>Высшее должностное лицо сельского поселения и его заместители</t>
  </si>
  <si>
    <t>990А018000</t>
  </si>
  <si>
    <t>Резервные фонды органов местного самоуправления</t>
  </si>
  <si>
    <t>990000Ш000</t>
  </si>
  <si>
    <t>Резервные средства</t>
  </si>
  <si>
    <t>870</t>
  </si>
  <si>
    <t>Приложение 9</t>
  </si>
  <si>
    <t>0130100000</t>
  </si>
  <si>
    <t xml:space="preserve"> Ведомственная структура расходов  бюджета муниципального образования Нижне-талдинское сельское поселение  на 2017 год"</t>
  </si>
  <si>
    <t>Изменение на 2016 год (+;-)</t>
  </si>
  <si>
    <t>Администрация Нижне-талдинского сельского поселения</t>
  </si>
  <si>
    <t>Общегосударственные расходы</t>
  </si>
  <si>
    <t>Непрограммные направления деятельности местной администрации</t>
  </si>
  <si>
    <t>9900801</t>
  </si>
  <si>
    <t>Высшее должностное лицо сельского поселения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</si>
  <si>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</si>
  <si>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</si>
  <si>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9900001100</t>
  </si>
  <si>
    <t>990А001100</t>
  </si>
  <si>
    <t>Муниципальная программа "Комплексное развитие территории Нижне-талдинского сельского поселения на 2015-2018г.г"</t>
  </si>
  <si>
    <t>АВЦП "Обеспечение деятельности Администрации муниципального образования Нижне-талдинское сельское поселение на 2015-2018 г.г."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</si>
  <si>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</si>
  <si>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</si>
  <si>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0101000</t>
  </si>
  <si>
    <t>851</t>
  </si>
  <si>
    <t>852</t>
  </si>
  <si>
    <t>Фонд оплаты труда государственных (муниципальных) органов</t>
  </si>
  <si>
    <t>9900000</t>
  </si>
  <si>
    <t>99000Ш2</t>
  </si>
  <si>
    <t>990000Ш600</t>
  </si>
  <si>
    <t>Национальная оборона</t>
  </si>
  <si>
    <t>Мобилизационная  и вневойсковая подготовка</t>
  </si>
  <si>
    <t>9905118</t>
  </si>
  <si>
    <t>Подпрограмма «Развитие экономического и налогового потенциала Нижне-талдинского сельского поселения на 2015-20188 г.г.»</t>
  </si>
  <si>
    <t>0110000000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</si>
  <si>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Нижне-талдинского сельского поселения на 2015-2018 г.г»</t>
  </si>
  <si>
    <t>0110351180</t>
  </si>
  <si>
    <t>-</t>
  </si>
  <si>
    <t>Подпрограмма "Повышение качества управления муниципальным имуществом и земельными ресурсами Нижне-талдинского сельского поселения на 2015-2018г"</t>
  </si>
  <si>
    <t>0140000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</si>
  <si>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Нижне-талдинского сельского поселения 2015-2018 г.г.»</t>
  </si>
  <si>
    <t>0110400000</t>
  </si>
  <si>
    <t>БЛАГОУСТРОЙСТВО</t>
  </si>
  <si>
    <t>Муниципальная программа "Экономическое развитие муниципального образования «Нижне-талдинского сельское поселение»</t>
  </si>
  <si>
    <t>ВЦП "Развитие систем жизнеобеспечения на 2015-2018 гг."</t>
  </si>
  <si>
    <t>0121000</t>
  </si>
  <si>
    <t>ВЦП "Развитие систем жизнеобеспечения на МО Нижне-талдинское сельское поселение2015-2018 гг."</t>
  </si>
  <si>
    <t>Мероприятия  в области благоустройства  в рамках ВЦП "Развитие систем жизнеобеспечения МО Нижне-талдинское сельское поселениена 2015-2018 гг."</t>
  </si>
  <si>
    <t>Другие вопросы вобласти жилищно-коммунального хозяйство</t>
  </si>
  <si>
    <t>0029900</t>
  </si>
  <si>
    <t>Муниципальная программа "Экономическое развитие муниципального образования «Нижне-талдинское сельское поселение»</t>
  </si>
  <si>
    <t>9900002</t>
  </si>
  <si>
    <t>Подпрограмма "Развитие социально-культурной сферы  в муниципальном образовании Нижне-талдинское сельское поселение  на 2015-2018 гг."</t>
  </si>
  <si>
    <t>0130000</t>
  </si>
  <si>
    <t>0131000</t>
  </si>
  <si>
    <t>Развитие  молодежной политики в рамках подпрограммы "Развитие социально-культурной сферы  в муниципальном образовании Нижне-талдинское сельское поселение  на 2015-2018 гг."</t>
  </si>
  <si>
    <t>1.5.</t>
  </si>
  <si>
    <t>КУЛЬТУРА И КИНЕМАТОГРАФИЯ</t>
  </si>
  <si>
    <t>Муниципальная программа "Экономическое развитие муниципального образования «Хабаровское сельское поселение»</t>
  </si>
  <si>
    <t>0132000</t>
  </si>
  <si>
    <t>Развитие  культуры в рамках подпрограммы "Развитие социально-культурной сферы  в муниципальном образовании Нижне-талдинское сельское поселение  на 2015-2018 гг."</t>
  </si>
  <si>
    <t>1.6.</t>
  </si>
  <si>
    <t>ПРОЧИЕ МЕРОПРИЯТИЯ</t>
  </si>
  <si>
    <t>Развитие физической культуры, спорта в рамках подпрограмма "Развитие социально-культурной сферы  в муниципальном образовании Нижне-талдинское сельское поселение  на 2015-2018 гг."</t>
  </si>
  <si>
    <t>0133000</t>
  </si>
  <si>
    <t>Прочая закупка товаров,работ и услуг для обеспечения государственных(муниципальных)нужд</t>
  </si>
  <si>
    <t>Условно утверждаемые расходы</t>
  </si>
  <si>
    <t>изменения</t>
  </si>
  <si>
    <t>202 40014 10 00001 51</t>
  </si>
  <si>
    <t>Приложение 5
к решению "О бюджете муниципального образования Нижне-Талдинское сельское поселение на 2017 год и на плановый период 2018 и 2019 г.г."</t>
  </si>
  <si>
    <t>Приложение 7
к решению «О бюджете 
муниципального образования Нижне-Талдинское сельское поселение
на 2016 год и на плановый период 2018 и 2019 г.г."</t>
  </si>
  <si>
    <t>Приложение 11
к решению «О бюджете 
муниципального образования Нижне-талдинское сельское поселение
на 2017 год и на плановый период 2018 и 2019 г.г."</t>
  </si>
  <si>
    <t>2 02 45160 10 0000 151</t>
  </si>
  <si>
    <t>Прочие межбюджетные трансферты по заключенным соглашениям о передаче полномочий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</si>
</sst>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_р_._-;\-* #,##0.00_р_._-;_-* \-??_р_._-;_-@_-"/>
  </numFmts>
  <fonts count="3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28"/>
      <name val="Arial Cyr"/>
      <charset val="204"/>
    </font>
    <font>
      <sz val="4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48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48"/>
      <color indexed="8"/>
      <name val="Times New Roman"/>
      <family val="1"/>
      <charset val="204"/>
    </font>
    <font>
      <sz val="36"/>
      <name val="Arial Cyr"/>
      <charset val="204"/>
    </font>
    <font>
      <sz val="10"/>
      <name val="Arial"/>
      <family val="2"/>
      <charset val="204"/>
    </font>
    <font>
      <sz val="2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13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0" fillId="0" borderId="0"/>
    <xf numFmtId="44" fontId="15" fillId="0" borderId="0" applyFont="0" applyFill="0" applyBorder="0" applyAlignment="0" applyProtection="0"/>
    <xf numFmtId="0" fontId="24" fillId="0" borderId="0"/>
    <xf numFmtId="0" fontId="21" fillId="0" borderId="0"/>
  </cellStyleXfs>
  <cellXfs count="20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horizontal="center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6" fillId="0" borderId="0" xfId="0" applyFont="1"/>
    <xf numFmtId="49" fontId="17" fillId="0" borderId="0" xfId="0" applyNumberFormat="1" applyFont="1" applyAlignment="1">
      <alignment wrapText="1"/>
    </xf>
    <xf numFmtId="0" fontId="18" fillId="0" borderId="0" xfId="0" applyFont="1"/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22" fillId="0" borderId="1" xfId="4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wrapText="1"/>
    </xf>
    <xf numFmtId="2" fontId="17" fillId="0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20" fillId="0" borderId="1" xfId="4" applyFont="1" applyFill="1" applyBorder="1" applyAlignment="1">
      <alignment horizontal="left" wrapText="1"/>
    </xf>
    <xf numFmtId="49" fontId="19" fillId="0" borderId="1" xfId="0" applyNumberFormat="1" applyFont="1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horizontal="center" wrapText="1"/>
    </xf>
    <xf numFmtId="0" fontId="23" fillId="0" borderId="0" xfId="0" applyFont="1"/>
    <xf numFmtId="0" fontId="17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wrapText="1"/>
    </xf>
    <xf numFmtId="0" fontId="17" fillId="0" borderId="1" xfId="3" applyFont="1" applyFill="1" applyBorder="1" applyAlignment="1">
      <alignment horizontal="justify" wrapText="1"/>
    </xf>
    <xf numFmtId="49" fontId="17" fillId="0" borderId="1" xfId="0" applyNumberFormat="1" applyFont="1" applyFill="1" applyBorder="1" applyAlignment="1">
      <alignment wrapText="1"/>
    </xf>
    <xf numFmtId="0" fontId="17" fillId="0" borderId="1" xfId="3" applyFont="1" applyFill="1" applyBorder="1" applyAlignment="1">
      <alignment horizontal="justify"/>
    </xf>
    <xf numFmtId="2" fontId="23" fillId="0" borderId="0" xfId="0" applyNumberFormat="1" applyFont="1"/>
    <xf numFmtId="49" fontId="19" fillId="0" borderId="1" xfId="0" applyNumberFormat="1" applyFont="1" applyFill="1" applyBorder="1" applyAlignment="1">
      <alignment wrapText="1"/>
    </xf>
    <xf numFmtId="0" fontId="17" fillId="0" borderId="1" xfId="0" applyNumberFormat="1" applyFont="1" applyFill="1" applyBorder="1" applyAlignment="1" applyProtection="1">
      <alignment wrapText="1"/>
    </xf>
    <xf numFmtId="0" fontId="25" fillId="0" borderId="0" xfId="0" applyFont="1"/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49" fontId="26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vertical="center"/>
    </xf>
    <xf numFmtId="0" fontId="0" fillId="4" borderId="0" xfId="0" applyFill="1"/>
    <xf numFmtId="0" fontId="0" fillId="3" borderId="0" xfId="0" applyFill="1"/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7" fillId="0" borderId="0" xfId="0" applyFont="1"/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/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49" fontId="26" fillId="0" borderId="1" xfId="0" applyNumberFormat="1" applyFont="1" applyBorder="1" applyAlignment="1">
      <alignment wrapText="1"/>
    </xf>
    <xf numFmtId="0" fontId="26" fillId="0" borderId="2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0" fillId="0" borderId="1" xfId="0" applyNumberFormat="1" applyFont="1" applyBorder="1" applyAlignment="1"/>
    <xf numFmtId="0" fontId="28" fillId="0" borderId="1" xfId="0" applyFont="1" applyBorder="1" applyAlignment="1">
      <alignment horizontal="left" wrapText="1"/>
    </xf>
    <xf numFmtId="0" fontId="1" fillId="0" borderId="5" xfId="0" applyFont="1" applyBorder="1" applyAlignment="1" applyProtection="1">
      <alignment wrapText="1"/>
    </xf>
    <xf numFmtId="49" fontId="10" fillId="0" borderId="1" xfId="0" applyNumberFormat="1" applyFont="1" applyBorder="1" applyAlignment="1">
      <alignment wrapText="1"/>
    </xf>
    <xf numFmtId="0" fontId="10" fillId="0" borderId="5" xfId="0" applyFont="1" applyBorder="1" applyAlignment="1" applyProtection="1">
      <alignment wrapText="1"/>
    </xf>
    <xf numFmtId="1" fontId="10" fillId="0" borderId="1" xfId="0" applyNumberFormat="1" applyFont="1" applyBorder="1" applyAlignment="1">
      <alignment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49" fontId="29" fillId="0" borderId="1" xfId="0" applyNumberFormat="1" applyFont="1" applyBorder="1" applyAlignment="1">
      <alignment horizontal="center" wrapText="1"/>
    </xf>
    <xf numFmtId="49" fontId="29" fillId="0" borderId="1" xfId="0" applyNumberFormat="1" applyFont="1" applyBorder="1" applyAlignment="1">
      <alignment horizontal="center"/>
    </xf>
    <xf numFmtId="164" fontId="29" fillId="0" borderId="1" xfId="0" applyNumberFormat="1" applyFont="1" applyBorder="1" applyAlignment="1">
      <alignment wrapText="1"/>
    </xf>
    <xf numFmtId="164" fontId="29" fillId="0" borderId="1" xfId="0" applyNumberFormat="1" applyFont="1" applyBorder="1" applyAlignment="1"/>
    <xf numFmtId="164" fontId="10" fillId="0" borderId="6" xfId="0" applyNumberFormat="1" applyFont="1" applyBorder="1" applyAlignment="1"/>
    <xf numFmtId="0" fontId="10" fillId="0" borderId="7" xfId="0" applyFont="1" applyBorder="1" applyAlignment="1">
      <alignment wrapText="1"/>
    </xf>
    <xf numFmtId="164" fontId="1" fillId="0" borderId="6" xfId="0" applyNumberFormat="1" applyFont="1" applyBorder="1" applyAlignment="1"/>
    <xf numFmtId="164" fontId="1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wrapText="1"/>
    </xf>
    <xf numFmtId="164" fontId="1" fillId="4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center" wrapText="1"/>
    </xf>
    <xf numFmtId="49" fontId="10" fillId="3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 applyProtection="1"/>
    <xf numFmtId="164" fontId="10" fillId="0" borderId="1" xfId="2" applyNumberFormat="1" applyFont="1" applyBorder="1" applyAlignment="1" applyProtection="1"/>
    <xf numFmtId="164" fontId="1" fillId="0" borderId="1" xfId="0" applyNumberFormat="1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0" fontId="6" fillId="0" borderId="1" xfId="0" applyFont="1" applyBorder="1"/>
    <xf numFmtId="2" fontId="2" fillId="0" borderId="1" xfId="0" applyNumberFormat="1" applyFont="1" applyBorder="1" applyAlignment="1">
      <alignment vertical="center"/>
    </xf>
    <xf numFmtId="2" fontId="6" fillId="0" borderId="1" xfId="0" applyNumberFormat="1" applyFont="1" applyBorder="1"/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/>
    <xf numFmtId="0" fontId="2" fillId="0" borderId="8" xfId="0" applyNumberFormat="1" applyFont="1" applyBorder="1" applyAlignment="1"/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" fillId="0" borderId="2" xfId="0" applyFont="1" applyBorder="1" applyAlignment="1"/>
    <xf numFmtId="0" fontId="1" fillId="0" borderId="8" xfId="0" applyFont="1" applyBorder="1" applyAlignment="1"/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9" fillId="0" borderId="1" xfId="0" applyFont="1" applyBorder="1" applyAlignment="1"/>
    <xf numFmtId="0" fontId="2" fillId="0" borderId="1" xfId="0" applyFont="1" applyBorder="1" applyAlignment="1">
      <alignment horizontal="justify" vertical="top" wrapText="1"/>
    </xf>
    <xf numFmtId="0" fontId="9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" fillId="0" borderId="1" xfId="0" applyFont="1" applyBorder="1" applyAlignment="1">
      <alignment vertical="center"/>
    </xf>
    <xf numFmtId="0" fontId="2" fillId="0" borderId="2" xfId="0" applyFont="1" applyBorder="1" applyAlignment="1"/>
    <xf numFmtId="0" fontId="2" fillId="0" borderId="8" xfId="0" applyFont="1" applyBorder="1" applyAlignment="1"/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17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19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49" fontId="9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 vertical="top" wrapText="1"/>
    </xf>
    <xf numFmtId="0" fontId="26" fillId="0" borderId="0" xfId="0" applyFont="1" applyBorder="1" applyAlignment="1">
      <alignment horizontal="right"/>
    </xf>
  </cellXfs>
  <cellStyles count="5">
    <cellStyle name="TableStyleLight1" xfId="1"/>
    <cellStyle name="Денежный" xfId="2" builtinId="4"/>
    <cellStyle name="Обычный" xfId="0" builtinId="0"/>
    <cellStyle name="Обычный 16" xfId="3"/>
    <cellStyle name="Обычный 1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opLeftCell="A30" zoomScaleNormal="100" zoomScalePageLayoutView="60" workbookViewId="0">
      <selection activeCell="F41" sqref="F41"/>
    </sheetView>
  </sheetViews>
  <sheetFormatPr defaultColWidth="9.28515625" defaultRowHeight="12.75"/>
  <cols>
    <col min="1" max="1" width="11" customWidth="1"/>
    <col min="2" max="2" width="35.42578125" customWidth="1"/>
    <col min="3" max="3" width="61.28515625" customWidth="1"/>
    <col min="4" max="5" width="0" style="8" hidden="1" customWidth="1"/>
    <col min="6" max="6" width="26.7109375" style="8" customWidth="1"/>
    <col min="7" max="7" width="0" hidden="1" customWidth="1"/>
    <col min="8" max="8" width="5.42578125" customWidth="1"/>
    <col min="9" max="9" width="8.85546875" customWidth="1"/>
    <col min="10" max="10" width="15.7109375" customWidth="1"/>
  </cols>
  <sheetData>
    <row r="1" spans="1:10" s="1" customFormat="1" ht="20.25" customHeight="1">
      <c r="D1" s="9"/>
      <c r="E1" s="184"/>
      <c r="F1" s="184"/>
      <c r="G1" s="184"/>
    </row>
    <row r="2" spans="1:10" s="1" customFormat="1" ht="98.25" customHeight="1">
      <c r="D2" s="9"/>
      <c r="E2" s="59"/>
      <c r="F2" s="177" t="s">
        <v>339</v>
      </c>
      <c r="G2" s="177"/>
      <c r="H2" s="177"/>
    </row>
    <row r="3" spans="1:10" s="1" customFormat="1" ht="28.5" customHeight="1">
      <c r="A3" s="185" t="s">
        <v>171</v>
      </c>
      <c r="B3" s="185"/>
      <c r="C3" s="185"/>
      <c r="D3" s="185"/>
      <c r="E3" s="185"/>
      <c r="F3" s="185"/>
      <c r="G3" s="185"/>
    </row>
    <row r="4" spans="1:10" s="1" customFormat="1" ht="36.75" customHeight="1">
      <c r="A4" s="185"/>
      <c r="B4" s="185"/>
      <c r="C4" s="185"/>
      <c r="D4" s="185"/>
      <c r="E4" s="185"/>
      <c r="F4" s="185"/>
      <c r="G4" s="185"/>
    </row>
    <row r="5" spans="1:10" s="1" customFormat="1" ht="18.75">
      <c r="A5" s="31"/>
      <c r="B5" s="31"/>
      <c r="C5" s="32"/>
      <c r="D5" s="33"/>
      <c r="E5" s="33"/>
      <c r="F5" s="34" t="s">
        <v>4</v>
      </c>
      <c r="G5" s="10"/>
    </row>
    <row r="6" spans="1:10" s="1" customFormat="1" ht="24" customHeight="1">
      <c r="A6" s="186" t="s">
        <v>5</v>
      </c>
      <c r="B6" s="187" t="s">
        <v>6</v>
      </c>
      <c r="C6" s="176" t="s">
        <v>3</v>
      </c>
      <c r="D6" s="176" t="s">
        <v>7</v>
      </c>
      <c r="E6" s="176"/>
      <c r="F6" s="176"/>
      <c r="G6" s="11" t="s">
        <v>7</v>
      </c>
      <c r="H6" s="178"/>
      <c r="I6" s="179"/>
      <c r="J6" s="168"/>
    </row>
    <row r="7" spans="1:10" s="1" customFormat="1" ht="66.75" customHeight="1">
      <c r="A7" s="186"/>
      <c r="B7" s="187"/>
      <c r="C7" s="176"/>
      <c r="D7" s="35" t="s">
        <v>8</v>
      </c>
      <c r="E7" s="35" t="s">
        <v>9</v>
      </c>
      <c r="F7" s="26"/>
      <c r="G7" s="11" t="s">
        <v>8</v>
      </c>
      <c r="H7" s="180" t="s">
        <v>337</v>
      </c>
      <c r="I7" s="180"/>
      <c r="J7" s="26" t="s">
        <v>10</v>
      </c>
    </row>
    <row r="8" spans="1:10" s="1" customFormat="1" ht="12.75" hidden="1" customHeight="1">
      <c r="A8" s="29" t="s">
        <v>11</v>
      </c>
      <c r="B8" s="22">
        <v>2</v>
      </c>
      <c r="C8" s="35">
        <v>3</v>
      </c>
      <c r="D8" s="35">
        <v>5</v>
      </c>
      <c r="E8" s="35">
        <v>6</v>
      </c>
      <c r="F8" s="35">
        <v>7</v>
      </c>
      <c r="G8" s="11">
        <v>8</v>
      </c>
    </row>
    <row r="9" spans="1:10" ht="18" hidden="1">
      <c r="A9" s="5"/>
      <c r="B9" s="5"/>
      <c r="C9" s="5"/>
      <c r="D9" s="36"/>
      <c r="E9" s="36"/>
      <c r="F9" s="36"/>
      <c r="G9" s="3"/>
    </row>
    <row r="10" spans="1:10" s="1" customFormat="1" ht="22.5" customHeight="1">
      <c r="A10" s="29"/>
      <c r="B10" s="35"/>
      <c r="C10" s="37" t="s">
        <v>12</v>
      </c>
      <c r="D10" s="38" t="e">
        <f>#REF!</f>
        <v>#REF!</v>
      </c>
      <c r="E10" s="39" t="e">
        <f>F10-D10</f>
        <v>#REF!</v>
      </c>
      <c r="F10" s="170">
        <f>F11+F14+F17</f>
        <v>200.34000000000003</v>
      </c>
      <c r="G10" s="12" t="e">
        <f>#REF!+#REF!</f>
        <v>#REF!</v>
      </c>
      <c r="H10" s="181">
        <v>0</v>
      </c>
      <c r="I10" s="181"/>
      <c r="J10" s="170">
        <f>J11+J14+J17</f>
        <v>200.33999999999997</v>
      </c>
    </row>
    <row r="11" spans="1:10" s="1" customFormat="1" ht="30" customHeight="1">
      <c r="A11" s="29" t="s">
        <v>13</v>
      </c>
      <c r="B11" s="22" t="s">
        <v>14</v>
      </c>
      <c r="C11" s="40" t="s">
        <v>15</v>
      </c>
      <c r="D11" s="39">
        <f>D12</f>
        <v>30.2</v>
      </c>
      <c r="E11" s="39">
        <f>F11-D11</f>
        <v>-10.199999999999999</v>
      </c>
      <c r="F11" s="169">
        <f>F12</f>
        <v>20</v>
      </c>
      <c r="G11" s="13" t="e">
        <f>G12</f>
        <v>#REF!</v>
      </c>
      <c r="H11" s="181"/>
      <c r="I11" s="181"/>
      <c r="J11" s="169">
        <f>J12</f>
        <v>20</v>
      </c>
    </row>
    <row r="12" spans="1:10" s="1" customFormat="1" ht="30" customHeight="1">
      <c r="A12" s="29" t="s">
        <v>13</v>
      </c>
      <c r="B12" s="41" t="s">
        <v>16</v>
      </c>
      <c r="C12" s="40" t="s">
        <v>17</v>
      </c>
      <c r="D12" s="39">
        <f>D13</f>
        <v>30.2</v>
      </c>
      <c r="E12" s="39">
        <f>F12-D12</f>
        <v>-10.199999999999999</v>
      </c>
      <c r="F12" s="169">
        <f>F13</f>
        <v>20</v>
      </c>
      <c r="G12" s="13" t="e">
        <f>G13+#REF!+#REF!</f>
        <v>#REF!</v>
      </c>
      <c r="H12" s="181"/>
      <c r="I12" s="181"/>
      <c r="J12" s="169">
        <f>J13</f>
        <v>20</v>
      </c>
    </row>
    <row r="13" spans="1:10" s="14" customFormat="1" ht="82.5" customHeight="1">
      <c r="A13" s="29" t="s">
        <v>18</v>
      </c>
      <c r="B13" s="22" t="s">
        <v>19</v>
      </c>
      <c r="C13" s="42" t="s">
        <v>168</v>
      </c>
      <c r="D13" s="39">
        <v>30.2</v>
      </c>
      <c r="E13" s="39">
        <f>F13-D13</f>
        <v>-10.199999999999999</v>
      </c>
      <c r="F13" s="169">
        <v>20</v>
      </c>
      <c r="G13" s="13">
        <v>30.23</v>
      </c>
      <c r="H13" s="182"/>
      <c r="I13" s="182"/>
      <c r="J13" s="169">
        <v>20</v>
      </c>
    </row>
    <row r="14" spans="1:10" s="1" customFormat="1" ht="24.75" customHeight="1">
      <c r="A14" s="29" t="s">
        <v>13</v>
      </c>
      <c r="B14" s="22" t="s">
        <v>20</v>
      </c>
      <c r="C14" s="43" t="s">
        <v>21</v>
      </c>
      <c r="D14" s="39">
        <f t="shared" ref="D14:G15" si="0">D15</f>
        <v>3</v>
      </c>
      <c r="E14" s="39">
        <f t="shared" si="0"/>
        <v>17.8</v>
      </c>
      <c r="F14" s="169">
        <f>F15</f>
        <v>20.8</v>
      </c>
      <c r="G14" s="13">
        <f t="shared" si="0"/>
        <v>3</v>
      </c>
      <c r="H14" s="181"/>
      <c r="I14" s="181"/>
      <c r="J14" s="169">
        <f>J15</f>
        <v>20.8</v>
      </c>
    </row>
    <row r="15" spans="1:10" s="1" customFormat="1" ht="30" customHeight="1">
      <c r="A15" s="29" t="s">
        <v>13</v>
      </c>
      <c r="B15" s="22" t="s">
        <v>22</v>
      </c>
      <c r="C15" s="44" t="s">
        <v>23</v>
      </c>
      <c r="D15" s="39">
        <f t="shared" si="0"/>
        <v>3</v>
      </c>
      <c r="E15" s="39">
        <f t="shared" si="0"/>
        <v>17.8</v>
      </c>
      <c r="F15" s="169">
        <v>20.8</v>
      </c>
      <c r="G15" s="13">
        <f t="shared" si="0"/>
        <v>3</v>
      </c>
      <c r="H15" s="181"/>
      <c r="I15" s="181"/>
      <c r="J15" s="169">
        <v>20.8</v>
      </c>
    </row>
    <row r="16" spans="1:10" s="1" customFormat="1" ht="27.75" customHeight="1">
      <c r="A16" s="29" t="s">
        <v>18</v>
      </c>
      <c r="B16" s="22" t="s">
        <v>24</v>
      </c>
      <c r="C16" s="44" t="s">
        <v>23</v>
      </c>
      <c r="D16" s="39">
        <v>3</v>
      </c>
      <c r="E16" s="39">
        <f>F16-D16</f>
        <v>17.8</v>
      </c>
      <c r="F16" s="169">
        <v>20.8</v>
      </c>
      <c r="G16" s="13">
        <v>3</v>
      </c>
      <c r="H16" s="181"/>
      <c r="I16" s="181"/>
      <c r="J16" s="169">
        <v>20.8</v>
      </c>
    </row>
    <row r="17" spans="1:10" s="1" customFormat="1" ht="21.75" customHeight="1">
      <c r="A17" s="29" t="s">
        <v>13</v>
      </c>
      <c r="B17" s="22" t="s">
        <v>25</v>
      </c>
      <c r="C17" s="45" t="s">
        <v>26</v>
      </c>
      <c r="D17" s="39">
        <f>D18+D20</f>
        <v>180</v>
      </c>
      <c r="E17" s="39">
        <f>E18+E20</f>
        <v>-20.459999999999994</v>
      </c>
      <c r="F17" s="169">
        <f>F18+F20</f>
        <v>159.54000000000002</v>
      </c>
      <c r="G17" s="13">
        <f>G18+G20</f>
        <v>186</v>
      </c>
      <c r="H17" s="181"/>
      <c r="I17" s="181"/>
      <c r="J17" s="169">
        <f>J18+J20</f>
        <v>159.54</v>
      </c>
    </row>
    <row r="18" spans="1:10" s="15" customFormat="1" ht="25.5" customHeight="1">
      <c r="A18" s="29" t="s">
        <v>13</v>
      </c>
      <c r="B18" s="46" t="s">
        <v>27</v>
      </c>
      <c r="C18" s="43" t="s">
        <v>28</v>
      </c>
      <c r="D18" s="39">
        <f>D19</f>
        <v>20</v>
      </c>
      <c r="E18" s="39">
        <f>E19</f>
        <v>59.540000000000006</v>
      </c>
      <c r="F18" s="170">
        <f>F19</f>
        <v>79.540000000000006</v>
      </c>
      <c r="G18" s="13">
        <f>G19</f>
        <v>21</v>
      </c>
      <c r="H18" s="188"/>
      <c r="I18" s="188"/>
      <c r="J18" s="170">
        <f>J19</f>
        <v>35.54</v>
      </c>
    </row>
    <row r="19" spans="1:10" s="1" customFormat="1" ht="55.5" customHeight="1">
      <c r="A19" s="29" t="s">
        <v>18</v>
      </c>
      <c r="B19" s="22" t="s">
        <v>29</v>
      </c>
      <c r="C19" s="44" t="s">
        <v>30</v>
      </c>
      <c r="D19" s="39">
        <v>20</v>
      </c>
      <c r="E19" s="39">
        <f>F19-D19</f>
        <v>59.540000000000006</v>
      </c>
      <c r="F19" s="169">
        <v>79.540000000000006</v>
      </c>
      <c r="G19" s="13">
        <v>21</v>
      </c>
      <c r="H19" s="181">
        <v>-44</v>
      </c>
      <c r="I19" s="181"/>
      <c r="J19" s="169">
        <v>35.54</v>
      </c>
    </row>
    <row r="20" spans="1:10" s="1" customFormat="1" ht="27" customHeight="1">
      <c r="A20" s="29" t="s">
        <v>13</v>
      </c>
      <c r="B20" s="22" t="s">
        <v>31</v>
      </c>
      <c r="C20" s="47" t="s">
        <v>32</v>
      </c>
      <c r="D20" s="39">
        <f>D21+D22</f>
        <v>160</v>
      </c>
      <c r="E20" s="39">
        <f>E21+E22</f>
        <v>-80</v>
      </c>
      <c r="F20" s="169">
        <f>F21+F22</f>
        <v>80</v>
      </c>
      <c r="G20" s="13">
        <f>G21+G22</f>
        <v>165</v>
      </c>
      <c r="H20" s="181">
        <v>44</v>
      </c>
      <c r="I20" s="181"/>
      <c r="J20" s="169">
        <f>J21+J22</f>
        <v>124</v>
      </c>
    </row>
    <row r="21" spans="1:10" s="1" customFormat="1" ht="66.75" customHeight="1">
      <c r="A21" s="29" t="s">
        <v>18</v>
      </c>
      <c r="B21" s="22" t="s">
        <v>33</v>
      </c>
      <c r="C21" s="48" t="s">
        <v>180</v>
      </c>
      <c r="D21" s="39">
        <v>30</v>
      </c>
      <c r="E21" s="39">
        <f>F21-D21</f>
        <v>20</v>
      </c>
      <c r="F21" s="169">
        <v>50</v>
      </c>
      <c r="G21" s="13">
        <v>32</v>
      </c>
      <c r="H21" s="181">
        <v>-15</v>
      </c>
      <c r="I21" s="181"/>
      <c r="J21" s="169">
        <v>35</v>
      </c>
    </row>
    <row r="22" spans="1:10" s="1" customFormat="1" ht="47.25">
      <c r="A22" s="29" t="s">
        <v>18</v>
      </c>
      <c r="B22" s="22" t="s">
        <v>34</v>
      </c>
      <c r="C22" s="48" t="s">
        <v>181</v>
      </c>
      <c r="D22" s="39">
        <v>130</v>
      </c>
      <c r="E22" s="39">
        <f>F22-D22</f>
        <v>-100</v>
      </c>
      <c r="F22" s="169">
        <v>30</v>
      </c>
      <c r="G22" s="13">
        <v>133</v>
      </c>
      <c r="H22" s="181">
        <v>59</v>
      </c>
      <c r="I22" s="181"/>
      <c r="J22" s="169">
        <v>89</v>
      </c>
    </row>
    <row r="23" spans="1:10" s="1" customFormat="1" ht="33" customHeight="1">
      <c r="A23" s="61" t="s">
        <v>13</v>
      </c>
      <c r="B23" s="35" t="s">
        <v>172</v>
      </c>
      <c r="C23" s="62" t="s">
        <v>173</v>
      </c>
      <c r="D23" s="38">
        <f>D24</f>
        <v>754.04000000000008</v>
      </c>
      <c r="E23" s="38">
        <f t="shared" ref="E23:E37" si="1">F23-D23</f>
        <v>-754.04000000000008</v>
      </c>
      <c r="F23" s="169">
        <f>F24</f>
        <v>0</v>
      </c>
      <c r="G23" s="13"/>
      <c r="H23" s="181"/>
      <c r="I23" s="181"/>
      <c r="J23" s="169">
        <f>J24</f>
        <v>0</v>
      </c>
    </row>
    <row r="24" spans="1:10" s="1" customFormat="1" ht="96" customHeight="1">
      <c r="A24" s="30" t="s">
        <v>13</v>
      </c>
      <c r="B24" s="22" t="s">
        <v>174</v>
      </c>
      <c r="C24" s="48" t="s">
        <v>175</v>
      </c>
      <c r="D24" s="39">
        <f>D25+D27</f>
        <v>754.04000000000008</v>
      </c>
      <c r="E24" s="39">
        <f t="shared" si="1"/>
        <v>-754.04000000000008</v>
      </c>
      <c r="F24" s="169">
        <f>F25</f>
        <v>0</v>
      </c>
      <c r="G24" s="13"/>
      <c r="H24" s="181"/>
      <c r="I24" s="181"/>
      <c r="J24" s="169">
        <f>J25</f>
        <v>0</v>
      </c>
    </row>
    <row r="25" spans="1:10" s="1" customFormat="1" ht="77.25" customHeight="1">
      <c r="A25" s="30" t="s">
        <v>13</v>
      </c>
      <c r="B25" s="22" t="s">
        <v>176</v>
      </c>
      <c r="C25" s="42" t="s">
        <v>177</v>
      </c>
      <c r="D25" s="39">
        <f>D26</f>
        <v>11.84</v>
      </c>
      <c r="E25" s="39">
        <f t="shared" si="1"/>
        <v>-11.84</v>
      </c>
      <c r="F25" s="169">
        <f>F26</f>
        <v>0</v>
      </c>
      <c r="G25" s="13"/>
      <c r="H25" s="181"/>
      <c r="I25" s="181"/>
      <c r="J25" s="169">
        <f>J26</f>
        <v>0</v>
      </c>
    </row>
    <row r="26" spans="1:10" s="1" customFormat="1" ht="68.25" customHeight="1">
      <c r="A26" s="30" t="s">
        <v>0</v>
      </c>
      <c r="B26" s="22" t="s">
        <v>1</v>
      </c>
      <c r="C26" s="48" t="s">
        <v>178</v>
      </c>
      <c r="D26" s="39">
        <v>11.84</v>
      </c>
      <c r="E26" s="39">
        <f t="shared" si="1"/>
        <v>-11.84</v>
      </c>
      <c r="F26" s="169">
        <v>0</v>
      </c>
      <c r="G26" s="13"/>
      <c r="H26" s="181"/>
      <c r="I26" s="181"/>
      <c r="J26" s="169">
        <v>0</v>
      </c>
    </row>
    <row r="27" spans="1:10" s="58" customFormat="1" ht="29.25" customHeight="1">
      <c r="A27" s="49" t="s">
        <v>13</v>
      </c>
      <c r="B27" s="35" t="s">
        <v>35</v>
      </c>
      <c r="C27" s="57" t="s">
        <v>36</v>
      </c>
      <c r="D27" s="38">
        <f>D28+D35</f>
        <v>742.2</v>
      </c>
      <c r="E27" s="39">
        <f t="shared" si="1"/>
        <v>1410.36</v>
      </c>
      <c r="F27" s="171">
        <f>F28+F35+F38+F39</f>
        <v>2152.56</v>
      </c>
      <c r="G27" s="12">
        <f>G28+G35</f>
        <v>2699.2</v>
      </c>
      <c r="H27" s="189"/>
      <c r="I27" s="189"/>
      <c r="J27" s="171">
        <f>J28+J35+J38+J39</f>
        <v>2441.7400000000002</v>
      </c>
    </row>
    <row r="28" spans="1:10" s="1" customFormat="1" ht="43.5" customHeight="1">
      <c r="A28" s="29" t="s">
        <v>13</v>
      </c>
      <c r="B28" s="22" t="s">
        <v>37</v>
      </c>
      <c r="C28" s="48" t="s">
        <v>38</v>
      </c>
      <c r="D28" s="39">
        <f>D29</f>
        <v>0</v>
      </c>
      <c r="E28" s="39">
        <f t="shared" si="1"/>
        <v>1864.4</v>
      </c>
      <c r="F28" s="169">
        <f>F29</f>
        <v>1864.4</v>
      </c>
      <c r="G28" s="13">
        <f>G29</f>
        <v>1957</v>
      </c>
      <c r="H28" s="181"/>
      <c r="I28" s="181"/>
      <c r="J28" s="169">
        <f>J29</f>
        <v>1864.4</v>
      </c>
    </row>
    <row r="29" spans="1:10" s="1" customFormat="1" ht="36.75" customHeight="1">
      <c r="A29" s="29" t="s">
        <v>13</v>
      </c>
      <c r="B29" s="22" t="s">
        <v>188</v>
      </c>
      <c r="C29" s="44" t="s">
        <v>39</v>
      </c>
      <c r="D29" s="39">
        <f>D30</f>
        <v>0</v>
      </c>
      <c r="E29" s="39">
        <f t="shared" si="1"/>
        <v>1864.4</v>
      </c>
      <c r="F29" s="169">
        <f>F30</f>
        <v>1864.4</v>
      </c>
      <c r="G29" s="13">
        <f>G30</f>
        <v>1957</v>
      </c>
      <c r="H29" s="181"/>
      <c r="I29" s="181"/>
      <c r="J29" s="169">
        <f>J30</f>
        <v>1864.4</v>
      </c>
    </row>
    <row r="30" spans="1:10" s="1" customFormat="1" ht="30.75" customHeight="1">
      <c r="A30" s="29" t="s">
        <v>13</v>
      </c>
      <c r="B30" s="22" t="s">
        <v>187</v>
      </c>
      <c r="C30" s="48" t="s">
        <v>40</v>
      </c>
      <c r="D30" s="39">
        <f>D33</f>
        <v>0</v>
      </c>
      <c r="E30" s="39">
        <f t="shared" si="1"/>
        <v>1864.4</v>
      </c>
      <c r="F30" s="169">
        <f>F33</f>
        <v>1864.4</v>
      </c>
      <c r="G30" s="13">
        <f>G33</f>
        <v>1957</v>
      </c>
      <c r="H30" s="181"/>
      <c r="I30" s="181"/>
      <c r="J30" s="169">
        <f>J33</f>
        <v>1864.4</v>
      </c>
    </row>
    <row r="31" spans="1:10" s="1" customFormat="1" ht="12.75" hidden="1" customHeight="1">
      <c r="A31" s="31"/>
      <c r="B31" s="31"/>
      <c r="C31" s="43" t="s">
        <v>41</v>
      </c>
      <c r="D31" s="39">
        <f>D32</f>
        <v>0</v>
      </c>
      <c r="E31" s="39">
        <f t="shared" si="1"/>
        <v>0</v>
      </c>
      <c r="F31" s="169"/>
      <c r="G31" s="13">
        <f>G32</f>
        <v>0</v>
      </c>
      <c r="H31" s="168"/>
      <c r="I31" s="168"/>
      <c r="J31" s="169"/>
    </row>
    <row r="32" spans="1:10" s="1" customFormat="1" ht="12.75" hidden="1" customHeight="1">
      <c r="A32" s="43"/>
      <c r="B32" s="50"/>
      <c r="C32" s="48" t="s">
        <v>42</v>
      </c>
      <c r="D32" s="39"/>
      <c r="E32" s="39">
        <f t="shared" si="1"/>
        <v>0</v>
      </c>
      <c r="F32" s="169"/>
      <c r="G32" s="13"/>
      <c r="H32" s="168"/>
      <c r="I32" s="168"/>
      <c r="J32" s="169"/>
    </row>
    <row r="33" spans="1:10" s="1" customFormat="1" ht="43.5" customHeight="1">
      <c r="A33" s="29" t="s">
        <v>0</v>
      </c>
      <c r="B33" s="29" t="s">
        <v>182</v>
      </c>
      <c r="C33" s="183" t="s">
        <v>184</v>
      </c>
      <c r="D33" s="183"/>
      <c r="E33" s="39">
        <f t="shared" si="1"/>
        <v>1864.4</v>
      </c>
      <c r="F33" s="169">
        <v>1864.4</v>
      </c>
      <c r="G33" s="13">
        <v>1957</v>
      </c>
      <c r="H33" s="181"/>
      <c r="I33" s="181"/>
      <c r="J33" s="169">
        <v>1864.4</v>
      </c>
    </row>
    <row r="34" spans="1:10" s="1" customFormat="1" ht="12.75" hidden="1" customHeight="1">
      <c r="A34" s="29"/>
      <c r="B34" s="22"/>
      <c r="C34" s="51" t="s">
        <v>43</v>
      </c>
      <c r="D34" s="39"/>
      <c r="E34" s="39">
        <f t="shared" si="1"/>
        <v>0</v>
      </c>
      <c r="F34" s="169"/>
      <c r="G34" s="13"/>
      <c r="H34" s="168"/>
      <c r="I34" s="168"/>
      <c r="J34" s="169"/>
    </row>
    <row r="35" spans="1:10" s="1" customFormat="1" ht="41.25" customHeight="1">
      <c r="A35" s="30" t="s">
        <v>13</v>
      </c>
      <c r="B35" s="22" t="s">
        <v>186</v>
      </c>
      <c r="C35" s="52" t="s">
        <v>44</v>
      </c>
      <c r="D35" s="39">
        <f>D36+D37</f>
        <v>742.2</v>
      </c>
      <c r="E35" s="39">
        <f t="shared" si="1"/>
        <v>-692.30000000000007</v>
      </c>
      <c r="F35" s="169">
        <v>49.9</v>
      </c>
      <c r="G35" s="13">
        <f>G36+G37</f>
        <v>742.2</v>
      </c>
      <c r="H35" s="181"/>
      <c r="I35" s="181"/>
      <c r="J35" s="169">
        <v>49.9</v>
      </c>
    </row>
    <row r="36" spans="1:10" s="1" customFormat="1" ht="113.25" hidden="1" customHeight="1">
      <c r="A36" s="30" t="s">
        <v>0</v>
      </c>
      <c r="B36" s="22" t="s">
        <v>2</v>
      </c>
      <c r="C36" s="44" t="s">
        <v>45</v>
      </c>
      <c r="D36" s="39">
        <v>696.5</v>
      </c>
      <c r="E36" s="39">
        <f t="shared" si="1"/>
        <v>-696.5</v>
      </c>
      <c r="F36" s="169"/>
      <c r="G36" s="13">
        <v>696.5</v>
      </c>
      <c r="H36" s="168"/>
      <c r="I36" s="168"/>
      <c r="J36" s="169"/>
    </row>
    <row r="37" spans="1:10" s="1" customFormat="1" ht="54" customHeight="1">
      <c r="A37" s="30" t="s">
        <v>0</v>
      </c>
      <c r="B37" s="29" t="s">
        <v>183</v>
      </c>
      <c r="C37" s="44" t="s">
        <v>169</v>
      </c>
      <c r="D37" s="39">
        <v>45.7</v>
      </c>
      <c r="E37" s="39">
        <f t="shared" si="1"/>
        <v>4.1999999999999957</v>
      </c>
      <c r="F37" s="169">
        <v>49.9</v>
      </c>
      <c r="G37" s="13">
        <v>45.7</v>
      </c>
      <c r="H37" s="181"/>
      <c r="I37" s="181"/>
      <c r="J37" s="169">
        <v>49.9</v>
      </c>
    </row>
    <row r="38" spans="1:10" s="1" customFormat="1" ht="93" customHeight="1">
      <c r="A38" s="30" t="s">
        <v>0</v>
      </c>
      <c r="B38" s="29" t="s">
        <v>338</v>
      </c>
      <c r="C38" s="183" t="s">
        <v>185</v>
      </c>
      <c r="D38" s="183"/>
      <c r="E38" s="39"/>
      <c r="F38" s="169">
        <v>135.56</v>
      </c>
      <c r="G38" s="13"/>
      <c r="H38" s="190">
        <v>0</v>
      </c>
      <c r="I38" s="191"/>
      <c r="J38" s="169">
        <v>135.5</v>
      </c>
    </row>
    <row r="39" spans="1:10" s="1" customFormat="1" ht="45" customHeight="1">
      <c r="A39" s="30" t="s">
        <v>0</v>
      </c>
      <c r="B39" s="29" t="s">
        <v>342</v>
      </c>
      <c r="C39" s="173" t="s">
        <v>343</v>
      </c>
      <c r="D39" s="173"/>
      <c r="E39" s="39"/>
      <c r="F39" s="169">
        <v>102.7</v>
      </c>
      <c r="G39" s="13"/>
      <c r="H39" s="174"/>
      <c r="I39" s="175">
        <v>289.24</v>
      </c>
      <c r="J39" s="169">
        <v>391.94</v>
      </c>
    </row>
    <row r="40" spans="1:10" s="1" customFormat="1" ht="23.25" customHeight="1">
      <c r="A40" s="29"/>
      <c r="B40" s="50"/>
      <c r="C40" s="50" t="s">
        <v>46</v>
      </c>
      <c r="D40" s="38" t="e">
        <f>D10+D27</f>
        <v>#REF!</v>
      </c>
      <c r="E40" s="38" t="e">
        <f>E10+E27</f>
        <v>#REF!</v>
      </c>
      <c r="F40" s="172">
        <f>F10+F27</f>
        <v>2352.9</v>
      </c>
      <c r="G40" s="12" t="e">
        <f>G10+G27</f>
        <v>#REF!</v>
      </c>
      <c r="H40" s="181">
        <v>289.24</v>
      </c>
      <c r="I40" s="181"/>
      <c r="J40" s="172">
        <f>J10+J27</f>
        <v>2642.0800000000004</v>
      </c>
    </row>
  </sheetData>
  <mergeCells count="37">
    <mergeCell ref="H40:I40"/>
    <mergeCell ref="H38:I38"/>
    <mergeCell ref="C38:D38"/>
    <mergeCell ref="H30:I30"/>
    <mergeCell ref="H33:I33"/>
    <mergeCell ref="H35:I35"/>
    <mergeCell ref="H37:I37"/>
    <mergeCell ref="H17:I17"/>
    <mergeCell ref="H26:I26"/>
    <mergeCell ref="H27:I27"/>
    <mergeCell ref="H28:I28"/>
    <mergeCell ref="H29:I29"/>
    <mergeCell ref="H22:I22"/>
    <mergeCell ref="H23:I23"/>
    <mergeCell ref="H24:I24"/>
    <mergeCell ref="H25:I25"/>
    <mergeCell ref="H11:I11"/>
    <mergeCell ref="H12:I12"/>
    <mergeCell ref="H13:I13"/>
    <mergeCell ref="C33:D33"/>
    <mergeCell ref="E1:G1"/>
    <mergeCell ref="A3:G4"/>
    <mergeCell ref="A6:A7"/>
    <mergeCell ref="B6:B7"/>
    <mergeCell ref="C6:C7"/>
    <mergeCell ref="H18:I18"/>
    <mergeCell ref="H19:I19"/>
    <mergeCell ref="H20:I20"/>
    <mergeCell ref="H21:I21"/>
    <mergeCell ref="H14:I14"/>
    <mergeCell ref="H15:I15"/>
    <mergeCell ref="H16:I16"/>
    <mergeCell ref="D6:F6"/>
    <mergeCell ref="F2:H2"/>
    <mergeCell ref="H6:I6"/>
    <mergeCell ref="H7:I7"/>
    <mergeCell ref="H10:I10"/>
  </mergeCells>
  <phoneticPr fontId="14" type="noConversion"/>
  <pageMargins left="0.35416666666666702" right="0.196527777777778" top="0.196527777777778" bottom="0.196527777777778" header="0.51180555555555496" footer="0.51180555555555496"/>
  <pageSetup paperSize="9" scale="61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topLeftCell="A24" zoomScaleNormal="100" zoomScalePageLayoutView="60" workbookViewId="0">
      <selection activeCell="E69" sqref="E69"/>
    </sheetView>
  </sheetViews>
  <sheetFormatPr defaultRowHeight="12.75"/>
  <cols>
    <col min="1" max="1" width="87.140625" style="4" customWidth="1"/>
    <col min="2" max="2" width="16" style="16" customWidth="1"/>
    <col min="3" max="3" width="0" style="16" hidden="1" customWidth="1"/>
    <col min="4" max="4" width="0" style="17" hidden="1" customWidth="1"/>
    <col min="5" max="5" width="29.7109375" style="1" customWidth="1"/>
    <col min="6" max="6" width="0" style="1" hidden="1" customWidth="1"/>
    <col min="7" max="7" width="12.85546875" style="1" customWidth="1"/>
    <col min="8" max="16384" width="9.140625" style="1"/>
  </cols>
  <sheetData>
    <row r="1" spans="1:7" ht="19.5" customHeight="1">
      <c r="B1" s="60"/>
      <c r="D1" s="192"/>
      <c r="E1" s="192"/>
      <c r="F1" s="192"/>
    </row>
    <row r="2" spans="1:7" ht="63" customHeight="1">
      <c r="B2" s="195" t="s">
        <v>340</v>
      </c>
      <c r="C2" s="196"/>
      <c r="D2" s="196"/>
      <c r="E2" s="196"/>
    </row>
    <row r="3" spans="1:7" ht="64.5" customHeight="1">
      <c r="A3" s="193" t="s">
        <v>179</v>
      </c>
      <c r="B3" s="193"/>
      <c r="C3" s="193"/>
      <c r="D3" s="193"/>
      <c r="E3" s="193"/>
      <c r="F3" s="18"/>
      <c r="G3" s="19"/>
    </row>
    <row r="4" spans="1:7" s="20" customFormat="1" ht="15.75" customHeight="1">
      <c r="A4" s="18"/>
      <c r="B4" s="6"/>
      <c r="C4" s="6"/>
      <c r="D4" s="18"/>
      <c r="E4" s="194" t="s">
        <v>47</v>
      </c>
      <c r="F4" s="194"/>
      <c r="G4" s="19"/>
    </row>
    <row r="5" spans="1:7" s="21" customFormat="1" ht="81" customHeight="1">
      <c r="A5" s="35" t="s">
        <v>48</v>
      </c>
      <c r="B5" s="35" t="s">
        <v>49</v>
      </c>
      <c r="C5" s="35"/>
      <c r="D5" s="35" t="s">
        <v>50</v>
      </c>
      <c r="E5" s="35" t="s">
        <v>170</v>
      </c>
      <c r="F5" s="11" t="s">
        <v>51</v>
      </c>
    </row>
    <row r="6" spans="1:7" s="20" customFormat="1" ht="15.75">
      <c r="A6" s="22">
        <v>1</v>
      </c>
      <c r="B6" s="23">
        <v>2</v>
      </c>
      <c r="C6" s="23"/>
      <c r="D6" s="22">
        <v>3</v>
      </c>
      <c r="E6" s="22">
        <v>4</v>
      </c>
      <c r="F6" s="22">
        <v>5</v>
      </c>
    </row>
    <row r="7" spans="1:7" s="2" customFormat="1" ht="18.75">
      <c r="A7" s="44" t="s">
        <v>52</v>
      </c>
      <c r="B7" s="28" t="s">
        <v>53</v>
      </c>
      <c r="C7" s="53">
        <f>C10+C11</f>
        <v>1337.1</v>
      </c>
      <c r="D7" s="53">
        <f>SUM(D8:D15)</f>
        <v>-52.420000000000016</v>
      </c>
      <c r="E7" s="53">
        <f>E10+E11+E14</f>
        <v>1285.6799999999998</v>
      </c>
      <c r="F7" s="24">
        <f>F10+F11</f>
        <v>1337.1</v>
      </c>
    </row>
    <row r="8" spans="1:7" s="2" customFormat="1" ht="31.5" hidden="1">
      <c r="A8" s="44" t="s">
        <v>54</v>
      </c>
      <c r="B8" s="28" t="s">
        <v>55</v>
      </c>
      <c r="C8" s="54"/>
      <c r="D8" s="54"/>
      <c r="E8" s="54"/>
      <c r="F8" s="25"/>
    </row>
    <row r="9" spans="1:7" s="2" customFormat="1" ht="31.5" hidden="1">
      <c r="A9" s="44" t="s">
        <v>56</v>
      </c>
      <c r="B9" s="28" t="s">
        <v>57</v>
      </c>
      <c r="C9" s="54"/>
      <c r="D9" s="54"/>
      <c r="E9" s="54"/>
      <c r="F9" s="25"/>
    </row>
    <row r="10" spans="1:7" s="3" customFormat="1" ht="31.5">
      <c r="A10" s="44" t="s">
        <v>58</v>
      </c>
      <c r="B10" s="28" t="s">
        <v>55</v>
      </c>
      <c r="C10" s="54">
        <v>370.96</v>
      </c>
      <c r="D10" s="54">
        <f>E10-C10</f>
        <v>-0.31000000000000227</v>
      </c>
      <c r="E10" s="54">
        <v>370.65</v>
      </c>
      <c r="F10" s="25">
        <v>370.96</v>
      </c>
    </row>
    <row r="11" spans="1:7" s="2" customFormat="1" ht="47.25">
      <c r="A11" s="44" t="s">
        <v>59</v>
      </c>
      <c r="B11" s="28" t="s">
        <v>60</v>
      </c>
      <c r="C11" s="54">
        <v>966.14</v>
      </c>
      <c r="D11" s="54">
        <f>E11-C11</f>
        <v>-53.110000000000014</v>
      </c>
      <c r="E11" s="54">
        <v>913.03</v>
      </c>
      <c r="F11" s="25">
        <v>966.14</v>
      </c>
    </row>
    <row r="12" spans="1:7" s="2" customFormat="1" ht="31.5" hidden="1">
      <c r="A12" s="44" t="s">
        <v>61</v>
      </c>
      <c r="B12" s="28" t="s">
        <v>62</v>
      </c>
      <c r="C12" s="54" t="e">
        <f>A12+B12</f>
        <v>#VALUE!</v>
      </c>
      <c r="D12" s="54"/>
      <c r="E12" s="54" t="e">
        <f>C12+D12</f>
        <v>#VALUE!</v>
      </c>
      <c r="F12" s="25" t="e">
        <f>D12+E12</f>
        <v>#VALUE!</v>
      </c>
    </row>
    <row r="13" spans="1:7" s="2" customFormat="1" ht="18.75" hidden="1">
      <c r="A13" s="44" t="s">
        <v>63</v>
      </c>
      <c r="B13" s="28" t="s">
        <v>64</v>
      </c>
      <c r="C13" s="54" t="e">
        <f>A13+B13</f>
        <v>#VALUE!</v>
      </c>
      <c r="D13" s="54"/>
      <c r="E13" s="54" t="e">
        <f>C13+D13</f>
        <v>#VALUE!</v>
      </c>
      <c r="F13" s="25" t="e">
        <f>D13+E13</f>
        <v>#VALUE!</v>
      </c>
    </row>
    <row r="14" spans="1:7" s="2" customFormat="1" ht="18.75">
      <c r="A14" s="44" t="s">
        <v>65</v>
      </c>
      <c r="B14" s="28" t="s">
        <v>66</v>
      </c>
      <c r="C14" s="54">
        <v>1</v>
      </c>
      <c r="D14" s="54">
        <f>E14-C14</f>
        <v>1</v>
      </c>
      <c r="E14" s="54">
        <v>2</v>
      </c>
      <c r="F14" s="25">
        <v>1</v>
      </c>
    </row>
    <row r="15" spans="1:7" s="2" customFormat="1" ht="18.75" hidden="1">
      <c r="A15" s="44" t="s">
        <v>67</v>
      </c>
      <c r="B15" s="28" t="s">
        <v>68</v>
      </c>
      <c r="C15" s="54"/>
      <c r="D15" s="54"/>
      <c r="E15" s="54"/>
      <c r="F15" s="25"/>
    </row>
    <row r="16" spans="1:7" s="2" customFormat="1" ht="18.75">
      <c r="A16" s="44" t="s">
        <v>69</v>
      </c>
      <c r="B16" s="28" t="s">
        <v>70</v>
      </c>
      <c r="C16" s="53">
        <f>C17+C18</f>
        <v>45.7</v>
      </c>
      <c r="D16" s="53">
        <f>D17+D18</f>
        <v>1.6999999999999957</v>
      </c>
      <c r="E16" s="53">
        <f>E17+E18</f>
        <v>47.4</v>
      </c>
      <c r="F16" s="24">
        <f>F17+F18</f>
        <v>45.7</v>
      </c>
    </row>
    <row r="17" spans="1:6" s="2" customFormat="1" ht="18.75">
      <c r="A17" s="44" t="s">
        <v>71</v>
      </c>
      <c r="B17" s="28" t="s">
        <v>72</v>
      </c>
      <c r="C17" s="54">
        <v>45.7</v>
      </c>
      <c r="D17" s="54">
        <f>E17-C17</f>
        <v>1.6999999999999957</v>
      </c>
      <c r="E17" s="54">
        <v>47.4</v>
      </c>
      <c r="F17" s="25">
        <v>45.7</v>
      </c>
    </row>
    <row r="18" spans="1:6" s="2" customFormat="1" ht="18.75" hidden="1">
      <c r="A18" s="44" t="s">
        <v>73</v>
      </c>
      <c r="B18" s="28" t="s">
        <v>74</v>
      </c>
      <c r="C18" s="54"/>
      <c r="D18" s="54"/>
      <c r="E18" s="54"/>
      <c r="F18" s="25"/>
    </row>
    <row r="19" spans="1:6" s="2" customFormat="1" ht="31.5">
      <c r="A19" s="44" t="s">
        <v>75</v>
      </c>
      <c r="B19" s="28" t="s">
        <v>76</v>
      </c>
      <c r="C19" s="53">
        <f>SUM(C20:C24)</f>
        <v>0</v>
      </c>
      <c r="D19" s="54">
        <f t="shared" ref="D19:D34" si="0">E19-C19</f>
        <v>0</v>
      </c>
      <c r="E19" s="53">
        <f>SUM(E20:E24)</f>
        <v>0</v>
      </c>
      <c r="F19" s="24">
        <f>SUM(F20:F24)</f>
        <v>0</v>
      </c>
    </row>
    <row r="20" spans="1:6" s="2" customFormat="1" ht="18.75" hidden="1">
      <c r="A20" s="44" t="s">
        <v>77</v>
      </c>
      <c r="B20" s="28" t="s">
        <v>78</v>
      </c>
      <c r="C20" s="54"/>
      <c r="D20" s="54">
        <f t="shared" si="0"/>
        <v>0</v>
      </c>
      <c r="E20" s="54"/>
      <c r="F20" s="25"/>
    </row>
    <row r="21" spans="1:6" s="2" customFormat="1" ht="18.75" hidden="1">
      <c r="A21" s="44" t="s">
        <v>79</v>
      </c>
      <c r="B21" s="28" t="s">
        <v>80</v>
      </c>
      <c r="C21" s="54"/>
      <c r="D21" s="54">
        <f t="shared" si="0"/>
        <v>0</v>
      </c>
      <c r="E21" s="54"/>
      <c r="F21" s="25"/>
    </row>
    <row r="22" spans="1:6" s="2" customFormat="1" ht="31.5" hidden="1">
      <c r="A22" s="44" t="s">
        <v>81</v>
      </c>
      <c r="B22" s="28" t="s">
        <v>82</v>
      </c>
      <c r="C22" s="54"/>
      <c r="D22" s="54">
        <f t="shared" si="0"/>
        <v>0</v>
      </c>
      <c r="E22" s="54"/>
      <c r="F22" s="25"/>
    </row>
    <row r="23" spans="1:6" s="2" customFormat="1" ht="18.75" hidden="1">
      <c r="A23" s="44" t="s">
        <v>83</v>
      </c>
      <c r="B23" s="28" t="s">
        <v>84</v>
      </c>
      <c r="C23" s="54"/>
      <c r="D23" s="54">
        <f t="shared" si="0"/>
        <v>0</v>
      </c>
      <c r="E23" s="54"/>
      <c r="F23" s="25"/>
    </row>
    <row r="24" spans="1:6" s="2" customFormat="1" ht="31.5">
      <c r="A24" s="44" t="s">
        <v>85</v>
      </c>
      <c r="B24" s="28" t="s">
        <v>86</v>
      </c>
      <c r="C24" s="54">
        <v>0</v>
      </c>
      <c r="D24" s="54">
        <f t="shared" si="0"/>
        <v>0</v>
      </c>
      <c r="E24" s="54">
        <v>0</v>
      </c>
      <c r="F24" s="25">
        <v>0</v>
      </c>
    </row>
    <row r="25" spans="1:6" s="2" customFormat="1" ht="18.75">
      <c r="A25" s="44" t="s">
        <v>87</v>
      </c>
      <c r="B25" s="28" t="s">
        <v>88</v>
      </c>
      <c r="C25" s="53">
        <f>SUM(C26:C32)</f>
        <v>0</v>
      </c>
      <c r="D25" s="54">
        <f t="shared" si="0"/>
        <v>317.64</v>
      </c>
      <c r="E25" s="53">
        <f>E30+E33</f>
        <v>317.64</v>
      </c>
      <c r="F25" s="24">
        <f>SUM(F26:F32)</f>
        <v>0</v>
      </c>
    </row>
    <row r="26" spans="1:6" s="2" customFormat="1" ht="18.75" hidden="1">
      <c r="A26" s="44" t="s">
        <v>89</v>
      </c>
      <c r="B26" s="28" t="s">
        <v>90</v>
      </c>
      <c r="C26" s="54"/>
      <c r="D26" s="54">
        <f t="shared" si="0"/>
        <v>0</v>
      </c>
      <c r="E26" s="54"/>
      <c r="F26" s="25"/>
    </row>
    <row r="27" spans="1:6" s="2" customFormat="1" ht="18.75" hidden="1">
      <c r="A27" s="44" t="s">
        <v>91</v>
      </c>
      <c r="B27" s="28" t="s">
        <v>92</v>
      </c>
      <c r="C27" s="54"/>
      <c r="D27" s="54">
        <f t="shared" si="0"/>
        <v>0</v>
      </c>
      <c r="E27" s="54"/>
      <c r="F27" s="25"/>
    </row>
    <row r="28" spans="1:6" s="2" customFormat="1" ht="18.75" hidden="1">
      <c r="A28" s="44" t="s">
        <v>93</v>
      </c>
      <c r="B28" s="28" t="s">
        <v>94</v>
      </c>
      <c r="C28" s="54"/>
      <c r="D28" s="54">
        <f t="shared" si="0"/>
        <v>0</v>
      </c>
      <c r="E28" s="54"/>
      <c r="F28" s="25"/>
    </row>
    <row r="29" spans="1:6" s="2" customFormat="1" ht="18.75" hidden="1">
      <c r="A29" s="44" t="s">
        <v>95</v>
      </c>
      <c r="B29" s="28" t="s">
        <v>96</v>
      </c>
      <c r="C29" s="54"/>
      <c r="D29" s="54">
        <f t="shared" si="0"/>
        <v>0</v>
      </c>
      <c r="E29" s="54"/>
      <c r="F29" s="25"/>
    </row>
    <row r="30" spans="1:6" s="2" customFormat="1" ht="18.75">
      <c r="A30" s="44" t="s">
        <v>97</v>
      </c>
      <c r="B30" s="28" t="s">
        <v>98</v>
      </c>
      <c r="C30" s="54">
        <v>0</v>
      </c>
      <c r="D30" s="54">
        <f t="shared" si="0"/>
        <v>0</v>
      </c>
      <c r="E30" s="54">
        <v>0</v>
      </c>
      <c r="F30" s="25">
        <v>0</v>
      </c>
    </row>
    <row r="31" spans="1:6" s="2" customFormat="1" ht="18.75" hidden="1">
      <c r="A31" s="44" t="s">
        <v>99</v>
      </c>
      <c r="B31" s="28" t="s">
        <v>100</v>
      </c>
      <c r="C31" s="54"/>
      <c r="D31" s="54">
        <f t="shared" si="0"/>
        <v>0</v>
      </c>
      <c r="E31" s="54"/>
      <c r="F31" s="25"/>
    </row>
    <row r="32" spans="1:6" s="2" customFormat="1" ht="18.75" hidden="1">
      <c r="A32" s="44" t="s">
        <v>101</v>
      </c>
      <c r="B32" s="28" t="s">
        <v>102</v>
      </c>
      <c r="C32" s="54"/>
      <c r="D32" s="54">
        <f t="shared" si="0"/>
        <v>0</v>
      </c>
      <c r="E32" s="54"/>
      <c r="F32" s="25"/>
    </row>
    <row r="33" spans="1:6" s="2" customFormat="1" ht="18.75">
      <c r="A33" s="44" t="s">
        <v>103</v>
      </c>
      <c r="B33" s="28" t="s">
        <v>102</v>
      </c>
      <c r="C33" s="53">
        <v>0</v>
      </c>
      <c r="D33" s="54">
        <f t="shared" si="0"/>
        <v>317.64</v>
      </c>
      <c r="E33" s="53">
        <v>317.64</v>
      </c>
      <c r="F33" s="24" t="e">
        <f>#REF!+#REF!+#REF!</f>
        <v>#REF!</v>
      </c>
    </row>
    <row r="34" spans="1:6" s="2" customFormat="1" ht="18.75" hidden="1">
      <c r="A34" s="44" t="s">
        <v>104</v>
      </c>
      <c r="B34" s="28" t="s">
        <v>105</v>
      </c>
      <c r="C34" s="54"/>
      <c r="D34" s="54">
        <f t="shared" si="0"/>
        <v>0</v>
      </c>
      <c r="E34" s="54"/>
      <c r="F34" s="25"/>
    </row>
    <row r="35" spans="1:6" s="2" customFormat="1" ht="18.75">
      <c r="A35" s="44" t="s">
        <v>106</v>
      </c>
      <c r="B35" s="28" t="s">
        <v>107</v>
      </c>
      <c r="C35" s="53">
        <f>SUM(C36:C41)</f>
        <v>92.47</v>
      </c>
      <c r="D35" s="53">
        <f>SUM(D36:D41)</f>
        <v>12.530000000000001</v>
      </c>
      <c r="E35" s="53">
        <v>105</v>
      </c>
      <c r="F35" s="24">
        <f>SUM(F36:F41)</f>
        <v>92.47</v>
      </c>
    </row>
    <row r="36" spans="1:6" s="2" customFormat="1" ht="18.75" hidden="1">
      <c r="A36" s="44" t="s">
        <v>108</v>
      </c>
      <c r="B36" s="28" t="s">
        <v>109</v>
      </c>
      <c r="C36" s="54"/>
      <c r="D36" s="54"/>
      <c r="E36" s="54"/>
      <c r="F36" s="25"/>
    </row>
    <row r="37" spans="1:6" s="2" customFormat="1" ht="18.75" hidden="1">
      <c r="A37" s="44" t="s">
        <v>110</v>
      </c>
      <c r="B37" s="28" t="s">
        <v>111</v>
      </c>
      <c r="C37" s="54"/>
      <c r="D37" s="54"/>
      <c r="E37" s="54"/>
      <c r="F37" s="25"/>
    </row>
    <row r="38" spans="1:6" s="2" customFormat="1" ht="18.75" hidden="1">
      <c r="A38" s="44" t="s">
        <v>112</v>
      </c>
      <c r="B38" s="28" t="s">
        <v>113</v>
      </c>
      <c r="C38" s="54"/>
      <c r="D38" s="54"/>
      <c r="E38" s="54"/>
      <c r="F38" s="25"/>
    </row>
    <row r="39" spans="1:6" s="2" customFormat="1" ht="18.75">
      <c r="A39" s="44" t="s">
        <v>112</v>
      </c>
      <c r="B39" s="28" t="s">
        <v>113</v>
      </c>
      <c r="C39" s="54">
        <v>0</v>
      </c>
      <c r="D39" s="54">
        <f>E39-C39</f>
        <v>0</v>
      </c>
      <c r="E39" s="54">
        <v>0</v>
      </c>
      <c r="F39" s="25"/>
    </row>
    <row r="40" spans="1:6" s="2" customFormat="1" ht="18.75">
      <c r="A40" s="44" t="s">
        <v>114</v>
      </c>
      <c r="B40" s="28" t="s">
        <v>115</v>
      </c>
      <c r="C40" s="54">
        <v>92.47</v>
      </c>
      <c r="D40" s="54">
        <f>E40-C40</f>
        <v>12.530000000000001</v>
      </c>
      <c r="E40" s="54">
        <v>105</v>
      </c>
      <c r="F40" s="25">
        <v>92.47</v>
      </c>
    </row>
    <row r="41" spans="1:6" s="2" customFormat="1" ht="18.75" hidden="1">
      <c r="A41" s="44" t="s">
        <v>116</v>
      </c>
      <c r="B41" s="28" t="s">
        <v>117</v>
      </c>
      <c r="C41" s="54"/>
      <c r="D41" s="54"/>
      <c r="E41" s="54"/>
      <c r="F41" s="25"/>
    </row>
    <row r="42" spans="1:6" s="2" customFormat="1" ht="18.75">
      <c r="A42" s="44" t="s">
        <v>118</v>
      </c>
      <c r="B42" s="28" t="s">
        <v>119</v>
      </c>
      <c r="C42" s="53">
        <f>SUM(C43:C44)</f>
        <v>714.86</v>
      </c>
      <c r="D42" s="53">
        <f>SUM(D43:D44)</f>
        <v>-452.14</v>
      </c>
      <c r="E42" s="53">
        <v>262.72000000000003</v>
      </c>
      <c r="F42" s="24">
        <f>SUM(F43:F44)</f>
        <v>607.53</v>
      </c>
    </row>
    <row r="43" spans="1:6" s="2" customFormat="1" ht="18.75">
      <c r="A43" s="44" t="s">
        <v>120</v>
      </c>
      <c r="B43" s="28" t="s">
        <v>121</v>
      </c>
      <c r="C43" s="54">
        <f>674.86+40</f>
        <v>714.86</v>
      </c>
      <c r="D43" s="54">
        <f>E43-C43</f>
        <v>-452.14</v>
      </c>
      <c r="E43" s="54">
        <v>262.72000000000003</v>
      </c>
      <c r="F43" s="25">
        <f>685.24-87.24+8.53+1</f>
        <v>607.53</v>
      </c>
    </row>
    <row r="44" spans="1:6" s="2" customFormat="1" ht="18.75" hidden="1">
      <c r="A44" s="44" t="s">
        <v>122</v>
      </c>
      <c r="B44" s="28" t="s">
        <v>123</v>
      </c>
      <c r="C44" s="54"/>
      <c r="D44" s="54"/>
      <c r="E44" s="54"/>
      <c r="F44" s="25"/>
    </row>
    <row r="45" spans="1:6" s="2" customFormat="1" ht="18.75" hidden="1">
      <c r="A45" s="44" t="s">
        <v>124</v>
      </c>
      <c r="B45" s="28" t="s">
        <v>125</v>
      </c>
      <c r="C45" s="53">
        <f>SUM(C46:C50)</f>
        <v>0</v>
      </c>
      <c r="D45" s="53">
        <f>SUM(D46:D50)</f>
        <v>0</v>
      </c>
      <c r="E45" s="53">
        <f>SUM(E46:E50)</f>
        <v>0</v>
      </c>
      <c r="F45" s="24">
        <f>SUM(F46:F50)</f>
        <v>0</v>
      </c>
    </row>
    <row r="46" spans="1:6" s="2" customFormat="1" ht="31.5" hidden="1">
      <c r="A46" s="44" t="s">
        <v>126</v>
      </c>
      <c r="B46" s="28" t="s">
        <v>127</v>
      </c>
      <c r="C46" s="54"/>
      <c r="D46" s="54"/>
      <c r="E46" s="54"/>
      <c r="F46" s="25"/>
    </row>
    <row r="47" spans="1:6" s="2" customFormat="1" ht="18.75" hidden="1">
      <c r="A47" s="44" t="s">
        <v>128</v>
      </c>
      <c r="B47" s="28" t="s">
        <v>129</v>
      </c>
      <c r="C47" s="54"/>
      <c r="D47" s="54"/>
      <c r="E47" s="54"/>
      <c r="F47" s="25"/>
    </row>
    <row r="48" spans="1:6" s="2" customFormat="1" ht="18.75" hidden="1">
      <c r="A48" s="44" t="s">
        <v>130</v>
      </c>
      <c r="B48" s="28" t="s">
        <v>131</v>
      </c>
      <c r="C48" s="54"/>
      <c r="D48" s="54"/>
      <c r="E48" s="54"/>
      <c r="F48" s="25"/>
    </row>
    <row r="49" spans="1:6" s="2" customFormat="1" ht="18.75" hidden="1">
      <c r="A49" s="44" t="s">
        <v>132</v>
      </c>
      <c r="B49" s="28" t="s">
        <v>133</v>
      </c>
      <c r="C49" s="54"/>
      <c r="D49" s="54"/>
      <c r="E49" s="54"/>
      <c r="F49" s="25"/>
    </row>
    <row r="50" spans="1:6" s="2" customFormat="1" ht="18.75" hidden="1">
      <c r="A50" s="44" t="s">
        <v>134</v>
      </c>
      <c r="B50" s="28" t="s">
        <v>135</v>
      </c>
      <c r="C50" s="54"/>
      <c r="D50" s="54"/>
      <c r="E50" s="54"/>
      <c r="F50" s="25"/>
    </row>
    <row r="51" spans="1:6" s="2" customFormat="1" ht="18.75">
      <c r="A51" s="44" t="s">
        <v>136</v>
      </c>
      <c r="B51" s="28" t="s">
        <v>137</v>
      </c>
      <c r="C51" s="53">
        <f>C52+C55</f>
        <v>660.04000000000008</v>
      </c>
      <c r="D51" s="53">
        <f>SUM(D52:D55)</f>
        <v>-286.40000000000009</v>
      </c>
      <c r="E51" s="53">
        <f>E52+E55</f>
        <v>373.64</v>
      </c>
      <c r="F51" s="24" t="e">
        <f>SUM(F52:F55)</f>
        <v>#VALUE!</v>
      </c>
    </row>
    <row r="52" spans="1:6" s="2" customFormat="1" ht="18.75">
      <c r="A52" s="44" t="s">
        <v>138</v>
      </c>
      <c r="B52" s="28" t="s">
        <v>139</v>
      </c>
      <c r="C52" s="54">
        <v>0</v>
      </c>
      <c r="D52" s="54">
        <f>E52-C52</f>
        <v>0</v>
      </c>
      <c r="E52" s="54">
        <v>0</v>
      </c>
      <c r="F52" s="25">
        <v>0</v>
      </c>
    </row>
    <row r="53" spans="1:6" s="2" customFormat="1" ht="18.75" hidden="1">
      <c r="A53" s="44" t="s">
        <v>140</v>
      </c>
      <c r="B53" s="28" t="s">
        <v>141</v>
      </c>
      <c r="C53" s="54" t="e">
        <f>A53+B53</f>
        <v>#VALUE!</v>
      </c>
      <c r="D53" s="54"/>
      <c r="E53" s="54" t="e">
        <f>C53+D53</f>
        <v>#VALUE!</v>
      </c>
      <c r="F53" s="25" t="e">
        <f>D53+E53</f>
        <v>#VALUE!</v>
      </c>
    </row>
    <row r="54" spans="1:6" s="2" customFormat="1" ht="18.75" hidden="1">
      <c r="A54" s="44" t="s">
        <v>142</v>
      </c>
      <c r="B54" s="28" t="s">
        <v>143</v>
      </c>
      <c r="C54" s="54" t="e">
        <f>A54+B54</f>
        <v>#VALUE!</v>
      </c>
      <c r="D54" s="54"/>
      <c r="E54" s="54" t="e">
        <f>C54+D54</f>
        <v>#VALUE!</v>
      </c>
      <c r="F54" s="25" t="e">
        <f>D54+E54</f>
        <v>#VALUE!</v>
      </c>
    </row>
    <row r="55" spans="1:6" s="2" customFormat="1" ht="18.75">
      <c r="A55" s="44" t="s">
        <v>144</v>
      </c>
      <c r="B55" s="28" t="s">
        <v>145</v>
      </c>
      <c r="C55" s="54">
        <f>658.21+1.83</f>
        <v>660.04000000000008</v>
      </c>
      <c r="D55" s="54">
        <f>E55-C55</f>
        <v>-286.40000000000009</v>
      </c>
      <c r="E55" s="54">
        <v>373.64</v>
      </c>
      <c r="F55" s="25">
        <v>658.21</v>
      </c>
    </row>
    <row r="56" spans="1:6" s="2" customFormat="1" ht="18.75" hidden="1">
      <c r="A56" s="44" t="s">
        <v>146</v>
      </c>
      <c r="B56" s="28" t="s">
        <v>147</v>
      </c>
      <c r="C56" s="53">
        <f>SUM(C57:C58)</f>
        <v>0</v>
      </c>
      <c r="D56" s="53">
        <f>SUM(D57:D58)</f>
        <v>0</v>
      </c>
      <c r="E56" s="53">
        <f>SUM(E57:E58)</f>
        <v>0</v>
      </c>
      <c r="F56" s="24">
        <f>SUM(F57:F58)</f>
        <v>0</v>
      </c>
    </row>
    <row r="57" spans="1:6" s="2" customFormat="1" ht="18.75" hidden="1">
      <c r="A57" s="44" t="s">
        <v>148</v>
      </c>
      <c r="B57" s="28" t="s">
        <v>149</v>
      </c>
      <c r="C57" s="54"/>
      <c r="D57" s="54"/>
      <c r="E57" s="54"/>
      <c r="F57" s="25"/>
    </row>
    <row r="58" spans="1:6" s="2" customFormat="1" ht="18.75" hidden="1">
      <c r="A58" s="44" t="s">
        <v>150</v>
      </c>
      <c r="B58" s="28" t="s">
        <v>151</v>
      </c>
      <c r="C58" s="54"/>
      <c r="D58" s="54"/>
      <c r="E58" s="54"/>
      <c r="F58" s="25"/>
    </row>
    <row r="59" spans="1:6" s="2" customFormat="1" ht="18.75" hidden="1">
      <c r="A59" s="44" t="s">
        <v>152</v>
      </c>
      <c r="B59" s="28" t="s">
        <v>153</v>
      </c>
      <c r="C59" s="54"/>
      <c r="D59" s="54"/>
      <c r="E59" s="54"/>
      <c r="F59" s="25"/>
    </row>
    <row r="60" spans="1:6" s="2" customFormat="1" ht="18.75" hidden="1">
      <c r="A60" s="44" t="s">
        <v>154</v>
      </c>
      <c r="B60" s="28" t="s">
        <v>155</v>
      </c>
      <c r="C60" s="54"/>
      <c r="D60" s="54"/>
      <c r="E60" s="54"/>
      <c r="F60" s="25"/>
    </row>
    <row r="61" spans="1:6" s="2" customFormat="1" ht="47.25" hidden="1">
      <c r="A61" s="44" t="s">
        <v>156</v>
      </c>
      <c r="B61" s="28" t="s">
        <v>157</v>
      </c>
      <c r="C61" s="54"/>
      <c r="D61" s="54"/>
      <c r="E61" s="54"/>
      <c r="F61" s="25"/>
    </row>
    <row r="62" spans="1:6" s="2" customFormat="1" ht="31.5" hidden="1">
      <c r="A62" s="44" t="s">
        <v>158</v>
      </c>
      <c r="B62" s="28" t="s">
        <v>159</v>
      </c>
      <c r="C62" s="54"/>
      <c r="D62" s="54"/>
      <c r="E62" s="54"/>
      <c r="F62" s="25"/>
    </row>
    <row r="63" spans="1:6" s="2" customFormat="1" ht="18.75" hidden="1">
      <c r="A63" s="44" t="s">
        <v>160</v>
      </c>
      <c r="B63" s="28" t="s">
        <v>161</v>
      </c>
      <c r="C63" s="54"/>
      <c r="D63" s="54"/>
      <c r="E63" s="54"/>
      <c r="F63" s="25"/>
    </row>
    <row r="64" spans="1:6" s="2" customFormat="1" ht="18.75" hidden="1">
      <c r="A64" s="44" t="s">
        <v>162</v>
      </c>
      <c r="B64" s="28" t="s">
        <v>163</v>
      </c>
      <c r="C64" s="54"/>
      <c r="D64" s="54"/>
      <c r="E64" s="54"/>
      <c r="F64" s="25"/>
    </row>
    <row r="65" spans="1:6" s="2" customFormat="1" ht="18.75" hidden="1">
      <c r="A65" s="44" t="s">
        <v>164</v>
      </c>
      <c r="B65" s="28"/>
      <c r="C65" s="53">
        <f>C7+C16+C19+C25+C33+C35+C42+C51+C14</f>
        <v>2851.17</v>
      </c>
      <c r="D65" s="53">
        <f>D7+D16+D19+D25+D33+D35+D42+D51</f>
        <v>-141.45000000000016</v>
      </c>
      <c r="E65" s="53">
        <f>E7+E16+E19+E25+E33+E35+E42+E51+E14</f>
        <v>2711.72</v>
      </c>
      <c r="F65" s="24" t="e">
        <f>F7+F16+F19+F25+F33+F35+F42+F51+F14</f>
        <v>#REF!</v>
      </c>
    </row>
    <row r="66" spans="1:6" s="2" customFormat="1" ht="18.75" hidden="1">
      <c r="A66" s="44"/>
      <c r="B66" s="28"/>
      <c r="C66" s="54"/>
      <c r="D66" s="54"/>
      <c r="E66" s="54"/>
      <c r="F66" s="25"/>
    </row>
    <row r="67" spans="1:6" s="2" customFormat="1" ht="18.75">
      <c r="A67" s="44" t="s">
        <v>164</v>
      </c>
      <c r="B67" s="28"/>
      <c r="C67" s="53">
        <f>C51+C42+C35+C33+C16+C7+C14</f>
        <v>2851.17</v>
      </c>
      <c r="D67" s="54">
        <f>E67-C67</f>
        <v>-459.09000000000015</v>
      </c>
      <c r="E67" s="53">
        <f>E7+E16+E25+E35+E42+E51</f>
        <v>2392.08</v>
      </c>
      <c r="F67" s="24" t="e">
        <f>F10+F19+F22+F28+#REF!+F38+F44+F53+F17</f>
        <v>#REF!</v>
      </c>
    </row>
    <row r="68" spans="1:6" s="2" customFormat="1" ht="18.75">
      <c r="A68" s="44" t="s">
        <v>165</v>
      </c>
      <c r="B68" s="28" t="s">
        <v>166</v>
      </c>
      <c r="C68" s="54">
        <v>71.23</v>
      </c>
      <c r="D68" s="54">
        <f>E68-C68</f>
        <v>-71.23</v>
      </c>
      <c r="E68" s="54">
        <v>0</v>
      </c>
      <c r="F68" s="25">
        <v>146.41999999999999</v>
      </c>
    </row>
    <row r="69" spans="1:6" s="2" customFormat="1" ht="18.75">
      <c r="A69" s="55" t="s">
        <v>167</v>
      </c>
      <c r="B69" s="27"/>
      <c r="C69" s="54">
        <f>C67+C68</f>
        <v>2922.4</v>
      </c>
      <c r="D69" s="56">
        <f>E69-C69</f>
        <v>-530.32000000000016</v>
      </c>
      <c r="E69" s="56">
        <f>E7+E16+E25+E35+E42+E51</f>
        <v>2392.08</v>
      </c>
      <c r="F69" s="25" t="e">
        <f>F65+F66</f>
        <v>#REF!</v>
      </c>
    </row>
  </sheetData>
  <mergeCells count="4">
    <mergeCell ref="D1:F1"/>
    <mergeCell ref="A3:E3"/>
    <mergeCell ref="E4:F4"/>
    <mergeCell ref="B2:E2"/>
  </mergeCells>
  <phoneticPr fontId="14" type="noConversion"/>
  <pageMargins left="0.70833333333333304" right="0.70833333333333304" top="0.39374999999999999" bottom="0.35416666666666702" header="0.51180555555555496" footer="0.51180555555555496"/>
  <pageSetup paperSize="9" scale="67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7"/>
  <sheetViews>
    <sheetView view="pageBreakPreview" topLeftCell="A24" zoomScale="19" zoomScaleNormal="23" zoomScaleSheetLayoutView="19" workbookViewId="0">
      <selection activeCell="B32" sqref="B32"/>
    </sheetView>
  </sheetViews>
  <sheetFormatPr defaultColWidth="42.28515625" defaultRowHeight="12.75"/>
  <cols>
    <col min="1" max="1" width="31" customWidth="1"/>
    <col min="2" max="2" width="254.7109375" customWidth="1"/>
    <col min="3" max="3" width="39.28515625" hidden="1" customWidth="1"/>
    <col min="4" max="5" width="19.140625" hidden="1" customWidth="1"/>
    <col min="6" max="6" width="0.42578125" customWidth="1"/>
    <col min="7" max="7" width="68.42578125" customWidth="1"/>
    <col min="8" max="8" width="31.42578125" customWidth="1"/>
    <col min="9" max="9" width="26.140625" hidden="1" customWidth="1"/>
    <col min="10" max="10" width="54" customWidth="1"/>
    <col min="11" max="11" width="9.140625" customWidth="1"/>
    <col min="12" max="12" width="22.85546875" customWidth="1"/>
    <col min="13" max="255" width="9.140625" customWidth="1"/>
  </cols>
  <sheetData>
    <row r="2" spans="1:13" ht="51" customHeight="1">
      <c r="A2" s="63"/>
      <c r="B2" s="63"/>
      <c r="C2" s="63"/>
      <c r="D2" s="63"/>
      <c r="E2" s="63"/>
      <c r="F2" s="63"/>
      <c r="G2" s="197" t="s">
        <v>276</v>
      </c>
      <c r="H2" s="197"/>
      <c r="I2" s="197"/>
      <c r="J2" s="197"/>
      <c r="K2" s="64"/>
      <c r="L2" s="64"/>
      <c r="M2" s="65"/>
    </row>
    <row r="3" spans="1:13" ht="63.75" customHeight="1">
      <c r="A3" s="63"/>
      <c r="B3" s="63"/>
      <c r="C3" s="63"/>
      <c r="D3" s="63"/>
      <c r="E3" s="63"/>
      <c r="F3" s="63"/>
      <c r="G3" s="197" t="s">
        <v>189</v>
      </c>
      <c r="H3" s="197"/>
      <c r="I3" s="197"/>
      <c r="J3" s="197"/>
      <c r="K3" s="64"/>
      <c r="L3" s="64"/>
      <c r="M3" s="64"/>
    </row>
    <row r="4" spans="1:13" ht="34.5" customHeight="1">
      <c r="A4" s="63"/>
      <c r="B4" s="63"/>
      <c r="C4" s="63"/>
      <c r="D4" s="63"/>
      <c r="E4" s="63"/>
      <c r="F4" s="63"/>
      <c r="G4" s="197"/>
      <c r="H4" s="197"/>
      <c r="I4" s="197"/>
      <c r="J4" s="197"/>
      <c r="K4" s="64"/>
      <c r="L4" s="64"/>
      <c r="M4" s="64"/>
    </row>
    <row r="5" spans="1:13" ht="208.5" customHeight="1">
      <c r="A5" s="63"/>
      <c r="B5" s="63"/>
      <c r="C5" s="63"/>
      <c r="D5" s="63"/>
      <c r="E5" s="63"/>
      <c r="F5" s="63"/>
      <c r="G5" s="197"/>
      <c r="H5" s="197"/>
      <c r="I5" s="197"/>
      <c r="J5" s="197"/>
      <c r="K5" s="64"/>
      <c r="L5" s="64"/>
      <c r="M5" s="64"/>
    </row>
    <row r="6" spans="1:13" ht="249.75" customHeight="1">
      <c r="A6" s="198" t="s">
        <v>190</v>
      </c>
      <c r="B6" s="198"/>
      <c r="C6" s="198"/>
      <c r="D6" s="198"/>
      <c r="E6" s="198"/>
      <c r="F6" s="198"/>
      <c r="G6" s="198"/>
      <c r="H6" s="198"/>
      <c r="I6" s="198"/>
      <c r="J6" s="198"/>
      <c r="K6" s="63"/>
      <c r="L6" s="63"/>
    </row>
    <row r="7" spans="1:13" ht="198" customHeight="1">
      <c r="A7" s="66" t="s">
        <v>191</v>
      </c>
      <c r="B7" s="66" t="s">
        <v>192</v>
      </c>
      <c r="C7" s="67" t="s">
        <v>193</v>
      </c>
      <c r="D7" s="67" t="s">
        <v>194</v>
      </c>
      <c r="E7" s="67" t="s">
        <v>194</v>
      </c>
      <c r="F7" s="67" t="s">
        <v>195</v>
      </c>
      <c r="G7" s="67" t="s">
        <v>196</v>
      </c>
      <c r="H7" s="67" t="s">
        <v>197</v>
      </c>
      <c r="I7" s="68" t="s">
        <v>198</v>
      </c>
      <c r="J7" s="69" t="s">
        <v>199</v>
      </c>
      <c r="K7" s="63"/>
      <c r="L7" s="63"/>
    </row>
    <row r="8" spans="1:13" ht="61.5">
      <c r="A8" s="70">
        <v>1</v>
      </c>
      <c r="B8" s="70">
        <v>2</v>
      </c>
      <c r="C8" s="71" t="s">
        <v>200</v>
      </c>
      <c r="D8" s="71" t="s">
        <v>201</v>
      </c>
      <c r="E8" s="71"/>
      <c r="F8" s="71" t="s">
        <v>202</v>
      </c>
      <c r="G8" s="71" t="s">
        <v>203</v>
      </c>
      <c r="H8" s="71" t="s">
        <v>204</v>
      </c>
      <c r="I8" s="71" t="s">
        <v>205</v>
      </c>
      <c r="J8" s="70">
        <v>9</v>
      </c>
      <c r="K8" s="63"/>
      <c r="L8" s="63"/>
    </row>
    <row r="9" spans="1:13" ht="69.75" hidden="1" customHeight="1">
      <c r="A9" s="72" t="e">
        <f>#REF!+1</f>
        <v>#REF!</v>
      </c>
      <c r="B9" s="73" t="s">
        <v>206</v>
      </c>
      <c r="C9" s="74" t="s">
        <v>0</v>
      </c>
      <c r="D9" s="74" t="s">
        <v>207</v>
      </c>
      <c r="E9" s="74"/>
      <c r="F9" s="74" t="s">
        <v>208</v>
      </c>
      <c r="G9" s="74" t="s">
        <v>209</v>
      </c>
      <c r="H9" s="74"/>
      <c r="I9" s="75">
        <f>I10</f>
        <v>0</v>
      </c>
      <c r="J9" s="75">
        <f>J10</f>
        <v>0</v>
      </c>
      <c r="K9" s="63"/>
      <c r="L9" s="63"/>
    </row>
    <row r="10" spans="1:13" ht="71.25" hidden="1" customHeight="1">
      <c r="A10" s="72" t="e">
        <f t="shared" ref="A10:A16" si="0">A9+1</f>
        <v>#REF!</v>
      </c>
      <c r="B10" s="73" t="s">
        <v>210</v>
      </c>
      <c r="C10" s="74" t="s">
        <v>0</v>
      </c>
      <c r="D10" s="74" t="s">
        <v>207</v>
      </c>
      <c r="E10" s="74"/>
      <c r="F10" s="74" t="s">
        <v>208</v>
      </c>
      <c r="G10" s="76" t="s">
        <v>211</v>
      </c>
      <c r="H10" s="74"/>
      <c r="I10" s="75">
        <f>I11+I12+I13+I14+I15+I16</f>
        <v>0</v>
      </c>
      <c r="J10" s="75">
        <f>J11+J12+J13+J14+J15+J16</f>
        <v>0</v>
      </c>
      <c r="K10" s="63"/>
      <c r="L10" s="63"/>
    </row>
    <row r="11" spans="1:13" ht="85.5" hidden="1" customHeight="1">
      <c r="A11" s="72" t="e">
        <f t="shared" si="0"/>
        <v>#REF!</v>
      </c>
      <c r="B11" s="77" t="s">
        <v>212</v>
      </c>
      <c r="C11" s="74" t="s">
        <v>0</v>
      </c>
      <c r="D11" s="74" t="s">
        <v>207</v>
      </c>
      <c r="E11" s="74"/>
      <c r="F11" s="74" t="s">
        <v>208</v>
      </c>
      <c r="G11" s="76" t="s">
        <v>211</v>
      </c>
      <c r="H11" s="74" t="s">
        <v>213</v>
      </c>
      <c r="I11" s="75"/>
      <c r="J11" s="75">
        <v>0</v>
      </c>
      <c r="K11" s="63"/>
      <c r="L11" s="63"/>
    </row>
    <row r="12" spans="1:13" ht="40.5" hidden="1" customHeight="1">
      <c r="A12" s="72" t="e">
        <f t="shared" si="0"/>
        <v>#REF!</v>
      </c>
      <c r="B12" s="77" t="s">
        <v>214</v>
      </c>
      <c r="C12" s="74" t="s">
        <v>0</v>
      </c>
      <c r="D12" s="74" t="s">
        <v>207</v>
      </c>
      <c r="E12" s="74"/>
      <c r="F12" s="74" t="s">
        <v>208</v>
      </c>
      <c r="G12" s="76" t="s">
        <v>211</v>
      </c>
      <c r="H12" s="74" t="s">
        <v>215</v>
      </c>
      <c r="I12" s="75"/>
      <c r="J12" s="75">
        <v>0</v>
      </c>
      <c r="K12" s="63"/>
      <c r="L12" s="63"/>
    </row>
    <row r="13" spans="1:13" ht="72.75" hidden="1" customHeight="1">
      <c r="A13" s="72" t="e">
        <f t="shared" si="0"/>
        <v>#REF!</v>
      </c>
      <c r="B13" s="77" t="s">
        <v>216</v>
      </c>
      <c r="C13" s="74" t="s">
        <v>0</v>
      </c>
      <c r="D13" s="74" t="s">
        <v>207</v>
      </c>
      <c r="E13" s="74"/>
      <c r="F13" s="74" t="s">
        <v>208</v>
      </c>
      <c r="G13" s="76" t="s">
        <v>211</v>
      </c>
      <c r="H13" s="74" t="s">
        <v>217</v>
      </c>
      <c r="I13" s="75"/>
      <c r="J13" s="75">
        <v>0</v>
      </c>
      <c r="K13" s="63"/>
      <c r="L13" s="63"/>
    </row>
    <row r="14" spans="1:13" ht="88.5" hidden="1" customHeight="1">
      <c r="A14" s="72" t="e">
        <f t="shared" si="0"/>
        <v>#REF!</v>
      </c>
      <c r="B14" s="77" t="s">
        <v>218</v>
      </c>
      <c r="C14" s="74" t="s">
        <v>0</v>
      </c>
      <c r="D14" s="74" t="s">
        <v>207</v>
      </c>
      <c r="E14" s="74"/>
      <c r="F14" s="74" t="s">
        <v>208</v>
      </c>
      <c r="G14" s="76" t="s">
        <v>211</v>
      </c>
      <c r="H14" s="74" t="s">
        <v>219</v>
      </c>
      <c r="I14" s="75"/>
      <c r="J14" s="75">
        <v>0</v>
      </c>
      <c r="K14" s="63"/>
      <c r="L14" s="63"/>
    </row>
    <row r="15" spans="1:13" ht="42" hidden="1" customHeight="1">
      <c r="A15" s="72" t="e">
        <f t="shared" si="0"/>
        <v>#REF!</v>
      </c>
      <c r="B15" s="77" t="s">
        <v>220</v>
      </c>
      <c r="C15" s="74" t="s">
        <v>0</v>
      </c>
      <c r="D15" s="74" t="s">
        <v>207</v>
      </c>
      <c r="E15" s="74"/>
      <c r="F15" s="74" t="s">
        <v>208</v>
      </c>
      <c r="G15" s="76" t="s">
        <v>211</v>
      </c>
      <c r="H15" s="74">
        <v>851</v>
      </c>
      <c r="I15" s="75"/>
      <c r="J15" s="75">
        <v>0</v>
      </c>
      <c r="K15" s="63"/>
      <c r="L15" s="63"/>
    </row>
    <row r="16" spans="1:13" ht="52.5" hidden="1" customHeight="1">
      <c r="A16" s="72" t="e">
        <f t="shared" si="0"/>
        <v>#REF!</v>
      </c>
      <c r="B16" s="77" t="s">
        <v>221</v>
      </c>
      <c r="C16" s="74" t="s">
        <v>0</v>
      </c>
      <c r="D16" s="74" t="s">
        <v>207</v>
      </c>
      <c r="E16" s="74"/>
      <c r="F16" s="74" t="s">
        <v>208</v>
      </c>
      <c r="G16" s="76" t="s">
        <v>211</v>
      </c>
      <c r="H16" s="74">
        <v>852</v>
      </c>
      <c r="I16" s="75"/>
      <c r="J16" s="75">
        <v>0</v>
      </c>
      <c r="K16" s="63"/>
      <c r="L16" s="63"/>
    </row>
    <row r="17" spans="1:12" ht="108.75" customHeight="1">
      <c r="A17" s="72" t="s">
        <v>222</v>
      </c>
      <c r="B17" s="78" t="s">
        <v>206</v>
      </c>
      <c r="C17" s="79" t="s">
        <v>0</v>
      </c>
      <c r="D17" s="79" t="s">
        <v>207</v>
      </c>
      <c r="E17" s="79" t="s">
        <v>207</v>
      </c>
      <c r="F17" s="79" t="s">
        <v>208</v>
      </c>
      <c r="G17" s="79" t="s">
        <v>223</v>
      </c>
      <c r="H17" s="79"/>
      <c r="I17" s="80">
        <f>I18</f>
        <v>0</v>
      </c>
      <c r="J17" s="80">
        <f>J18+J26+J31+J35</f>
        <v>2019.4299999999998</v>
      </c>
      <c r="K17" s="81"/>
      <c r="L17" s="81"/>
    </row>
    <row r="18" spans="1:12" ht="110.25" customHeight="1">
      <c r="A18" s="82" t="s">
        <v>224</v>
      </c>
      <c r="B18" s="73" t="s">
        <v>210</v>
      </c>
      <c r="C18" s="74" t="s">
        <v>0</v>
      </c>
      <c r="D18" s="74" t="s">
        <v>207</v>
      </c>
      <c r="E18" s="74" t="s">
        <v>207</v>
      </c>
      <c r="F18" s="74" t="s">
        <v>208</v>
      </c>
      <c r="G18" s="76" t="s">
        <v>225</v>
      </c>
      <c r="H18" s="74" t="s">
        <v>13</v>
      </c>
      <c r="I18" s="75">
        <f>I19+I20+I21+I22+I23+I24+I25</f>
        <v>0</v>
      </c>
      <c r="J18" s="75">
        <f>J19+J21+J22+J23+J24+J25</f>
        <v>913.03</v>
      </c>
      <c r="K18" s="81"/>
      <c r="L18" s="81"/>
    </row>
    <row r="19" spans="1:12" ht="63.75" customHeight="1">
      <c r="A19" s="82"/>
      <c r="B19" s="77" t="s">
        <v>226</v>
      </c>
      <c r="C19" s="74" t="s">
        <v>0</v>
      </c>
      <c r="D19" s="74" t="s">
        <v>207</v>
      </c>
      <c r="E19" s="74" t="s">
        <v>207</v>
      </c>
      <c r="F19" s="74" t="s">
        <v>208</v>
      </c>
      <c r="G19" s="76" t="s">
        <v>227</v>
      </c>
      <c r="H19" s="74" t="s">
        <v>213</v>
      </c>
      <c r="I19" s="75"/>
      <c r="J19" s="75">
        <v>590.16999999999996</v>
      </c>
      <c r="K19" s="81"/>
      <c r="L19" s="81"/>
    </row>
    <row r="20" spans="1:12" ht="48" hidden="1" customHeight="1">
      <c r="A20" s="82"/>
      <c r="B20" s="77" t="s">
        <v>214</v>
      </c>
      <c r="C20" s="74" t="s">
        <v>0</v>
      </c>
      <c r="D20" s="74" t="s">
        <v>207</v>
      </c>
      <c r="E20" s="74"/>
      <c r="F20" s="74" t="s">
        <v>208</v>
      </c>
      <c r="G20" s="76" t="s">
        <v>228</v>
      </c>
      <c r="H20" s="74" t="s">
        <v>215</v>
      </c>
      <c r="I20" s="75"/>
      <c r="J20" s="75"/>
      <c r="K20" s="81"/>
      <c r="L20" s="81"/>
    </row>
    <row r="21" spans="1:12" ht="78.75" customHeight="1">
      <c r="A21" s="82"/>
      <c r="B21" s="77" t="s">
        <v>229</v>
      </c>
      <c r="C21" s="74" t="s">
        <v>0</v>
      </c>
      <c r="D21" s="74" t="s">
        <v>207</v>
      </c>
      <c r="E21" s="74" t="s">
        <v>207</v>
      </c>
      <c r="F21" s="74" t="s">
        <v>208</v>
      </c>
      <c r="G21" s="76" t="s">
        <v>227</v>
      </c>
      <c r="H21" s="74" t="s">
        <v>230</v>
      </c>
      <c r="I21" s="75"/>
      <c r="J21" s="75">
        <v>179.86</v>
      </c>
      <c r="K21" s="81"/>
      <c r="L21" s="81"/>
    </row>
    <row r="22" spans="1:12" ht="140.25" customHeight="1">
      <c r="A22" s="82"/>
      <c r="B22" s="77" t="s">
        <v>216</v>
      </c>
      <c r="C22" s="74" t="s">
        <v>0</v>
      </c>
      <c r="D22" s="74" t="s">
        <v>207</v>
      </c>
      <c r="E22" s="74" t="s">
        <v>207</v>
      </c>
      <c r="F22" s="74" t="s">
        <v>208</v>
      </c>
      <c r="G22" s="76" t="s">
        <v>228</v>
      </c>
      <c r="H22" s="74" t="s">
        <v>217</v>
      </c>
      <c r="I22" s="75"/>
      <c r="J22" s="75">
        <v>0</v>
      </c>
      <c r="K22" s="81"/>
      <c r="L22" s="81"/>
    </row>
    <row r="23" spans="1:12" ht="115.5" customHeight="1">
      <c r="A23" s="82"/>
      <c r="B23" s="77" t="s">
        <v>218</v>
      </c>
      <c r="C23" s="74" t="s">
        <v>0</v>
      </c>
      <c r="D23" s="74" t="s">
        <v>207</v>
      </c>
      <c r="E23" s="74" t="s">
        <v>207</v>
      </c>
      <c r="F23" s="74" t="s">
        <v>208</v>
      </c>
      <c r="G23" s="76" t="s">
        <v>228</v>
      </c>
      <c r="H23" s="74" t="s">
        <v>219</v>
      </c>
      <c r="I23" s="75"/>
      <c r="J23" s="75">
        <v>115</v>
      </c>
      <c r="K23" s="81"/>
      <c r="L23" s="81"/>
    </row>
    <row r="24" spans="1:12" ht="81" customHeight="1">
      <c r="A24" s="82"/>
      <c r="B24" s="77" t="s">
        <v>220</v>
      </c>
      <c r="C24" s="74" t="s">
        <v>0</v>
      </c>
      <c r="D24" s="74" t="s">
        <v>207</v>
      </c>
      <c r="E24" s="74" t="s">
        <v>207</v>
      </c>
      <c r="F24" s="74" t="s">
        <v>208</v>
      </c>
      <c r="G24" s="76" t="s">
        <v>228</v>
      </c>
      <c r="H24" s="74">
        <v>851</v>
      </c>
      <c r="I24" s="75"/>
      <c r="J24" s="75">
        <v>22</v>
      </c>
      <c r="K24" s="81"/>
      <c r="L24" s="81"/>
    </row>
    <row r="25" spans="1:12" ht="71.25" customHeight="1">
      <c r="A25" s="82"/>
      <c r="B25" s="77" t="s">
        <v>221</v>
      </c>
      <c r="C25" s="74" t="s">
        <v>0</v>
      </c>
      <c r="D25" s="74" t="s">
        <v>207</v>
      </c>
      <c r="E25" s="74" t="s">
        <v>207</v>
      </c>
      <c r="F25" s="74" t="s">
        <v>208</v>
      </c>
      <c r="G25" s="76" t="s">
        <v>228</v>
      </c>
      <c r="H25" s="74">
        <v>852</v>
      </c>
      <c r="I25" s="75"/>
      <c r="J25" s="75">
        <v>6</v>
      </c>
      <c r="K25" s="81"/>
      <c r="L25" s="81"/>
    </row>
    <row r="26" spans="1:12" ht="171.75" customHeight="1">
      <c r="A26" s="82" t="s">
        <v>231</v>
      </c>
      <c r="B26" s="77" t="s">
        <v>232</v>
      </c>
      <c r="C26" s="74" t="s">
        <v>0</v>
      </c>
      <c r="D26" s="74" t="s">
        <v>233</v>
      </c>
      <c r="E26" s="74" t="s">
        <v>233</v>
      </c>
      <c r="F26" s="74" t="s">
        <v>234</v>
      </c>
      <c r="G26" s="74" t="s">
        <v>235</v>
      </c>
      <c r="H26" s="74" t="s">
        <v>13</v>
      </c>
      <c r="I26" s="75">
        <f>I28+I29+I30</f>
        <v>0</v>
      </c>
      <c r="J26" s="75">
        <f>J27</f>
        <v>47.399999999999991</v>
      </c>
      <c r="K26" s="81"/>
      <c r="L26" s="81"/>
    </row>
    <row r="27" spans="1:12" ht="123.75" customHeight="1">
      <c r="A27" s="82" t="s">
        <v>236</v>
      </c>
      <c r="B27" s="77" t="s">
        <v>237</v>
      </c>
      <c r="C27" s="74"/>
      <c r="D27" s="74"/>
      <c r="E27" s="74"/>
      <c r="F27" s="74"/>
      <c r="G27" s="74" t="s">
        <v>235</v>
      </c>
      <c r="H27" s="74" t="s">
        <v>13</v>
      </c>
      <c r="I27" s="75"/>
      <c r="J27" s="75">
        <f>J28+J29+J30</f>
        <v>47.399999999999991</v>
      </c>
      <c r="K27" s="81"/>
      <c r="L27" s="81"/>
    </row>
    <row r="28" spans="1:12" ht="84.75" customHeight="1">
      <c r="A28" s="82"/>
      <c r="B28" s="77" t="s">
        <v>226</v>
      </c>
      <c r="C28" s="74" t="s">
        <v>0</v>
      </c>
      <c r="D28" s="74" t="s">
        <v>233</v>
      </c>
      <c r="E28" s="74" t="s">
        <v>233</v>
      </c>
      <c r="F28" s="74" t="s">
        <v>234</v>
      </c>
      <c r="G28" s="74" t="s">
        <v>235</v>
      </c>
      <c r="H28" s="74" t="s">
        <v>213</v>
      </c>
      <c r="I28" s="75"/>
      <c r="J28" s="75">
        <v>35.799999999999997</v>
      </c>
      <c r="K28" s="81"/>
      <c r="L28" s="81"/>
    </row>
    <row r="29" spans="1:12" ht="88.5" customHeight="1">
      <c r="A29" s="82"/>
      <c r="B29" s="77" t="s">
        <v>229</v>
      </c>
      <c r="C29" s="74" t="s">
        <v>0</v>
      </c>
      <c r="D29" s="74" t="s">
        <v>233</v>
      </c>
      <c r="E29" s="74" t="s">
        <v>233</v>
      </c>
      <c r="F29" s="74" t="s">
        <v>234</v>
      </c>
      <c r="G29" s="74" t="s">
        <v>235</v>
      </c>
      <c r="H29" s="74" t="s">
        <v>230</v>
      </c>
      <c r="I29" s="75"/>
      <c r="J29" s="75">
        <v>9.8000000000000007</v>
      </c>
      <c r="K29" s="81"/>
      <c r="L29" s="81"/>
    </row>
    <row r="30" spans="1:12" ht="129" customHeight="1">
      <c r="A30" s="82"/>
      <c r="B30" s="77" t="s">
        <v>218</v>
      </c>
      <c r="C30" s="74" t="s">
        <v>0</v>
      </c>
      <c r="D30" s="74" t="s">
        <v>233</v>
      </c>
      <c r="E30" s="74" t="s">
        <v>233</v>
      </c>
      <c r="F30" s="74" t="s">
        <v>234</v>
      </c>
      <c r="G30" s="74" t="s">
        <v>235</v>
      </c>
      <c r="H30" s="74" t="s">
        <v>219</v>
      </c>
      <c r="I30" s="75"/>
      <c r="J30" s="75">
        <v>1.8</v>
      </c>
      <c r="K30" s="81"/>
      <c r="L30" s="81"/>
    </row>
    <row r="31" spans="1:12" ht="177" customHeight="1">
      <c r="A31" s="82" t="s">
        <v>238</v>
      </c>
      <c r="B31" s="83" t="s">
        <v>239</v>
      </c>
      <c r="C31" s="74" t="s">
        <v>0</v>
      </c>
      <c r="D31" s="74" t="s">
        <v>208</v>
      </c>
      <c r="E31" s="74" t="s">
        <v>208</v>
      </c>
      <c r="F31" s="74" t="s">
        <v>240</v>
      </c>
      <c r="G31" s="76" t="s">
        <v>241</v>
      </c>
      <c r="H31" s="74"/>
      <c r="I31" s="75">
        <f>I32</f>
        <v>0</v>
      </c>
      <c r="J31" s="75">
        <f>J32</f>
        <v>317.64</v>
      </c>
      <c r="K31" s="81"/>
      <c r="L31" s="81"/>
    </row>
    <row r="32" spans="1:12" ht="238.5" customHeight="1">
      <c r="A32" s="82" t="s">
        <v>242</v>
      </c>
      <c r="B32" s="83" t="s">
        <v>243</v>
      </c>
      <c r="C32" s="74" t="s">
        <v>0</v>
      </c>
      <c r="D32" s="74" t="s">
        <v>208</v>
      </c>
      <c r="E32" s="74" t="s">
        <v>208</v>
      </c>
      <c r="F32" s="74" t="s">
        <v>240</v>
      </c>
      <c r="G32" s="76" t="s">
        <v>244</v>
      </c>
      <c r="H32" s="74" t="s">
        <v>13</v>
      </c>
      <c r="I32" s="75">
        <f>I33+I34</f>
        <v>0</v>
      </c>
      <c r="J32" s="75">
        <v>317.64</v>
      </c>
      <c r="K32" s="81"/>
      <c r="L32" s="81"/>
    </row>
    <row r="33" spans="1:12" ht="65.25" customHeight="1">
      <c r="A33" s="82"/>
      <c r="B33" s="77" t="s">
        <v>226</v>
      </c>
      <c r="C33" s="74" t="s">
        <v>0</v>
      </c>
      <c r="D33" s="74" t="s">
        <v>208</v>
      </c>
      <c r="E33" s="74" t="s">
        <v>208</v>
      </c>
      <c r="F33" s="74" t="s">
        <v>240</v>
      </c>
      <c r="G33" s="76" t="s">
        <v>244</v>
      </c>
      <c r="H33" s="74" t="s">
        <v>213</v>
      </c>
      <c r="I33" s="75"/>
      <c r="J33" s="75">
        <v>21.8</v>
      </c>
      <c r="K33" s="81"/>
      <c r="L33" s="81"/>
    </row>
    <row r="34" spans="1:12" ht="60.75" customHeight="1">
      <c r="A34" s="82"/>
      <c r="B34" s="77" t="s">
        <v>229</v>
      </c>
      <c r="C34" s="74" t="s">
        <v>0</v>
      </c>
      <c r="D34" s="74" t="s">
        <v>208</v>
      </c>
      <c r="E34" s="74" t="s">
        <v>208</v>
      </c>
      <c r="F34" s="74" t="s">
        <v>240</v>
      </c>
      <c r="G34" s="76" t="s">
        <v>244</v>
      </c>
      <c r="H34" s="74" t="s">
        <v>230</v>
      </c>
      <c r="I34" s="75"/>
      <c r="J34" s="75">
        <v>6.6</v>
      </c>
      <c r="K34" s="81"/>
      <c r="L34" s="81"/>
    </row>
    <row r="35" spans="1:12" ht="124.5" customHeight="1">
      <c r="A35" s="82" t="s">
        <v>245</v>
      </c>
      <c r="B35" s="73" t="s">
        <v>246</v>
      </c>
      <c r="C35" s="74" t="s">
        <v>0</v>
      </c>
      <c r="D35" s="76" t="s">
        <v>247</v>
      </c>
      <c r="E35" s="76"/>
      <c r="F35" s="76"/>
      <c r="G35" s="74" t="s">
        <v>248</v>
      </c>
      <c r="H35" s="76" t="s">
        <v>13</v>
      </c>
      <c r="I35" s="75">
        <f>I36</f>
        <v>0</v>
      </c>
      <c r="J35" s="75">
        <f>J36+J40+J43</f>
        <v>741.36</v>
      </c>
      <c r="K35" s="81"/>
      <c r="L35" s="81"/>
    </row>
    <row r="36" spans="1:12" ht="181.5" customHeight="1">
      <c r="A36" s="82" t="s">
        <v>249</v>
      </c>
      <c r="B36" s="77" t="s">
        <v>250</v>
      </c>
      <c r="C36" s="74" t="s">
        <v>0</v>
      </c>
      <c r="D36" s="76" t="s">
        <v>247</v>
      </c>
      <c r="E36" s="76" t="s">
        <v>247</v>
      </c>
      <c r="F36" s="76" t="s">
        <v>247</v>
      </c>
      <c r="G36" s="74" t="s">
        <v>251</v>
      </c>
      <c r="H36" s="76" t="s">
        <v>13</v>
      </c>
      <c r="I36" s="75">
        <f>I37+I38+I39</f>
        <v>0</v>
      </c>
      <c r="J36" s="75">
        <f>J37+J38+J39</f>
        <v>105</v>
      </c>
      <c r="K36" s="81"/>
      <c r="L36" s="81"/>
    </row>
    <row r="37" spans="1:12" ht="91.5" customHeight="1">
      <c r="A37" s="82"/>
      <c r="B37" s="77" t="s">
        <v>226</v>
      </c>
      <c r="C37" s="74" t="s">
        <v>0</v>
      </c>
      <c r="D37" s="76" t="s">
        <v>247</v>
      </c>
      <c r="E37" s="76" t="s">
        <v>247</v>
      </c>
      <c r="F37" s="76" t="s">
        <v>247</v>
      </c>
      <c r="G37" s="74" t="s">
        <v>251</v>
      </c>
      <c r="H37" s="76" t="s">
        <v>213</v>
      </c>
      <c r="I37" s="75"/>
      <c r="J37" s="75">
        <v>66.599999999999994</v>
      </c>
      <c r="K37" s="81"/>
      <c r="L37" s="81"/>
    </row>
    <row r="38" spans="1:12" ht="69.75" customHeight="1">
      <c r="A38" s="82"/>
      <c r="B38" s="77" t="s">
        <v>229</v>
      </c>
      <c r="C38" s="74" t="s">
        <v>0</v>
      </c>
      <c r="D38" s="76" t="s">
        <v>247</v>
      </c>
      <c r="E38" s="76" t="s">
        <v>247</v>
      </c>
      <c r="F38" s="76" t="s">
        <v>247</v>
      </c>
      <c r="G38" s="74" t="s">
        <v>251</v>
      </c>
      <c r="H38" s="76" t="s">
        <v>230</v>
      </c>
      <c r="I38" s="75"/>
      <c r="J38" s="75">
        <v>38.4</v>
      </c>
      <c r="K38" s="81"/>
      <c r="L38" s="81"/>
    </row>
    <row r="39" spans="1:12" ht="135" customHeight="1">
      <c r="A39" s="82"/>
      <c r="B39" s="84" t="s">
        <v>218</v>
      </c>
      <c r="C39" s="74" t="s">
        <v>0</v>
      </c>
      <c r="D39" s="76" t="s">
        <v>247</v>
      </c>
      <c r="E39" s="76" t="s">
        <v>247</v>
      </c>
      <c r="F39" s="76" t="s">
        <v>247</v>
      </c>
      <c r="G39" s="74" t="s">
        <v>251</v>
      </c>
      <c r="H39" s="76" t="s">
        <v>219</v>
      </c>
      <c r="I39" s="75"/>
      <c r="J39" s="75">
        <v>0</v>
      </c>
      <c r="K39" s="81"/>
      <c r="L39" s="81"/>
    </row>
    <row r="40" spans="1:12" ht="238.5" customHeight="1">
      <c r="A40" s="82" t="s">
        <v>252</v>
      </c>
      <c r="B40" s="85" t="s">
        <v>253</v>
      </c>
      <c r="C40" s="74" t="s">
        <v>0</v>
      </c>
      <c r="D40" s="74" t="s">
        <v>254</v>
      </c>
      <c r="E40" s="74" t="s">
        <v>254</v>
      </c>
      <c r="F40" s="74" t="s">
        <v>207</v>
      </c>
      <c r="G40" s="74" t="s">
        <v>255</v>
      </c>
      <c r="H40" s="74" t="s">
        <v>13</v>
      </c>
      <c r="I40" s="75" t="e">
        <f>I41+I42+#REF!+#REF!</f>
        <v>#REF!</v>
      </c>
      <c r="J40" s="75">
        <f>J41+J42</f>
        <v>262.72000000000003</v>
      </c>
      <c r="K40" s="81"/>
      <c r="L40" s="81"/>
    </row>
    <row r="41" spans="1:12" ht="132" customHeight="1">
      <c r="A41" s="82"/>
      <c r="B41" s="84" t="s">
        <v>218</v>
      </c>
      <c r="C41" s="74" t="s">
        <v>0</v>
      </c>
      <c r="D41" s="74" t="s">
        <v>254</v>
      </c>
      <c r="E41" s="74" t="s">
        <v>254</v>
      </c>
      <c r="F41" s="74" t="s">
        <v>207</v>
      </c>
      <c r="G41" s="74" t="s">
        <v>255</v>
      </c>
      <c r="H41" s="74" t="s">
        <v>219</v>
      </c>
      <c r="I41" s="75"/>
      <c r="J41" s="75">
        <v>252.72</v>
      </c>
      <c r="K41" s="81"/>
      <c r="L41" s="81"/>
    </row>
    <row r="42" spans="1:12" ht="75" customHeight="1">
      <c r="A42" s="82"/>
      <c r="B42" s="86" t="s">
        <v>256</v>
      </c>
      <c r="C42" s="74" t="s">
        <v>0</v>
      </c>
      <c r="D42" s="74" t="s">
        <v>254</v>
      </c>
      <c r="E42" s="74" t="s">
        <v>254</v>
      </c>
      <c r="F42" s="74" t="s">
        <v>207</v>
      </c>
      <c r="G42" s="74" t="s">
        <v>257</v>
      </c>
      <c r="H42" s="74" t="s">
        <v>258</v>
      </c>
      <c r="I42" s="75"/>
      <c r="J42" s="75">
        <v>10</v>
      </c>
      <c r="K42" s="81"/>
      <c r="L42" s="81"/>
    </row>
    <row r="43" spans="1:12" ht="253.5" customHeight="1">
      <c r="A43" s="82" t="s">
        <v>259</v>
      </c>
      <c r="B43" s="85" t="s">
        <v>260</v>
      </c>
      <c r="C43" s="74" t="s">
        <v>0</v>
      </c>
      <c r="D43" s="74" t="s">
        <v>261</v>
      </c>
      <c r="E43" s="74" t="s">
        <v>261</v>
      </c>
      <c r="F43" s="74" t="s">
        <v>262</v>
      </c>
      <c r="G43" s="74" t="s">
        <v>255</v>
      </c>
      <c r="H43" s="74" t="s">
        <v>13</v>
      </c>
      <c r="I43" s="75">
        <f>I44+I45</f>
        <v>0</v>
      </c>
      <c r="J43" s="75">
        <f>J44+J45+J47</f>
        <v>373.64</v>
      </c>
      <c r="K43" s="81"/>
      <c r="L43" s="81"/>
    </row>
    <row r="44" spans="1:12" ht="72.75" customHeight="1">
      <c r="A44" s="82"/>
      <c r="B44" s="86" t="s">
        <v>226</v>
      </c>
      <c r="C44" s="74" t="s">
        <v>0</v>
      </c>
      <c r="D44" s="74" t="s">
        <v>261</v>
      </c>
      <c r="E44" s="74" t="s">
        <v>261</v>
      </c>
      <c r="F44" s="74" t="s">
        <v>262</v>
      </c>
      <c r="G44" s="74" t="s">
        <v>251</v>
      </c>
      <c r="H44" s="74" t="s">
        <v>213</v>
      </c>
      <c r="I44" s="75"/>
      <c r="J44" s="75">
        <v>176.64</v>
      </c>
      <c r="K44" s="81"/>
      <c r="L44" s="81"/>
    </row>
    <row r="45" spans="1:12" ht="78" customHeight="1">
      <c r="A45" s="82"/>
      <c r="B45" s="86" t="s">
        <v>229</v>
      </c>
      <c r="C45" s="74" t="s">
        <v>0</v>
      </c>
      <c r="D45" s="74" t="s">
        <v>261</v>
      </c>
      <c r="E45" s="74" t="s">
        <v>261</v>
      </c>
      <c r="F45" s="74" t="s">
        <v>262</v>
      </c>
      <c r="G45" s="74" t="s">
        <v>251</v>
      </c>
      <c r="H45" s="74" t="s">
        <v>230</v>
      </c>
      <c r="I45" s="75"/>
      <c r="J45" s="75">
        <v>53.34</v>
      </c>
      <c r="K45" s="81"/>
      <c r="L45" s="81"/>
    </row>
    <row r="46" spans="1:12" ht="57" hidden="1" customHeight="1">
      <c r="A46" s="82"/>
      <c r="B46" s="84" t="s">
        <v>263</v>
      </c>
      <c r="C46" s="74" t="s">
        <v>0</v>
      </c>
      <c r="D46" s="74" t="s">
        <v>264</v>
      </c>
      <c r="E46" s="74"/>
      <c r="F46" s="74" t="s">
        <v>264</v>
      </c>
      <c r="G46" s="74" t="s">
        <v>265</v>
      </c>
      <c r="H46" s="74" t="s">
        <v>266</v>
      </c>
      <c r="I46" s="75"/>
      <c r="J46" s="75">
        <v>0</v>
      </c>
      <c r="K46" s="81"/>
      <c r="L46" s="87" t="e">
        <f>#REF!+I9+#REF!+#REF!+#REF!+#REF!+#REF!+#REF!+I46</f>
        <v>#REF!</v>
      </c>
    </row>
    <row r="47" spans="1:12" ht="108" customHeight="1">
      <c r="A47" s="82"/>
      <c r="B47" s="84" t="s">
        <v>218</v>
      </c>
      <c r="C47" s="74"/>
      <c r="D47" s="74"/>
      <c r="E47" s="74"/>
      <c r="F47" s="74"/>
      <c r="G47" s="74" t="s">
        <v>251</v>
      </c>
      <c r="H47" s="74" t="s">
        <v>219</v>
      </c>
      <c r="I47" s="75"/>
      <c r="J47" s="75">
        <v>143.66</v>
      </c>
      <c r="K47" s="81"/>
      <c r="L47" s="87"/>
    </row>
    <row r="48" spans="1:12" ht="93" customHeight="1">
      <c r="A48" s="72" t="s">
        <v>267</v>
      </c>
      <c r="B48" s="88" t="s">
        <v>268</v>
      </c>
      <c r="C48" s="79" t="s">
        <v>0</v>
      </c>
      <c r="D48" s="79" t="s">
        <v>207</v>
      </c>
      <c r="E48" s="79" t="s">
        <v>207</v>
      </c>
      <c r="F48" s="79" t="s">
        <v>233</v>
      </c>
      <c r="G48" s="79" t="s">
        <v>269</v>
      </c>
      <c r="H48" s="79"/>
      <c r="I48" s="80">
        <f>I49</f>
        <v>0</v>
      </c>
      <c r="J48" s="80">
        <f>J49+J52</f>
        <v>372.65</v>
      </c>
      <c r="K48" s="81"/>
      <c r="L48" s="87"/>
    </row>
    <row r="49" spans="1:12" ht="129" customHeight="1">
      <c r="A49" s="72"/>
      <c r="B49" s="77" t="s">
        <v>270</v>
      </c>
      <c r="C49" s="74" t="s">
        <v>0</v>
      </c>
      <c r="D49" s="74" t="s">
        <v>207</v>
      </c>
      <c r="E49" s="74" t="s">
        <v>207</v>
      </c>
      <c r="F49" s="74" t="s">
        <v>233</v>
      </c>
      <c r="G49" s="74" t="s">
        <v>271</v>
      </c>
      <c r="H49" s="74"/>
      <c r="I49" s="75"/>
      <c r="J49" s="75">
        <f>J50+J51</f>
        <v>370.65</v>
      </c>
      <c r="K49" s="81"/>
      <c r="L49" s="87"/>
    </row>
    <row r="50" spans="1:12" ht="120" customHeight="1">
      <c r="A50" s="72"/>
      <c r="B50" s="77" t="s">
        <v>212</v>
      </c>
      <c r="C50" s="74" t="s">
        <v>0</v>
      </c>
      <c r="D50" s="74" t="s">
        <v>207</v>
      </c>
      <c r="E50" s="74" t="s">
        <v>207</v>
      </c>
      <c r="F50" s="74" t="s">
        <v>233</v>
      </c>
      <c r="G50" s="74" t="s">
        <v>271</v>
      </c>
      <c r="H50" s="74" t="s">
        <v>213</v>
      </c>
      <c r="I50" s="75">
        <v>285</v>
      </c>
      <c r="J50" s="75">
        <v>290.33999999999997</v>
      </c>
      <c r="K50" s="81"/>
      <c r="L50" s="87"/>
    </row>
    <row r="51" spans="1:12" ht="84" customHeight="1">
      <c r="A51" s="72"/>
      <c r="B51" s="77" t="s">
        <v>229</v>
      </c>
      <c r="C51" s="74" t="s">
        <v>0</v>
      </c>
      <c r="D51" s="74" t="s">
        <v>207</v>
      </c>
      <c r="E51" s="74" t="s">
        <v>207</v>
      </c>
      <c r="F51" s="74" t="s">
        <v>233</v>
      </c>
      <c r="G51" s="74" t="s">
        <v>271</v>
      </c>
      <c r="H51" s="74" t="s">
        <v>230</v>
      </c>
      <c r="I51" s="75">
        <v>86</v>
      </c>
      <c r="J51" s="75">
        <v>80.31</v>
      </c>
      <c r="K51" s="81"/>
      <c r="L51" s="87"/>
    </row>
    <row r="52" spans="1:12" ht="84" customHeight="1">
      <c r="A52" s="72"/>
      <c r="B52" s="89" t="s">
        <v>272</v>
      </c>
      <c r="C52" s="74" t="s">
        <v>0</v>
      </c>
      <c r="D52" s="74" t="s">
        <v>207</v>
      </c>
      <c r="E52" s="74" t="s">
        <v>207</v>
      </c>
      <c r="F52" s="74" t="s">
        <v>261</v>
      </c>
      <c r="G52" s="74" t="s">
        <v>273</v>
      </c>
      <c r="H52" s="74"/>
      <c r="I52" s="75">
        <f>I53</f>
        <v>0</v>
      </c>
      <c r="J52" s="75">
        <f>J53</f>
        <v>2</v>
      </c>
      <c r="K52" s="81"/>
      <c r="L52" s="87"/>
    </row>
    <row r="53" spans="1:12" ht="72" customHeight="1">
      <c r="A53" s="72"/>
      <c r="B53" s="77" t="s">
        <v>274</v>
      </c>
      <c r="C53" s="74" t="s">
        <v>0</v>
      </c>
      <c r="D53" s="74" t="s">
        <v>207</v>
      </c>
      <c r="E53" s="74" t="s">
        <v>207</v>
      </c>
      <c r="F53" s="74" t="s">
        <v>261</v>
      </c>
      <c r="G53" s="74" t="s">
        <v>273</v>
      </c>
      <c r="H53" s="74" t="s">
        <v>275</v>
      </c>
      <c r="I53" s="75"/>
      <c r="J53" s="75">
        <v>2</v>
      </c>
      <c r="K53" s="81"/>
      <c r="L53" s="87"/>
    </row>
    <row r="54" spans="1:12" ht="48" customHeight="1">
      <c r="A54" s="199" t="s">
        <v>167</v>
      </c>
      <c r="B54" s="199"/>
      <c r="C54" s="199"/>
      <c r="D54" s="199"/>
      <c r="E54" s="199"/>
      <c r="F54" s="199"/>
      <c r="G54" s="199"/>
      <c r="H54" s="80"/>
      <c r="I54" s="80" t="e">
        <f>#REF!+#REF!+#REF!+#REF!+#REF!+#REF!+#REF!+I46</f>
        <v>#REF!</v>
      </c>
      <c r="J54" s="80">
        <f>J17+J48</f>
        <v>2392.08</v>
      </c>
      <c r="K54" s="81"/>
      <c r="L54" s="81"/>
    </row>
    <row r="55" spans="1:12" ht="44.2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1:12" ht="44.2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1:12" ht="25.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</row>
  </sheetData>
  <mergeCells count="4">
    <mergeCell ref="G2:J2"/>
    <mergeCell ref="G3:J5"/>
    <mergeCell ref="A6:J6"/>
    <mergeCell ref="A54:G54"/>
  </mergeCells>
  <phoneticPr fontId="14" type="noConversion"/>
  <pageMargins left="0.7" right="0.7" top="0.75" bottom="0.75" header="0.3" footer="0.3"/>
  <pageSetup paperSize="9" scale="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9"/>
  <sheetViews>
    <sheetView topLeftCell="A105" zoomScaleNormal="100" workbookViewId="0">
      <selection activeCell="K72" sqref="K72"/>
    </sheetView>
  </sheetViews>
  <sheetFormatPr defaultColWidth="9.42578125" defaultRowHeight="12.75"/>
  <cols>
    <col min="1" max="1" width="5.42578125" customWidth="1"/>
    <col min="2" max="2" width="61" customWidth="1"/>
    <col min="3" max="3" width="0" hidden="1" customWidth="1"/>
    <col min="4" max="4" width="7.7109375" customWidth="1"/>
    <col min="5" max="5" width="6.140625" customWidth="1"/>
    <col min="6" max="6" width="7.5703125" customWidth="1"/>
    <col min="7" max="7" width="15" customWidth="1"/>
    <col min="8" max="8" width="7.42578125" customWidth="1"/>
    <col min="9" max="10" width="0" hidden="1" customWidth="1"/>
    <col min="11" max="11" width="17.5703125" customWidth="1"/>
    <col min="12" max="12" width="0" hidden="1" customWidth="1"/>
  </cols>
  <sheetData>
    <row r="1" spans="1:12" ht="3" hidden="1" customHeight="1">
      <c r="A1" s="91"/>
      <c r="B1" s="92"/>
      <c r="C1" s="93"/>
      <c r="D1" s="93"/>
      <c r="E1" s="93"/>
      <c r="F1" s="93"/>
      <c r="G1" s="93"/>
      <c r="H1" s="201"/>
      <c r="I1" s="201"/>
      <c r="J1" s="201"/>
      <c r="K1" s="201"/>
      <c r="L1" s="201"/>
    </row>
    <row r="2" spans="1:12" ht="111.75" customHeight="1">
      <c r="A2" s="91"/>
      <c r="B2" s="92"/>
      <c r="C2" s="93"/>
      <c r="D2" s="93"/>
      <c r="E2" s="93"/>
      <c r="F2" s="93"/>
      <c r="G2" s="93"/>
      <c r="H2" s="202" t="s">
        <v>341</v>
      </c>
      <c r="I2" s="202"/>
      <c r="J2" s="202"/>
      <c r="K2" s="202"/>
      <c r="L2" s="98"/>
    </row>
    <row r="3" spans="1:12" ht="41.25" hidden="1" customHeight="1">
      <c r="A3" s="203" t="s">
        <v>278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hidden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idden="1">
      <c r="A5" s="101"/>
      <c r="B5" s="101"/>
      <c r="C5" s="101"/>
      <c r="D5" s="101"/>
      <c r="E5" s="101"/>
      <c r="F5" s="101"/>
      <c r="G5" s="102"/>
      <c r="H5" s="204" t="s">
        <v>47</v>
      </c>
      <c r="I5" s="204"/>
      <c r="J5" s="204"/>
      <c r="K5" s="204"/>
      <c r="L5" s="103"/>
    </row>
    <row r="6" spans="1:12" s="94" customFormat="1" ht="81" customHeight="1">
      <c r="A6" s="104" t="s">
        <v>191</v>
      </c>
      <c r="B6" s="104" t="s">
        <v>192</v>
      </c>
      <c r="C6" s="105" t="s">
        <v>193</v>
      </c>
      <c r="D6" s="105" t="s">
        <v>193</v>
      </c>
      <c r="E6" s="105" t="s">
        <v>194</v>
      </c>
      <c r="F6" s="105" t="s">
        <v>195</v>
      </c>
      <c r="G6" s="105" t="s">
        <v>196</v>
      </c>
      <c r="H6" s="105" t="s">
        <v>197</v>
      </c>
      <c r="I6" s="105" t="s">
        <v>8</v>
      </c>
      <c r="J6" s="105" t="s">
        <v>279</v>
      </c>
      <c r="K6" s="104" t="s">
        <v>170</v>
      </c>
      <c r="L6" s="104" t="s">
        <v>51</v>
      </c>
    </row>
    <row r="7" spans="1:12">
      <c r="A7" s="106">
        <v>1</v>
      </c>
      <c r="B7" s="106">
        <v>2</v>
      </c>
      <c r="C7" s="107" t="s">
        <v>200</v>
      </c>
      <c r="D7" s="107" t="s">
        <v>200</v>
      </c>
      <c r="E7" s="107" t="s">
        <v>201</v>
      </c>
      <c r="F7" s="107" t="s">
        <v>202</v>
      </c>
      <c r="G7" s="107" t="s">
        <v>203</v>
      </c>
      <c r="H7" s="107" t="s">
        <v>204</v>
      </c>
      <c r="I7" s="107"/>
      <c r="J7" s="106">
        <v>8</v>
      </c>
      <c r="K7" s="106">
        <v>9</v>
      </c>
      <c r="L7" s="108"/>
    </row>
    <row r="8" spans="1:12">
      <c r="A8" s="104" t="s">
        <v>222</v>
      </c>
      <c r="B8" s="104" t="s">
        <v>280</v>
      </c>
      <c r="C8" s="105" t="s">
        <v>0</v>
      </c>
      <c r="D8" s="105" t="s">
        <v>0</v>
      </c>
      <c r="E8" s="107"/>
      <c r="F8" s="107"/>
      <c r="G8" s="107"/>
      <c r="H8" s="107"/>
      <c r="I8" s="107"/>
      <c r="J8" s="106"/>
      <c r="K8" s="106"/>
      <c r="L8" s="108"/>
    </row>
    <row r="9" spans="1:12" ht="10.5" customHeight="1">
      <c r="A9" s="104" t="s">
        <v>224</v>
      </c>
      <c r="B9" s="109" t="s">
        <v>281</v>
      </c>
      <c r="C9" s="110" t="s">
        <v>0</v>
      </c>
      <c r="D9" s="110" t="s">
        <v>0</v>
      </c>
      <c r="E9" s="110" t="s">
        <v>207</v>
      </c>
      <c r="F9" s="110"/>
      <c r="G9" s="110"/>
      <c r="H9" s="110" t="s">
        <v>13</v>
      </c>
      <c r="I9" s="111">
        <f>I11+I22+I39</f>
        <v>1338.1</v>
      </c>
      <c r="J9" s="111">
        <v>0</v>
      </c>
      <c r="K9" s="112">
        <f>K15+K29+K47</f>
        <v>1285.6799999999998</v>
      </c>
      <c r="L9" s="112">
        <f>L11+L22</f>
        <v>1337.1</v>
      </c>
    </row>
    <row r="10" spans="1:12" hidden="1">
      <c r="A10" s="106"/>
      <c r="B10" s="15"/>
      <c r="C10" s="113"/>
      <c r="D10" s="113"/>
      <c r="E10" s="114"/>
      <c r="F10" s="114"/>
      <c r="G10" s="97"/>
      <c r="H10" s="97"/>
      <c r="I10" s="111"/>
      <c r="J10" s="111"/>
      <c r="K10" s="112"/>
      <c r="L10" s="112"/>
    </row>
    <row r="11" spans="1:12" ht="30.75" hidden="1" customHeight="1">
      <c r="A11" s="106"/>
      <c r="B11" s="115" t="s">
        <v>282</v>
      </c>
      <c r="C11" s="113" t="s">
        <v>0</v>
      </c>
      <c r="D11" s="113"/>
      <c r="E11" s="114" t="s">
        <v>207</v>
      </c>
      <c r="F11" s="114" t="s">
        <v>233</v>
      </c>
      <c r="G11" s="97" t="s">
        <v>283</v>
      </c>
      <c r="H11" s="97"/>
      <c r="I11" s="111">
        <f t="shared" ref="I11:L12" si="0">I12</f>
        <v>370.96</v>
      </c>
      <c r="J11" s="111">
        <f t="shared" si="0"/>
        <v>0</v>
      </c>
      <c r="K11" s="112">
        <f t="shared" si="0"/>
        <v>0</v>
      </c>
      <c r="L11" s="112">
        <f t="shared" si="0"/>
        <v>370.96</v>
      </c>
    </row>
    <row r="12" spans="1:12" hidden="1">
      <c r="A12" s="106"/>
      <c r="B12" s="1" t="s">
        <v>284</v>
      </c>
      <c r="C12" s="113" t="s">
        <v>0</v>
      </c>
      <c r="D12" s="113"/>
      <c r="E12" s="114" t="s">
        <v>207</v>
      </c>
      <c r="F12" s="114" t="s">
        <v>233</v>
      </c>
      <c r="G12" s="97" t="s">
        <v>283</v>
      </c>
      <c r="H12" s="97"/>
      <c r="I12" s="111">
        <f t="shared" si="0"/>
        <v>370.96</v>
      </c>
      <c r="J12" s="111">
        <f t="shared" si="0"/>
        <v>0</v>
      </c>
      <c r="K12" s="112">
        <f t="shared" si="0"/>
        <v>0</v>
      </c>
      <c r="L12" s="112">
        <f t="shared" si="0"/>
        <v>370.96</v>
      </c>
    </row>
    <row r="13" spans="1:12" ht="48.75" hidden="1" customHeight="1">
      <c r="A13" s="106"/>
      <c r="B13" s="116" t="s">
        <v>212</v>
      </c>
      <c r="C13" s="113" t="s">
        <v>0</v>
      </c>
      <c r="D13" s="113"/>
      <c r="E13" s="114" t="s">
        <v>207</v>
      </c>
      <c r="F13" s="114" t="s">
        <v>233</v>
      </c>
      <c r="G13" s="97" t="s">
        <v>283</v>
      </c>
      <c r="H13" s="97" t="s">
        <v>213</v>
      </c>
      <c r="I13" s="111">
        <v>370.96</v>
      </c>
      <c r="J13" s="111">
        <v>0</v>
      </c>
      <c r="K13" s="112">
        <v>0</v>
      </c>
      <c r="L13" s="112">
        <v>370.96</v>
      </c>
    </row>
    <row r="14" spans="1:12" ht="12.75" hidden="1" customHeight="1">
      <c r="A14" s="106"/>
      <c r="B14" s="115"/>
      <c r="C14" s="113"/>
      <c r="D14" s="113"/>
      <c r="E14" s="114"/>
      <c r="F14" s="114"/>
      <c r="G14" s="97"/>
      <c r="H14" s="97"/>
      <c r="I14" s="112"/>
      <c r="J14" s="112"/>
      <c r="K14" s="112"/>
      <c r="L14" s="112"/>
    </row>
    <row r="15" spans="1:12" ht="21.75" customHeight="1">
      <c r="A15" s="106"/>
      <c r="B15" s="117" t="s">
        <v>285</v>
      </c>
      <c r="C15" s="113" t="s">
        <v>0</v>
      </c>
      <c r="D15" s="113" t="s">
        <v>0</v>
      </c>
      <c r="E15" s="114" t="s">
        <v>207</v>
      </c>
      <c r="F15" s="114" t="s">
        <v>233</v>
      </c>
      <c r="G15" s="97"/>
      <c r="H15" s="97"/>
      <c r="I15" s="112"/>
      <c r="J15" s="111">
        <f t="shared" ref="J15:K17" si="1">J16</f>
        <v>0</v>
      </c>
      <c r="K15" s="111">
        <v>370.65</v>
      </c>
      <c r="L15" s="112"/>
    </row>
    <row r="16" spans="1:12" ht="13.5" customHeight="1">
      <c r="A16" s="106"/>
      <c r="B16" s="115" t="s">
        <v>286</v>
      </c>
      <c r="C16" s="113" t="s">
        <v>0</v>
      </c>
      <c r="D16" s="113" t="s">
        <v>0</v>
      </c>
      <c r="E16" s="114" t="s">
        <v>207</v>
      </c>
      <c r="F16" s="114" t="s">
        <v>233</v>
      </c>
      <c r="G16" s="97" t="s">
        <v>269</v>
      </c>
      <c r="H16" s="97"/>
      <c r="I16" s="112"/>
      <c r="J16" s="111">
        <f t="shared" si="1"/>
        <v>0</v>
      </c>
      <c r="K16" s="111">
        <f t="shared" si="1"/>
        <v>370.65</v>
      </c>
      <c r="L16" s="112"/>
    </row>
    <row r="17" spans="1:12" ht="14.25" customHeight="1">
      <c r="A17" s="106"/>
      <c r="B17" s="115" t="s">
        <v>282</v>
      </c>
      <c r="C17" s="113" t="s">
        <v>0</v>
      </c>
      <c r="D17" s="113" t="s">
        <v>0</v>
      </c>
      <c r="E17" s="114" t="s">
        <v>207</v>
      </c>
      <c r="F17" s="114" t="s">
        <v>233</v>
      </c>
      <c r="G17" s="97" t="s">
        <v>287</v>
      </c>
      <c r="H17" s="97"/>
      <c r="I17" s="112">
        <f>I18</f>
        <v>0</v>
      </c>
      <c r="J17" s="111">
        <f t="shared" si="1"/>
        <v>0</v>
      </c>
      <c r="K17" s="111">
        <f t="shared" si="1"/>
        <v>370.65</v>
      </c>
      <c r="L17" s="112"/>
    </row>
    <row r="18" spans="1:12" ht="16.5" customHeight="1">
      <c r="A18" s="106"/>
      <c r="B18" s="1" t="s">
        <v>284</v>
      </c>
      <c r="C18" s="113" t="s">
        <v>0</v>
      </c>
      <c r="D18" s="113" t="s">
        <v>0</v>
      </c>
      <c r="E18" s="114" t="s">
        <v>207</v>
      </c>
      <c r="F18" s="114" t="s">
        <v>233</v>
      </c>
      <c r="G18" s="97" t="s">
        <v>288</v>
      </c>
      <c r="H18" s="97"/>
      <c r="I18" s="112">
        <f>I19</f>
        <v>0</v>
      </c>
      <c r="J18" s="111">
        <f>J19+J20</f>
        <v>0</v>
      </c>
      <c r="K18" s="111">
        <f>K19+K20</f>
        <v>370.65</v>
      </c>
      <c r="L18" s="112"/>
    </row>
    <row r="19" spans="1:12" ht="28.5" customHeight="1">
      <c r="A19" s="106"/>
      <c r="B19" s="116" t="s">
        <v>212</v>
      </c>
      <c r="C19" s="113" t="s">
        <v>0</v>
      </c>
      <c r="D19" s="113" t="s">
        <v>0</v>
      </c>
      <c r="E19" s="114" t="s">
        <v>207</v>
      </c>
      <c r="F19" s="114" t="s">
        <v>233</v>
      </c>
      <c r="G19" s="97" t="s">
        <v>288</v>
      </c>
      <c r="H19" s="97" t="s">
        <v>213</v>
      </c>
      <c r="I19" s="112">
        <v>0</v>
      </c>
      <c r="J19" s="111">
        <v>0</v>
      </c>
      <c r="K19" s="111">
        <v>290.33999999999997</v>
      </c>
      <c r="L19" s="112"/>
    </row>
    <row r="20" spans="1:12" ht="12.75" customHeight="1">
      <c r="A20" s="106"/>
      <c r="B20" s="116" t="s">
        <v>229</v>
      </c>
      <c r="C20" s="113" t="s">
        <v>0</v>
      </c>
      <c r="D20" s="113" t="s">
        <v>0</v>
      </c>
      <c r="E20" s="114" t="s">
        <v>207</v>
      </c>
      <c r="F20" s="114" t="s">
        <v>233</v>
      </c>
      <c r="G20" s="97" t="s">
        <v>288</v>
      </c>
      <c r="H20" s="97" t="s">
        <v>230</v>
      </c>
      <c r="I20" s="112">
        <v>0</v>
      </c>
      <c r="J20" s="111">
        <v>0</v>
      </c>
      <c r="K20" s="111">
        <v>80.31</v>
      </c>
      <c r="L20" s="112"/>
    </row>
    <row r="21" spans="1:12" ht="48" hidden="1" customHeight="1">
      <c r="A21" s="106"/>
      <c r="B21" s="118" t="s">
        <v>289</v>
      </c>
      <c r="C21" s="113" t="s">
        <v>0</v>
      </c>
      <c r="D21" s="113" t="s">
        <v>0</v>
      </c>
      <c r="E21" s="114" t="s">
        <v>207</v>
      </c>
      <c r="F21" s="114" t="s">
        <v>208</v>
      </c>
      <c r="G21" s="97" t="s">
        <v>209</v>
      </c>
      <c r="H21" s="97"/>
      <c r="I21" s="111">
        <f>I22</f>
        <v>966.14</v>
      </c>
      <c r="J21" s="111">
        <f>J22</f>
        <v>0</v>
      </c>
      <c r="K21" s="111"/>
      <c r="L21" s="112"/>
    </row>
    <row r="22" spans="1:12" ht="50.25" hidden="1" customHeight="1">
      <c r="A22" s="106"/>
      <c r="B22" s="119" t="s">
        <v>290</v>
      </c>
      <c r="C22" s="113" t="s">
        <v>0</v>
      </c>
      <c r="D22" s="113" t="s">
        <v>0</v>
      </c>
      <c r="E22" s="114" t="s">
        <v>207</v>
      </c>
      <c r="F22" s="114" t="s">
        <v>208</v>
      </c>
      <c r="G22" s="97" t="s">
        <v>211</v>
      </c>
      <c r="H22" s="97"/>
      <c r="I22" s="111">
        <f>I23+I24+I25+I26+I28</f>
        <v>966.14</v>
      </c>
      <c r="J22" s="111">
        <f>J23+J25+J26+J27+J28</f>
        <v>0</v>
      </c>
      <c r="K22" s="112">
        <f>K23+K24+K25+K26+K28</f>
        <v>0</v>
      </c>
      <c r="L22" s="112">
        <f>L23+L25+L26+L27+L28</f>
        <v>966.14</v>
      </c>
    </row>
    <row r="23" spans="1:12" ht="49.5" hidden="1" customHeight="1">
      <c r="A23" s="106"/>
      <c r="B23" s="120" t="s">
        <v>212</v>
      </c>
      <c r="C23" s="113" t="s">
        <v>0</v>
      </c>
      <c r="D23" s="113" t="s">
        <v>0</v>
      </c>
      <c r="E23" s="114" t="s">
        <v>207</v>
      </c>
      <c r="F23" s="114" t="s">
        <v>208</v>
      </c>
      <c r="G23" s="97" t="s">
        <v>211</v>
      </c>
      <c r="H23" s="97" t="s">
        <v>213</v>
      </c>
      <c r="I23" s="111">
        <v>806.14</v>
      </c>
      <c r="J23" s="111">
        <v>0</v>
      </c>
      <c r="K23" s="112">
        <v>0</v>
      </c>
      <c r="L23" s="112">
        <v>698.49</v>
      </c>
    </row>
    <row r="24" spans="1:12" ht="30" hidden="1" customHeight="1">
      <c r="A24" s="106"/>
      <c r="B24" s="121" t="s">
        <v>214</v>
      </c>
      <c r="C24" s="113" t="s">
        <v>0</v>
      </c>
      <c r="D24" s="113" t="s">
        <v>0</v>
      </c>
      <c r="E24" s="114" t="s">
        <v>207</v>
      </c>
      <c r="F24" s="114" t="s">
        <v>208</v>
      </c>
      <c r="G24" s="97" t="s">
        <v>211</v>
      </c>
      <c r="H24" s="97" t="s">
        <v>215</v>
      </c>
      <c r="I24" s="112"/>
      <c r="J24" s="111"/>
      <c r="K24" s="112"/>
      <c r="L24" s="112">
        <v>0</v>
      </c>
    </row>
    <row r="25" spans="1:12" ht="37.5" hidden="1" customHeight="1">
      <c r="A25" s="106"/>
      <c r="B25" s="121" t="s">
        <v>291</v>
      </c>
      <c r="C25" s="113" t="s">
        <v>0</v>
      </c>
      <c r="D25" s="113" t="s">
        <v>0</v>
      </c>
      <c r="E25" s="114" t="s">
        <v>207</v>
      </c>
      <c r="F25" s="114" t="s">
        <v>208</v>
      </c>
      <c r="G25" s="97" t="s">
        <v>211</v>
      </c>
      <c r="H25" s="97" t="s">
        <v>217</v>
      </c>
      <c r="I25" s="111">
        <v>55</v>
      </c>
      <c r="J25" s="111">
        <v>0</v>
      </c>
      <c r="K25" s="112">
        <v>0</v>
      </c>
      <c r="L25" s="112">
        <v>60</v>
      </c>
    </row>
    <row r="26" spans="1:12" ht="51.75" hidden="1" customHeight="1">
      <c r="A26" s="106"/>
      <c r="B26" s="121" t="s">
        <v>292</v>
      </c>
      <c r="C26" s="113" t="s">
        <v>0</v>
      </c>
      <c r="D26" s="113" t="s">
        <v>0</v>
      </c>
      <c r="E26" s="114" t="s">
        <v>207</v>
      </c>
      <c r="F26" s="114" t="s">
        <v>208</v>
      </c>
      <c r="G26" s="97" t="s">
        <v>211</v>
      </c>
      <c r="H26" s="97" t="s">
        <v>219</v>
      </c>
      <c r="I26" s="111">
        <v>40</v>
      </c>
      <c r="J26" s="111">
        <v>0</v>
      </c>
      <c r="K26" s="112">
        <v>0</v>
      </c>
      <c r="L26" s="112">
        <v>152.65</v>
      </c>
    </row>
    <row r="27" spans="1:12" ht="12.75" hidden="1" customHeight="1">
      <c r="A27" s="106"/>
      <c r="B27" s="121" t="s">
        <v>220</v>
      </c>
      <c r="C27" s="113" t="s">
        <v>0</v>
      </c>
      <c r="D27" s="113" t="s">
        <v>0</v>
      </c>
      <c r="E27" s="114" t="s">
        <v>207</v>
      </c>
      <c r="F27" s="114" t="s">
        <v>208</v>
      </c>
      <c r="G27" s="97" t="s">
        <v>293</v>
      </c>
      <c r="H27" s="97" t="s">
        <v>294</v>
      </c>
      <c r="I27" s="111"/>
      <c r="J27" s="111">
        <f>K27-I27</f>
        <v>0</v>
      </c>
      <c r="K27" s="112"/>
      <c r="L27" s="112"/>
    </row>
    <row r="28" spans="1:12" ht="30" hidden="1" customHeight="1">
      <c r="A28" s="106"/>
      <c r="B28" s="121" t="s">
        <v>221</v>
      </c>
      <c r="C28" s="113" t="s">
        <v>0</v>
      </c>
      <c r="D28" s="113" t="s">
        <v>0</v>
      </c>
      <c r="E28" s="114" t="s">
        <v>207</v>
      </c>
      <c r="F28" s="114" t="s">
        <v>208</v>
      </c>
      <c r="G28" s="97" t="s">
        <v>293</v>
      </c>
      <c r="H28" s="97" t="s">
        <v>295</v>
      </c>
      <c r="I28" s="111">
        <v>65</v>
      </c>
      <c r="J28" s="111">
        <v>0</v>
      </c>
      <c r="K28" s="112">
        <v>0</v>
      </c>
      <c r="L28" s="112">
        <v>55</v>
      </c>
    </row>
    <row r="29" spans="1:12" s="7" customFormat="1" ht="35.25" customHeight="1">
      <c r="A29" s="104"/>
      <c r="B29" s="109" t="s">
        <v>59</v>
      </c>
      <c r="C29" s="110" t="s">
        <v>0</v>
      </c>
      <c r="D29" s="110" t="s">
        <v>0</v>
      </c>
      <c r="E29" s="122" t="s">
        <v>207</v>
      </c>
      <c r="F29" s="122" t="s">
        <v>208</v>
      </c>
      <c r="G29" s="123"/>
      <c r="H29" s="123"/>
      <c r="I29" s="112"/>
      <c r="J29" s="112">
        <f>J30</f>
        <v>0</v>
      </c>
      <c r="K29" s="112">
        <f>K30</f>
        <v>913.03</v>
      </c>
      <c r="L29" s="112"/>
    </row>
    <row r="30" spans="1:12" ht="23.25" customHeight="1">
      <c r="A30" s="106"/>
      <c r="B30" s="121" t="s">
        <v>289</v>
      </c>
      <c r="C30" s="113" t="s">
        <v>0</v>
      </c>
      <c r="D30" s="113" t="s">
        <v>0</v>
      </c>
      <c r="E30" s="114" t="s">
        <v>207</v>
      </c>
      <c r="F30" s="114" t="s">
        <v>208</v>
      </c>
      <c r="G30" s="97" t="s">
        <v>223</v>
      </c>
      <c r="H30" s="97"/>
      <c r="I30" s="112"/>
      <c r="J30" s="111">
        <f>J31</f>
        <v>0</v>
      </c>
      <c r="K30" s="111">
        <f>K31</f>
        <v>913.03</v>
      </c>
      <c r="L30" s="112"/>
    </row>
    <row r="31" spans="1:12" ht="29.25" customHeight="1">
      <c r="A31" s="106"/>
      <c r="B31" s="119" t="s">
        <v>290</v>
      </c>
      <c r="C31" s="113" t="s">
        <v>0</v>
      </c>
      <c r="D31" s="113" t="s">
        <v>0</v>
      </c>
      <c r="E31" s="114" t="s">
        <v>207</v>
      </c>
      <c r="F31" s="114" t="s">
        <v>208</v>
      </c>
      <c r="G31" s="97" t="s">
        <v>225</v>
      </c>
      <c r="H31" s="97"/>
      <c r="I31" s="112">
        <f>I32+I34+I35+I36+I38</f>
        <v>0</v>
      </c>
      <c r="J31" s="111">
        <f>J32+J35+J36+J37+J38</f>
        <v>0</v>
      </c>
      <c r="K31" s="111">
        <f>K32+K33+K35+K36+K38+K46</f>
        <v>913.03</v>
      </c>
      <c r="L31" s="112"/>
    </row>
    <row r="32" spans="1:12" ht="18.75" customHeight="1">
      <c r="A32" s="106"/>
      <c r="B32" s="120" t="s">
        <v>296</v>
      </c>
      <c r="C32" s="113" t="s">
        <v>0</v>
      </c>
      <c r="D32" s="113" t="s">
        <v>0</v>
      </c>
      <c r="E32" s="114" t="s">
        <v>207</v>
      </c>
      <c r="F32" s="114" t="s">
        <v>208</v>
      </c>
      <c r="G32" s="97" t="s">
        <v>227</v>
      </c>
      <c r="H32" s="97" t="s">
        <v>213</v>
      </c>
      <c r="I32" s="112">
        <v>0</v>
      </c>
      <c r="J32" s="111">
        <v>0</v>
      </c>
      <c r="K32" s="111">
        <v>590.16999999999996</v>
      </c>
      <c r="L32" s="112"/>
    </row>
    <row r="33" spans="1:12" ht="14.25" customHeight="1">
      <c r="A33" s="106"/>
      <c r="B33" s="116" t="s">
        <v>229</v>
      </c>
      <c r="C33" s="113" t="s">
        <v>0</v>
      </c>
      <c r="D33" s="113" t="s">
        <v>0</v>
      </c>
      <c r="E33" s="114" t="s">
        <v>207</v>
      </c>
      <c r="F33" s="114" t="s">
        <v>208</v>
      </c>
      <c r="G33" s="97" t="s">
        <v>227</v>
      </c>
      <c r="H33" s="97" t="s">
        <v>230</v>
      </c>
      <c r="I33" s="112">
        <v>0</v>
      </c>
      <c r="J33" s="111">
        <v>0</v>
      </c>
      <c r="K33" s="111">
        <v>179.86</v>
      </c>
      <c r="L33" s="112"/>
    </row>
    <row r="34" spans="1:12" ht="16.5" customHeight="1">
      <c r="A34" s="106"/>
      <c r="B34" s="121" t="s">
        <v>214</v>
      </c>
      <c r="C34" s="113" t="s">
        <v>0</v>
      </c>
      <c r="D34" s="113" t="s">
        <v>0</v>
      </c>
      <c r="E34" s="114" t="s">
        <v>207</v>
      </c>
      <c r="F34" s="114" t="s">
        <v>208</v>
      </c>
      <c r="G34" s="97" t="s">
        <v>228</v>
      </c>
      <c r="H34" s="97" t="s">
        <v>215</v>
      </c>
      <c r="I34" s="112"/>
      <c r="J34" s="111"/>
      <c r="K34" s="111"/>
      <c r="L34" s="112"/>
    </row>
    <row r="35" spans="1:12" ht="30" customHeight="1">
      <c r="A35" s="106"/>
      <c r="B35" s="121" t="s">
        <v>291</v>
      </c>
      <c r="C35" s="113" t="s">
        <v>0</v>
      </c>
      <c r="D35" s="113" t="s">
        <v>0</v>
      </c>
      <c r="E35" s="114" t="s">
        <v>207</v>
      </c>
      <c r="F35" s="114" t="s">
        <v>208</v>
      </c>
      <c r="G35" s="97" t="s">
        <v>228</v>
      </c>
      <c r="H35" s="97" t="s">
        <v>217</v>
      </c>
      <c r="I35" s="112">
        <v>0</v>
      </c>
      <c r="J35" s="111">
        <v>0</v>
      </c>
      <c r="K35" s="111">
        <v>58</v>
      </c>
      <c r="L35" s="112"/>
    </row>
    <row r="36" spans="1:12" ht="30" customHeight="1">
      <c r="A36" s="106"/>
      <c r="B36" s="121" t="s">
        <v>292</v>
      </c>
      <c r="C36" s="113" t="s">
        <v>0</v>
      </c>
      <c r="D36" s="113" t="s">
        <v>0</v>
      </c>
      <c r="E36" s="114" t="s">
        <v>207</v>
      </c>
      <c r="F36" s="114" t="s">
        <v>208</v>
      </c>
      <c r="G36" s="97" t="s">
        <v>228</v>
      </c>
      <c r="H36" s="97" t="s">
        <v>219</v>
      </c>
      <c r="I36" s="112">
        <v>0</v>
      </c>
      <c r="J36" s="111">
        <v>0</v>
      </c>
      <c r="K36" s="111">
        <v>57</v>
      </c>
      <c r="L36" s="112"/>
    </row>
    <row r="37" spans="1:12" ht="12.75" hidden="1" customHeight="1">
      <c r="A37" s="106"/>
      <c r="B37" s="121" t="s">
        <v>220</v>
      </c>
      <c r="C37" s="113" t="s">
        <v>0</v>
      </c>
      <c r="D37" s="113" t="s">
        <v>0</v>
      </c>
      <c r="E37" s="114" t="s">
        <v>207</v>
      </c>
      <c r="F37" s="114" t="s">
        <v>208</v>
      </c>
      <c r="G37" s="97" t="s">
        <v>228</v>
      </c>
      <c r="H37" s="97" t="s">
        <v>294</v>
      </c>
      <c r="I37" s="112"/>
      <c r="J37" s="111">
        <f>K37-I37</f>
        <v>0</v>
      </c>
      <c r="K37" s="111"/>
      <c r="L37" s="112"/>
    </row>
    <row r="38" spans="1:12" ht="14.25" customHeight="1">
      <c r="A38" s="106"/>
      <c r="B38" s="121" t="s">
        <v>221</v>
      </c>
      <c r="C38" s="113" t="s">
        <v>0</v>
      </c>
      <c r="D38" s="113" t="s">
        <v>0</v>
      </c>
      <c r="E38" s="114" t="s">
        <v>207</v>
      </c>
      <c r="F38" s="114" t="s">
        <v>208</v>
      </c>
      <c r="G38" s="97" t="s">
        <v>228</v>
      </c>
      <c r="H38" s="97" t="s">
        <v>295</v>
      </c>
      <c r="I38" s="112">
        <v>0</v>
      </c>
      <c r="J38" s="111">
        <v>0</v>
      </c>
      <c r="K38" s="111">
        <v>6</v>
      </c>
      <c r="L38" s="112"/>
    </row>
    <row r="39" spans="1:12" ht="23.25" hidden="1" customHeight="1">
      <c r="A39" s="106"/>
      <c r="B39" s="1" t="s">
        <v>268</v>
      </c>
      <c r="C39" s="113" t="s">
        <v>0</v>
      </c>
      <c r="D39" s="113" t="s">
        <v>0</v>
      </c>
      <c r="E39" s="114" t="s">
        <v>207</v>
      </c>
      <c r="F39" s="114" t="s">
        <v>261</v>
      </c>
      <c r="G39" s="114" t="s">
        <v>297</v>
      </c>
      <c r="H39" s="114"/>
      <c r="I39" s="111">
        <f t="shared" ref="I39:L41" si="2">I40</f>
        <v>1</v>
      </c>
      <c r="J39" s="124">
        <f t="shared" si="2"/>
        <v>0</v>
      </c>
      <c r="K39" s="112">
        <f t="shared" si="2"/>
        <v>0</v>
      </c>
      <c r="L39" s="125">
        <f t="shared" si="2"/>
        <v>1</v>
      </c>
    </row>
    <row r="40" spans="1:12" ht="12.75" hidden="1" customHeight="1">
      <c r="A40" s="106"/>
      <c r="B40" s="126" t="s">
        <v>282</v>
      </c>
      <c r="C40" s="113" t="s">
        <v>0</v>
      </c>
      <c r="D40" s="113" t="s">
        <v>0</v>
      </c>
      <c r="E40" s="114" t="s">
        <v>207</v>
      </c>
      <c r="F40" s="114" t="s">
        <v>261</v>
      </c>
      <c r="G40" s="114" t="s">
        <v>298</v>
      </c>
      <c r="H40" s="114"/>
      <c r="I40" s="111">
        <f t="shared" si="2"/>
        <v>1</v>
      </c>
      <c r="J40" s="124">
        <f t="shared" si="2"/>
        <v>0</v>
      </c>
      <c r="K40" s="111">
        <f t="shared" si="2"/>
        <v>0</v>
      </c>
      <c r="L40" s="124">
        <f t="shared" si="2"/>
        <v>1</v>
      </c>
    </row>
    <row r="41" spans="1:12" ht="26.25" hidden="1" customHeight="1">
      <c r="A41" s="106"/>
      <c r="B41" s="127" t="s">
        <v>272</v>
      </c>
      <c r="C41" s="113" t="s">
        <v>0</v>
      </c>
      <c r="D41" s="113" t="s">
        <v>0</v>
      </c>
      <c r="E41" s="114" t="s">
        <v>207</v>
      </c>
      <c r="F41" s="114" t="s">
        <v>261</v>
      </c>
      <c r="G41" s="114" t="s">
        <v>298</v>
      </c>
      <c r="H41" s="114" t="s">
        <v>13</v>
      </c>
      <c r="I41" s="111">
        <f t="shared" si="2"/>
        <v>1</v>
      </c>
      <c r="J41" s="124">
        <f t="shared" si="2"/>
        <v>0</v>
      </c>
      <c r="K41" s="111">
        <f t="shared" si="2"/>
        <v>0</v>
      </c>
      <c r="L41" s="124">
        <f t="shared" si="2"/>
        <v>1</v>
      </c>
    </row>
    <row r="42" spans="1:12" ht="22.5" hidden="1" customHeight="1">
      <c r="A42" s="106"/>
      <c r="B42" s="121" t="s">
        <v>274</v>
      </c>
      <c r="C42" s="113" t="s">
        <v>0</v>
      </c>
      <c r="D42" s="113" t="s">
        <v>0</v>
      </c>
      <c r="E42" s="114" t="s">
        <v>207</v>
      </c>
      <c r="F42" s="114" t="s">
        <v>261</v>
      </c>
      <c r="G42" s="114" t="s">
        <v>298</v>
      </c>
      <c r="H42" s="114" t="s">
        <v>275</v>
      </c>
      <c r="I42" s="111">
        <v>1</v>
      </c>
      <c r="J42" s="124">
        <v>0</v>
      </c>
      <c r="K42" s="111">
        <v>0</v>
      </c>
      <c r="L42" s="124">
        <v>1</v>
      </c>
    </row>
    <row r="43" spans="1:12" ht="12.75" hidden="1" customHeight="1">
      <c r="A43" s="106"/>
      <c r="B43" s="128"/>
      <c r="C43" s="110"/>
      <c r="D43" s="113" t="s">
        <v>0</v>
      </c>
      <c r="E43" s="122"/>
      <c r="F43" s="122"/>
      <c r="G43" s="123"/>
      <c r="H43" s="123"/>
      <c r="I43" s="112"/>
      <c r="J43" s="112"/>
      <c r="K43" s="112"/>
      <c r="L43" s="112"/>
    </row>
    <row r="44" spans="1:12" ht="12.75" hidden="1" customHeight="1">
      <c r="A44" s="106"/>
      <c r="B44" s="127"/>
      <c r="C44" s="113"/>
      <c r="D44" s="113" t="s">
        <v>0</v>
      </c>
      <c r="E44" s="114"/>
      <c r="F44" s="114"/>
      <c r="G44" s="97"/>
      <c r="H44" s="97"/>
      <c r="I44" s="111"/>
      <c r="J44" s="111"/>
      <c r="K44" s="111"/>
      <c r="L44" s="112"/>
    </row>
    <row r="45" spans="1:12" ht="12.75" hidden="1" customHeight="1">
      <c r="A45" s="106"/>
      <c r="B45" s="121"/>
      <c r="C45" s="113"/>
      <c r="D45" s="113" t="s">
        <v>0</v>
      </c>
      <c r="E45" s="114"/>
      <c r="F45" s="114"/>
      <c r="G45" s="114"/>
      <c r="H45" s="114"/>
      <c r="I45" s="111"/>
      <c r="J45" s="124"/>
      <c r="K45" s="111"/>
      <c r="L45" s="112"/>
    </row>
    <row r="46" spans="1:12" ht="12.75" customHeight="1">
      <c r="A46" s="106"/>
      <c r="B46" s="121" t="s">
        <v>221</v>
      </c>
      <c r="C46" s="113" t="s">
        <v>0</v>
      </c>
      <c r="D46" s="113" t="s">
        <v>0</v>
      </c>
      <c r="E46" s="114" t="s">
        <v>207</v>
      </c>
      <c r="F46" s="114" t="s">
        <v>208</v>
      </c>
      <c r="G46" s="97" t="s">
        <v>228</v>
      </c>
      <c r="H46" s="97" t="s">
        <v>294</v>
      </c>
      <c r="I46" s="112">
        <v>0</v>
      </c>
      <c r="J46" s="111">
        <v>0</v>
      </c>
      <c r="K46" s="111">
        <v>22</v>
      </c>
      <c r="L46" s="112"/>
    </row>
    <row r="47" spans="1:12" s="7" customFormat="1" ht="14.25" customHeight="1">
      <c r="A47" s="104"/>
      <c r="B47" s="129" t="s">
        <v>65</v>
      </c>
      <c r="C47" s="110" t="s">
        <v>0</v>
      </c>
      <c r="D47" s="110" t="s">
        <v>0</v>
      </c>
      <c r="E47" s="122" t="s">
        <v>207</v>
      </c>
      <c r="F47" s="122" t="s">
        <v>261</v>
      </c>
      <c r="G47" s="122"/>
      <c r="H47" s="122"/>
      <c r="I47" s="112"/>
      <c r="J47" s="125">
        <f t="shared" ref="J47:K49" si="3">J48</f>
        <v>0</v>
      </c>
      <c r="K47" s="112">
        <f t="shared" si="3"/>
        <v>2</v>
      </c>
      <c r="L47" s="112"/>
    </row>
    <row r="48" spans="1:12" ht="18.75" customHeight="1">
      <c r="A48" s="106"/>
      <c r="B48" s="115" t="s">
        <v>282</v>
      </c>
      <c r="C48" s="113" t="s">
        <v>0</v>
      </c>
      <c r="D48" s="113" t="s">
        <v>0</v>
      </c>
      <c r="E48" s="114" t="s">
        <v>207</v>
      </c>
      <c r="F48" s="114" t="s">
        <v>261</v>
      </c>
      <c r="G48" s="114" t="s">
        <v>269</v>
      </c>
      <c r="H48" s="114"/>
      <c r="I48" s="111">
        <f>I49</f>
        <v>0</v>
      </c>
      <c r="J48" s="124">
        <f t="shared" si="3"/>
        <v>0</v>
      </c>
      <c r="K48" s="111">
        <f t="shared" si="3"/>
        <v>2</v>
      </c>
      <c r="L48" s="112"/>
    </row>
    <row r="49" spans="1:12" ht="15" customHeight="1">
      <c r="A49" s="106"/>
      <c r="B49" s="127" t="s">
        <v>272</v>
      </c>
      <c r="C49" s="113" t="s">
        <v>0</v>
      </c>
      <c r="D49" s="113" t="s">
        <v>0</v>
      </c>
      <c r="E49" s="114" t="s">
        <v>207</v>
      </c>
      <c r="F49" s="114" t="s">
        <v>261</v>
      </c>
      <c r="G49" s="114" t="s">
        <v>299</v>
      </c>
      <c r="H49" s="114" t="s">
        <v>13</v>
      </c>
      <c r="I49" s="111">
        <f>I50</f>
        <v>0</v>
      </c>
      <c r="J49" s="124">
        <v>0</v>
      </c>
      <c r="K49" s="111">
        <f t="shared" si="3"/>
        <v>2</v>
      </c>
      <c r="L49" s="112"/>
    </row>
    <row r="50" spans="1:12" ht="12" customHeight="1">
      <c r="A50" s="106"/>
      <c r="B50" s="121" t="s">
        <v>274</v>
      </c>
      <c r="C50" s="113" t="s">
        <v>0</v>
      </c>
      <c r="D50" s="113" t="s">
        <v>0</v>
      </c>
      <c r="E50" s="114" t="s">
        <v>207</v>
      </c>
      <c r="F50" s="114" t="s">
        <v>261</v>
      </c>
      <c r="G50" s="114" t="s">
        <v>299</v>
      </c>
      <c r="H50" s="114" t="s">
        <v>275</v>
      </c>
      <c r="I50" s="111">
        <v>0</v>
      </c>
      <c r="J50" s="124">
        <v>0</v>
      </c>
      <c r="K50" s="111">
        <v>2</v>
      </c>
      <c r="L50" s="112"/>
    </row>
    <row r="51" spans="1:12" hidden="1">
      <c r="A51" s="106"/>
      <c r="B51" s="1" t="s">
        <v>268</v>
      </c>
      <c r="C51" s="113" t="s">
        <v>0</v>
      </c>
      <c r="D51" s="113" t="s">
        <v>0</v>
      </c>
      <c r="E51" s="114" t="s">
        <v>233</v>
      </c>
      <c r="F51" s="114"/>
      <c r="G51" s="114"/>
      <c r="H51" s="114"/>
      <c r="I51" s="111">
        <f>I53</f>
        <v>45.7</v>
      </c>
      <c r="J51" s="124">
        <f>J53</f>
        <v>0</v>
      </c>
      <c r="K51" s="111">
        <f>K53</f>
        <v>47.400000000000006</v>
      </c>
      <c r="L51" s="112"/>
    </row>
    <row r="52" spans="1:12" s="7" customFormat="1">
      <c r="A52" s="104" t="s">
        <v>231</v>
      </c>
      <c r="B52" s="15" t="s">
        <v>300</v>
      </c>
      <c r="C52" s="110"/>
      <c r="D52" s="110" t="s">
        <v>0</v>
      </c>
      <c r="E52" s="122" t="s">
        <v>233</v>
      </c>
      <c r="F52" s="122"/>
      <c r="G52" s="122"/>
      <c r="H52" s="122"/>
      <c r="I52" s="112"/>
      <c r="J52" s="125"/>
      <c r="K52" s="112">
        <f>K53</f>
        <v>47.400000000000006</v>
      </c>
      <c r="L52" s="112"/>
    </row>
    <row r="53" spans="1:12" s="7" customFormat="1" ht="14.25" customHeight="1">
      <c r="A53" s="104"/>
      <c r="B53" s="130" t="s">
        <v>301</v>
      </c>
      <c r="C53" s="110" t="s">
        <v>0</v>
      </c>
      <c r="D53" s="110" t="s">
        <v>0</v>
      </c>
      <c r="E53" s="122" t="s">
        <v>233</v>
      </c>
      <c r="F53" s="122" t="s">
        <v>234</v>
      </c>
      <c r="G53" s="122"/>
      <c r="H53" s="122"/>
      <c r="I53" s="112">
        <f>I54</f>
        <v>45.7</v>
      </c>
      <c r="J53" s="125">
        <f>J54</f>
        <v>0</v>
      </c>
      <c r="K53" s="112">
        <f>K62</f>
        <v>47.400000000000006</v>
      </c>
      <c r="L53" s="112">
        <f>L54</f>
        <v>45.7</v>
      </c>
    </row>
    <row r="54" spans="1:12" ht="46.5" hidden="1" customHeight="1">
      <c r="A54" s="106"/>
      <c r="B54" s="127" t="s">
        <v>237</v>
      </c>
      <c r="C54" s="113" t="s">
        <v>0</v>
      </c>
      <c r="D54" s="113" t="s">
        <v>0</v>
      </c>
      <c r="E54" s="114" t="s">
        <v>233</v>
      </c>
      <c r="F54" s="114" t="s">
        <v>234</v>
      </c>
      <c r="G54" s="114" t="s">
        <v>302</v>
      </c>
      <c r="H54" s="114"/>
      <c r="I54" s="111">
        <f>I55+I56</f>
        <v>45.7</v>
      </c>
      <c r="J54" s="124">
        <v>0</v>
      </c>
      <c r="K54" s="111">
        <f>K55+K56</f>
        <v>0</v>
      </c>
      <c r="L54" s="111">
        <f>L55+L56</f>
        <v>45.7</v>
      </c>
    </row>
    <row r="55" spans="1:12" ht="57.75" hidden="1" customHeight="1">
      <c r="A55" s="106"/>
      <c r="B55" s="116" t="s">
        <v>212</v>
      </c>
      <c r="C55" s="113" t="s">
        <v>0</v>
      </c>
      <c r="D55" s="113" t="s">
        <v>0</v>
      </c>
      <c r="E55" s="114" t="s">
        <v>233</v>
      </c>
      <c r="F55" s="114" t="s">
        <v>234</v>
      </c>
      <c r="G55" s="114" t="s">
        <v>302</v>
      </c>
      <c r="H55" s="114" t="s">
        <v>213</v>
      </c>
      <c r="I55" s="111">
        <v>45.7</v>
      </c>
      <c r="J55" s="124">
        <v>0</v>
      </c>
      <c r="K55" s="111">
        <v>0</v>
      </c>
      <c r="L55" s="111">
        <v>43.7</v>
      </c>
    </row>
    <row r="56" spans="1:12" ht="12.75" hidden="1" customHeight="1">
      <c r="A56" s="106"/>
      <c r="B56" s="121" t="s">
        <v>292</v>
      </c>
      <c r="C56" s="113" t="s">
        <v>0</v>
      </c>
      <c r="D56" s="113" t="s">
        <v>0</v>
      </c>
      <c r="E56" s="114" t="s">
        <v>233</v>
      </c>
      <c r="F56" s="114" t="s">
        <v>234</v>
      </c>
      <c r="G56" s="114" t="s">
        <v>302</v>
      </c>
      <c r="H56" s="114" t="s">
        <v>219</v>
      </c>
      <c r="I56" s="111"/>
      <c r="J56" s="124">
        <f>K56-I56</f>
        <v>0</v>
      </c>
      <c r="K56" s="111"/>
      <c r="L56" s="111">
        <v>2</v>
      </c>
    </row>
    <row r="57" spans="1:12" hidden="1">
      <c r="A57" s="131"/>
      <c r="B57" s="132"/>
      <c r="C57" s="133"/>
      <c r="D57" s="113" t="s">
        <v>0</v>
      </c>
      <c r="E57" s="134"/>
      <c r="F57" s="134"/>
      <c r="G57" s="134"/>
      <c r="H57" s="134"/>
      <c r="I57" s="135"/>
      <c r="J57" s="136"/>
      <c r="K57" s="135"/>
      <c r="L57" s="136"/>
    </row>
    <row r="58" spans="1:12" ht="12.75" hidden="1" customHeight="1">
      <c r="A58" s="106"/>
      <c r="B58" s="109"/>
      <c r="C58" s="110"/>
      <c r="D58" s="113" t="s">
        <v>0</v>
      </c>
      <c r="E58" s="122"/>
      <c r="F58" s="122"/>
      <c r="G58" s="122"/>
      <c r="H58" s="122"/>
      <c r="I58" s="137"/>
      <c r="J58" s="137"/>
      <c r="K58" s="137"/>
      <c r="L58" s="137"/>
    </row>
    <row r="59" spans="1:12" ht="12.75" hidden="1" customHeight="1">
      <c r="A59" s="106"/>
      <c r="B59" s="138"/>
      <c r="C59" s="110"/>
      <c r="D59" s="113" t="s">
        <v>0</v>
      </c>
      <c r="E59" s="122"/>
      <c r="F59" s="122"/>
      <c r="G59" s="122"/>
      <c r="H59" s="122"/>
      <c r="I59" s="137"/>
      <c r="J59" s="137"/>
      <c r="K59" s="137"/>
      <c r="L59" s="137"/>
    </row>
    <row r="60" spans="1:12" ht="12.75" hidden="1" customHeight="1">
      <c r="A60" s="106"/>
      <c r="B60" s="127"/>
      <c r="C60" s="113"/>
      <c r="D60" s="113" t="s">
        <v>0</v>
      </c>
      <c r="E60" s="114"/>
      <c r="F60" s="114"/>
      <c r="G60" s="114"/>
      <c r="H60" s="114"/>
      <c r="I60" s="139"/>
      <c r="J60" s="139"/>
      <c r="K60" s="139"/>
      <c r="L60" s="139"/>
    </row>
    <row r="61" spans="1:12" ht="12.75" hidden="1" customHeight="1">
      <c r="A61" s="106"/>
      <c r="B61" s="121"/>
      <c r="C61" s="113"/>
      <c r="D61" s="113" t="s">
        <v>0</v>
      </c>
      <c r="E61" s="114"/>
      <c r="F61" s="114"/>
      <c r="G61" s="114"/>
      <c r="H61" s="114"/>
      <c r="I61" s="111"/>
      <c r="J61" s="124"/>
      <c r="K61" s="111"/>
      <c r="L61" s="139"/>
    </row>
    <row r="62" spans="1:12" ht="24.75" customHeight="1">
      <c r="A62" s="106"/>
      <c r="B62" s="121" t="s">
        <v>289</v>
      </c>
      <c r="C62" s="113" t="s">
        <v>0</v>
      </c>
      <c r="D62" s="113" t="s">
        <v>0</v>
      </c>
      <c r="E62" s="114" t="s">
        <v>233</v>
      </c>
      <c r="F62" s="114" t="s">
        <v>234</v>
      </c>
      <c r="G62" s="97" t="s">
        <v>223</v>
      </c>
      <c r="H62" s="114"/>
      <c r="I62" s="111">
        <f>I63</f>
        <v>0</v>
      </c>
      <c r="J62" s="124">
        <v>0</v>
      </c>
      <c r="K62" s="111">
        <f>K63</f>
        <v>47.400000000000006</v>
      </c>
      <c r="L62" s="139"/>
    </row>
    <row r="63" spans="1:12" ht="25.5" customHeight="1">
      <c r="A63" s="106"/>
      <c r="B63" s="127" t="s">
        <v>303</v>
      </c>
      <c r="C63" s="113" t="s">
        <v>0</v>
      </c>
      <c r="D63" s="113" t="s">
        <v>0</v>
      </c>
      <c r="E63" s="114" t="s">
        <v>233</v>
      </c>
      <c r="F63" s="114" t="s">
        <v>234</v>
      </c>
      <c r="G63" s="97" t="s">
        <v>304</v>
      </c>
      <c r="H63" s="114"/>
      <c r="I63" s="111">
        <f>I64+I66</f>
        <v>0</v>
      </c>
      <c r="J63" s="124">
        <v>0</v>
      </c>
      <c r="K63" s="111">
        <f>K64</f>
        <v>47.400000000000006</v>
      </c>
      <c r="L63" s="139"/>
    </row>
    <row r="64" spans="1:12" ht="50.25" customHeight="1">
      <c r="A64" s="106"/>
      <c r="B64" s="116" t="s">
        <v>305</v>
      </c>
      <c r="C64" s="113" t="s">
        <v>0</v>
      </c>
      <c r="D64" s="113" t="s">
        <v>0</v>
      </c>
      <c r="E64" s="114" t="s">
        <v>233</v>
      </c>
      <c r="F64" s="114" t="s">
        <v>234</v>
      </c>
      <c r="G64" s="114" t="s">
        <v>306</v>
      </c>
      <c r="H64" s="114" t="s">
        <v>13</v>
      </c>
      <c r="I64" s="111">
        <v>0</v>
      </c>
      <c r="J64" s="124">
        <v>0</v>
      </c>
      <c r="K64" s="111">
        <f>K65+K68+K69</f>
        <v>47.400000000000006</v>
      </c>
      <c r="L64" s="139"/>
    </row>
    <row r="65" spans="1:12" ht="26.25" customHeight="1">
      <c r="A65" s="106"/>
      <c r="B65" s="116" t="s">
        <v>212</v>
      </c>
      <c r="C65" s="113" t="s">
        <v>0</v>
      </c>
      <c r="D65" s="113" t="s">
        <v>0</v>
      </c>
      <c r="E65" s="114" t="s">
        <v>233</v>
      </c>
      <c r="F65" s="114" t="s">
        <v>234</v>
      </c>
      <c r="G65" s="114" t="s">
        <v>306</v>
      </c>
      <c r="H65" s="114" t="s">
        <v>213</v>
      </c>
      <c r="I65" s="140" t="s">
        <v>307</v>
      </c>
      <c r="J65" s="124">
        <v>0</v>
      </c>
      <c r="K65" s="111">
        <f>33.6+2.2</f>
        <v>35.800000000000004</v>
      </c>
      <c r="L65" s="139"/>
    </row>
    <row r="66" spans="1:12" ht="12.75" hidden="1" customHeight="1">
      <c r="A66" s="106"/>
      <c r="B66" s="117" t="s">
        <v>308</v>
      </c>
      <c r="C66" s="113" t="s">
        <v>0</v>
      </c>
      <c r="D66" s="113" t="s">
        <v>0</v>
      </c>
      <c r="E66" s="114" t="s">
        <v>208</v>
      </c>
      <c r="F66" s="114" t="s">
        <v>240</v>
      </c>
      <c r="G66" s="122"/>
      <c r="H66" s="122"/>
      <c r="I66" s="112">
        <f>I67</f>
        <v>0</v>
      </c>
      <c r="J66" s="125">
        <f t="shared" ref="J66:J73" si="4">K66-I66</f>
        <v>0</v>
      </c>
      <c r="K66" s="112">
        <f>K67</f>
        <v>0</v>
      </c>
      <c r="L66" s="139"/>
    </row>
    <row r="67" spans="1:12" ht="12.75" hidden="1" customHeight="1">
      <c r="A67" s="106"/>
      <c r="B67" s="121" t="s">
        <v>292</v>
      </c>
      <c r="C67" s="113" t="s">
        <v>0</v>
      </c>
      <c r="D67" s="113" t="s">
        <v>0</v>
      </c>
      <c r="E67" s="114" t="s">
        <v>208</v>
      </c>
      <c r="F67" s="114" t="s">
        <v>240</v>
      </c>
      <c r="G67" s="114" t="s">
        <v>309</v>
      </c>
      <c r="H67" s="114" t="s">
        <v>219</v>
      </c>
      <c r="I67" s="111">
        <v>0</v>
      </c>
      <c r="J67" s="124">
        <f t="shared" si="4"/>
        <v>0</v>
      </c>
      <c r="K67" s="111">
        <v>0</v>
      </c>
      <c r="L67" s="139"/>
    </row>
    <row r="68" spans="1:12" ht="18" customHeight="1">
      <c r="A68" s="106"/>
      <c r="B68" s="116" t="s">
        <v>229</v>
      </c>
      <c r="C68" s="113" t="s">
        <v>0</v>
      </c>
      <c r="D68" s="113" t="s">
        <v>0</v>
      </c>
      <c r="E68" s="114" t="s">
        <v>233</v>
      </c>
      <c r="F68" s="114" t="s">
        <v>234</v>
      </c>
      <c r="G68" s="114" t="s">
        <v>306</v>
      </c>
      <c r="H68" s="97" t="s">
        <v>230</v>
      </c>
      <c r="I68" s="111"/>
      <c r="J68" s="124"/>
      <c r="K68" s="111">
        <v>9.8000000000000007</v>
      </c>
      <c r="L68" s="139"/>
    </row>
    <row r="69" spans="1:12" ht="33" customHeight="1">
      <c r="A69" s="106"/>
      <c r="B69" s="121" t="s">
        <v>292</v>
      </c>
      <c r="C69" s="113"/>
      <c r="D69" s="113" t="s">
        <v>0</v>
      </c>
      <c r="E69" s="114" t="s">
        <v>233</v>
      </c>
      <c r="F69" s="114" t="s">
        <v>234</v>
      </c>
      <c r="G69" s="114" t="s">
        <v>306</v>
      </c>
      <c r="H69" s="97" t="s">
        <v>219</v>
      </c>
      <c r="I69" s="111"/>
      <c r="J69" s="124"/>
      <c r="K69" s="111">
        <v>1.8</v>
      </c>
      <c r="L69" s="139"/>
    </row>
    <row r="70" spans="1:12" ht="29.25" customHeight="1">
      <c r="A70" s="104" t="s">
        <v>238</v>
      </c>
      <c r="B70" s="141" t="s">
        <v>103</v>
      </c>
      <c r="C70" s="113" t="s">
        <v>0</v>
      </c>
      <c r="D70" s="110" t="s">
        <v>0</v>
      </c>
      <c r="E70" s="122" t="s">
        <v>208</v>
      </c>
      <c r="F70" s="114"/>
      <c r="G70" s="114"/>
      <c r="H70" s="114"/>
      <c r="I70" s="112">
        <f>I71</f>
        <v>0</v>
      </c>
      <c r="J70" s="125">
        <f t="shared" si="4"/>
        <v>317.64</v>
      </c>
      <c r="K70" s="112">
        <f>K71</f>
        <v>317.64</v>
      </c>
      <c r="L70" s="139"/>
    </row>
    <row r="71" spans="1:12" ht="30" customHeight="1">
      <c r="A71" s="106"/>
      <c r="B71" s="115" t="s">
        <v>289</v>
      </c>
      <c r="C71" s="113" t="s">
        <v>0</v>
      </c>
      <c r="D71" s="113" t="s">
        <v>0</v>
      </c>
      <c r="E71" s="114" t="s">
        <v>208</v>
      </c>
      <c r="F71" s="114" t="s">
        <v>240</v>
      </c>
      <c r="G71" s="114" t="s">
        <v>223</v>
      </c>
      <c r="H71" s="114"/>
      <c r="I71" s="111">
        <v>0</v>
      </c>
      <c r="J71" s="124">
        <f t="shared" si="4"/>
        <v>317.64</v>
      </c>
      <c r="K71" s="111">
        <f>K72</f>
        <v>317.64</v>
      </c>
      <c r="L71" s="139"/>
    </row>
    <row r="72" spans="1:12" ht="31.5" customHeight="1">
      <c r="A72" s="106"/>
      <c r="B72" s="127" t="s">
        <v>303</v>
      </c>
      <c r="C72" s="113" t="s">
        <v>0</v>
      </c>
      <c r="D72" s="113" t="s">
        <v>0</v>
      </c>
      <c r="E72" s="114" t="s">
        <v>208</v>
      </c>
      <c r="F72" s="114" t="s">
        <v>240</v>
      </c>
      <c r="G72" s="114" t="s">
        <v>304</v>
      </c>
      <c r="H72" s="114"/>
      <c r="I72" s="112">
        <f>I73</f>
        <v>0</v>
      </c>
      <c r="J72" s="124">
        <f t="shared" si="4"/>
        <v>317.64</v>
      </c>
      <c r="K72" s="111">
        <f>K73</f>
        <v>317.64</v>
      </c>
      <c r="L72" s="139"/>
    </row>
    <row r="73" spans="1:12" ht="54" customHeight="1">
      <c r="A73" s="106"/>
      <c r="B73" s="121" t="s">
        <v>310</v>
      </c>
      <c r="C73" s="113" t="s">
        <v>0</v>
      </c>
      <c r="D73" s="113" t="s">
        <v>0</v>
      </c>
      <c r="E73" s="114" t="s">
        <v>208</v>
      </c>
      <c r="F73" s="114" t="s">
        <v>240</v>
      </c>
      <c r="G73" s="114" t="s">
        <v>311</v>
      </c>
      <c r="H73" s="114" t="s">
        <v>13</v>
      </c>
      <c r="I73" s="111">
        <v>0</v>
      </c>
      <c r="J73" s="124">
        <f t="shared" si="4"/>
        <v>317.64</v>
      </c>
      <c r="K73" s="111">
        <v>317.64</v>
      </c>
      <c r="L73" s="139"/>
    </row>
    <row r="74" spans="1:12" ht="27.75" customHeight="1">
      <c r="A74" s="106"/>
      <c r="B74" s="116" t="s">
        <v>212</v>
      </c>
      <c r="C74" s="113" t="s">
        <v>0</v>
      </c>
      <c r="D74" s="113" t="s">
        <v>0</v>
      </c>
      <c r="E74" s="114" t="s">
        <v>208</v>
      </c>
      <c r="F74" s="114" t="s">
        <v>240</v>
      </c>
      <c r="G74" s="114" t="s">
        <v>311</v>
      </c>
      <c r="H74" s="114" t="s">
        <v>213</v>
      </c>
      <c r="I74" s="111"/>
      <c r="J74" s="142" t="s">
        <v>307</v>
      </c>
      <c r="K74" s="111">
        <v>21.8</v>
      </c>
      <c r="L74" s="139"/>
    </row>
    <row r="75" spans="1:12" ht="12" customHeight="1">
      <c r="A75" s="106"/>
      <c r="B75" s="116" t="s">
        <v>229</v>
      </c>
      <c r="C75" s="113"/>
      <c r="D75" s="113" t="s">
        <v>0</v>
      </c>
      <c r="E75" s="114" t="s">
        <v>208</v>
      </c>
      <c r="F75" s="114" t="s">
        <v>240</v>
      </c>
      <c r="G75" s="114" t="s">
        <v>311</v>
      </c>
      <c r="H75" s="114" t="s">
        <v>230</v>
      </c>
      <c r="I75" s="111"/>
      <c r="J75" s="142"/>
      <c r="K75" s="111">
        <v>6.6</v>
      </c>
      <c r="L75" s="139"/>
    </row>
    <row r="76" spans="1:12" ht="17.25" hidden="1" customHeight="1">
      <c r="A76" s="106"/>
      <c r="B76" s="109" t="s">
        <v>312</v>
      </c>
      <c r="C76" s="110" t="s">
        <v>0</v>
      </c>
      <c r="D76" s="113" t="s">
        <v>0</v>
      </c>
      <c r="E76" s="122" t="s">
        <v>262</v>
      </c>
      <c r="F76" s="122" t="s">
        <v>234</v>
      </c>
      <c r="G76" s="122"/>
      <c r="H76" s="122"/>
      <c r="I76" s="112">
        <f>I79</f>
        <v>0</v>
      </c>
      <c r="J76" s="112">
        <f>J77</f>
        <v>0</v>
      </c>
      <c r="K76" s="112">
        <f>K79</f>
        <v>0</v>
      </c>
      <c r="L76" s="112">
        <f>L77</f>
        <v>40</v>
      </c>
    </row>
    <row r="77" spans="1:12" ht="12.75" hidden="1" customHeight="1">
      <c r="A77" s="106"/>
      <c r="B77" s="115" t="s">
        <v>313</v>
      </c>
      <c r="C77" s="113" t="s">
        <v>0</v>
      </c>
      <c r="D77" s="113" t="s">
        <v>0</v>
      </c>
      <c r="E77" s="114" t="s">
        <v>262</v>
      </c>
      <c r="F77" s="114" t="s">
        <v>234</v>
      </c>
      <c r="G77" s="114" t="s">
        <v>209</v>
      </c>
      <c r="H77" s="114"/>
      <c r="I77" s="112"/>
      <c r="J77" s="111">
        <f>J78</f>
        <v>0</v>
      </c>
      <c r="K77" s="112"/>
      <c r="L77" s="111">
        <f>L78</f>
        <v>40</v>
      </c>
    </row>
    <row r="78" spans="1:12" ht="12.75" hidden="1" customHeight="1">
      <c r="A78" s="106"/>
      <c r="B78" s="119" t="s">
        <v>314</v>
      </c>
      <c r="C78" s="113" t="s">
        <v>0</v>
      </c>
      <c r="D78" s="113" t="s">
        <v>0</v>
      </c>
      <c r="E78" s="114" t="s">
        <v>262</v>
      </c>
      <c r="F78" s="114" t="s">
        <v>234</v>
      </c>
      <c r="G78" s="114" t="s">
        <v>315</v>
      </c>
      <c r="H78" s="114"/>
      <c r="I78" s="112"/>
      <c r="J78" s="111">
        <f>J79</f>
        <v>0</v>
      </c>
      <c r="K78" s="112"/>
      <c r="L78" s="111">
        <f>L79</f>
        <v>40</v>
      </c>
    </row>
    <row r="79" spans="1:12" ht="32.1" hidden="1" customHeight="1">
      <c r="A79" s="106"/>
      <c r="B79" s="119" t="s">
        <v>316</v>
      </c>
      <c r="C79" s="113" t="s">
        <v>0</v>
      </c>
      <c r="D79" s="113" t="s">
        <v>0</v>
      </c>
      <c r="E79" s="114" t="s">
        <v>262</v>
      </c>
      <c r="F79" s="114" t="s">
        <v>234</v>
      </c>
      <c r="G79" s="114" t="s">
        <v>315</v>
      </c>
      <c r="H79" s="114"/>
      <c r="I79" s="112">
        <f>I80</f>
        <v>0</v>
      </c>
      <c r="J79" s="111">
        <f>J80</f>
        <v>0</v>
      </c>
      <c r="K79" s="112">
        <f>K80</f>
        <v>0</v>
      </c>
      <c r="L79" s="111">
        <f>L80</f>
        <v>40</v>
      </c>
    </row>
    <row r="80" spans="1:12" ht="51" hidden="1" customHeight="1">
      <c r="A80" s="106"/>
      <c r="B80" s="121" t="s">
        <v>317</v>
      </c>
      <c r="C80" s="113" t="s">
        <v>0</v>
      </c>
      <c r="D80" s="113" t="s">
        <v>0</v>
      </c>
      <c r="E80" s="114" t="s">
        <v>262</v>
      </c>
      <c r="F80" s="114" t="s">
        <v>234</v>
      </c>
      <c r="G80" s="114" t="s">
        <v>315</v>
      </c>
      <c r="H80" s="114" t="s">
        <v>219</v>
      </c>
      <c r="I80" s="112"/>
      <c r="J80" s="111">
        <f>K80-I80</f>
        <v>0</v>
      </c>
      <c r="K80" s="112"/>
      <c r="L80" s="111">
        <v>40</v>
      </c>
    </row>
    <row r="81" spans="1:12" ht="12.75" hidden="1" customHeight="1">
      <c r="A81" s="106"/>
      <c r="B81" s="109" t="s">
        <v>318</v>
      </c>
      <c r="C81" s="113" t="s">
        <v>0</v>
      </c>
      <c r="D81" s="113" t="s">
        <v>0</v>
      </c>
      <c r="E81" s="114" t="s">
        <v>262</v>
      </c>
      <c r="F81" s="114" t="s">
        <v>262</v>
      </c>
      <c r="G81" s="114"/>
      <c r="H81" s="114"/>
      <c r="I81" s="112">
        <f>I82+I85</f>
        <v>0</v>
      </c>
      <c r="J81" s="112">
        <f>J82+J85</f>
        <v>0</v>
      </c>
      <c r="K81" s="112">
        <f>K82+K85</f>
        <v>0</v>
      </c>
      <c r="L81" s="112"/>
    </row>
    <row r="82" spans="1:12" ht="12.75" hidden="1" customHeight="1">
      <c r="A82" s="106"/>
      <c r="B82" s="116" t="s">
        <v>212</v>
      </c>
      <c r="C82" s="113" t="s">
        <v>0</v>
      </c>
      <c r="D82" s="113" t="s">
        <v>0</v>
      </c>
      <c r="E82" s="114" t="s">
        <v>262</v>
      </c>
      <c r="F82" s="114" t="s">
        <v>262</v>
      </c>
      <c r="G82" s="114" t="s">
        <v>319</v>
      </c>
      <c r="H82" s="114" t="s">
        <v>213</v>
      </c>
      <c r="I82" s="111">
        <v>0</v>
      </c>
      <c r="J82" s="111">
        <f>K82-I82</f>
        <v>0</v>
      </c>
      <c r="K82" s="111">
        <v>0</v>
      </c>
      <c r="L82" s="112">
        <v>0</v>
      </c>
    </row>
    <row r="83" spans="1:12" ht="12.75" hidden="1" customHeight="1">
      <c r="A83" s="106"/>
      <c r="B83" s="121"/>
      <c r="C83" s="113"/>
      <c r="D83" s="113" t="s">
        <v>0</v>
      </c>
      <c r="E83" s="114"/>
      <c r="F83" s="114"/>
      <c r="G83" s="114"/>
      <c r="H83" s="114"/>
      <c r="I83" s="111"/>
      <c r="J83" s="111"/>
      <c r="K83" s="111"/>
      <c r="L83" s="112"/>
    </row>
    <row r="84" spans="1:12" ht="12.75" hidden="1" customHeight="1">
      <c r="A84" s="106"/>
      <c r="B84" s="115"/>
      <c r="C84" s="113"/>
      <c r="D84" s="113" t="s">
        <v>0</v>
      </c>
      <c r="E84" s="114"/>
      <c r="F84" s="114"/>
      <c r="G84" s="114"/>
      <c r="H84" s="114"/>
      <c r="I84" s="111"/>
      <c r="J84" s="111"/>
      <c r="K84" s="111"/>
      <c r="L84" s="112"/>
    </row>
    <row r="85" spans="1:12" ht="12.75" hidden="1" customHeight="1">
      <c r="A85" s="106"/>
      <c r="B85" s="121" t="s">
        <v>292</v>
      </c>
      <c r="C85" s="113" t="s">
        <v>0</v>
      </c>
      <c r="D85" s="113" t="s">
        <v>0</v>
      </c>
      <c r="E85" s="114" t="s">
        <v>262</v>
      </c>
      <c r="F85" s="114" t="s">
        <v>262</v>
      </c>
      <c r="G85" s="114" t="s">
        <v>319</v>
      </c>
      <c r="H85" s="114" t="s">
        <v>219</v>
      </c>
      <c r="I85" s="111">
        <v>0</v>
      </c>
      <c r="J85" s="111">
        <f>K85-I85</f>
        <v>0</v>
      </c>
      <c r="K85" s="111">
        <v>0</v>
      </c>
      <c r="L85" s="112">
        <v>0</v>
      </c>
    </row>
    <row r="86" spans="1:12" ht="22.5" hidden="1" customHeight="1">
      <c r="A86" s="106"/>
      <c r="B86" s="109" t="s">
        <v>106</v>
      </c>
      <c r="C86" s="110" t="s">
        <v>0</v>
      </c>
      <c r="D86" s="113" t="s">
        <v>0</v>
      </c>
      <c r="E86" s="122" t="s">
        <v>247</v>
      </c>
      <c r="F86" s="122"/>
      <c r="G86" s="122"/>
      <c r="H86" s="122"/>
      <c r="I86" s="112">
        <f>I88+I90</f>
        <v>92.47</v>
      </c>
      <c r="J86" s="143">
        <v>0</v>
      </c>
      <c r="K86" s="112">
        <f>K88+K90</f>
        <v>0</v>
      </c>
      <c r="L86" s="112">
        <f>L87</f>
        <v>92.47</v>
      </c>
    </row>
    <row r="87" spans="1:12" s="95" customFormat="1" ht="12.75" hidden="1" customHeight="1">
      <c r="A87" s="144"/>
      <c r="B87" s="145" t="s">
        <v>320</v>
      </c>
      <c r="C87" s="146" t="s">
        <v>0</v>
      </c>
      <c r="D87" s="113" t="s">
        <v>0</v>
      </c>
      <c r="E87" s="147" t="s">
        <v>247</v>
      </c>
      <c r="F87" s="147"/>
      <c r="G87" s="147" t="s">
        <v>209</v>
      </c>
      <c r="H87" s="147"/>
      <c r="I87" s="148">
        <f>I90</f>
        <v>92.47</v>
      </c>
      <c r="J87" s="149">
        <f>J90</f>
        <v>0</v>
      </c>
      <c r="K87" s="148">
        <f>K90</f>
        <v>0</v>
      </c>
      <c r="L87" s="149">
        <f>L90</f>
        <v>92.47</v>
      </c>
    </row>
    <row r="88" spans="1:12" s="96" customFormat="1" ht="20.25" hidden="1" customHeight="1">
      <c r="A88" s="150"/>
      <c r="B88" s="151" t="s">
        <v>268</v>
      </c>
      <c r="C88" s="152" t="s">
        <v>0</v>
      </c>
      <c r="D88" s="113" t="s">
        <v>0</v>
      </c>
      <c r="E88" s="153" t="s">
        <v>247</v>
      </c>
      <c r="F88" s="153" t="s">
        <v>262</v>
      </c>
      <c r="G88" s="153" t="s">
        <v>321</v>
      </c>
      <c r="H88" s="153"/>
      <c r="I88" s="154">
        <f>I89</f>
        <v>0</v>
      </c>
      <c r="J88" s="154">
        <f>K88-I88</f>
        <v>0</v>
      </c>
      <c r="K88" s="154">
        <f>K89</f>
        <v>0</v>
      </c>
      <c r="L88" s="143"/>
    </row>
    <row r="89" spans="1:12" s="96" customFormat="1" ht="34.5" hidden="1" customHeight="1">
      <c r="A89" s="150"/>
      <c r="B89" s="155" t="s">
        <v>292</v>
      </c>
      <c r="C89" s="156" t="s">
        <v>0</v>
      </c>
      <c r="D89" s="113" t="s">
        <v>0</v>
      </c>
      <c r="E89" s="157" t="s">
        <v>247</v>
      </c>
      <c r="F89" s="157" t="s">
        <v>262</v>
      </c>
      <c r="G89" s="157" t="s">
        <v>321</v>
      </c>
      <c r="H89" s="157" t="s">
        <v>219</v>
      </c>
      <c r="I89" s="154">
        <v>0</v>
      </c>
      <c r="J89" s="143">
        <f>K89-I89</f>
        <v>0</v>
      </c>
      <c r="K89" s="154">
        <v>0</v>
      </c>
      <c r="L89" s="143"/>
    </row>
    <row r="90" spans="1:12" ht="48" hidden="1" customHeight="1">
      <c r="A90" s="106"/>
      <c r="B90" s="119" t="s">
        <v>322</v>
      </c>
      <c r="C90" s="113" t="s">
        <v>0</v>
      </c>
      <c r="D90" s="113" t="s">
        <v>0</v>
      </c>
      <c r="E90" s="114" t="s">
        <v>247</v>
      </c>
      <c r="F90" s="114" t="s">
        <v>247</v>
      </c>
      <c r="G90" s="114" t="s">
        <v>323</v>
      </c>
      <c r="H90" s="114"/>
      <c r="I90" s="112">
        <f>I91</f>
        <v>92.47</v>
      </c>
      <c r="J90" s="111">
        <f>J91</f>
        <v>0</v>
      </c>
      <c r="K90" s="112">
        <f>K91</f>
        <v>0</v>
      </c>
      <c r="L90" s="111">
        <f>L91</f>
        <v>92.47</v>
      </c>
    </row>
    <row r="91" spans="1:12" ht="47.65" hidden="1" customHeight="1">
      <c r="A91" s="106"/>
      <c r="B91" s="116" t="s">
        <v>212</v>
      </c>
      <c r="C91" s="113" t="s">
        <v>0</v>
      </c>
      <c r="D91" s="113" t="s">
        <v>0</v>
      </c>
      <c r="E91" s="114" t="s">
        <v>247</v>
      </c>
      <c r="F91" s="114" t="s">
        <v>247</v>
      </c>
      <c r="G91" s="114" t="s">
        <v>324</v>
      </c>
      <c r="H91" s="114" t="s">
        <v>213</v>
      </c>
      <c r="I91" s="112">
        <v>92.47</v>
      </c>
      <c r="J91" s="111">
        <v>0</v>
      </c>
      <c r="K91" s="112">
        <v>0</v>
      </c>
      <c r="L91" s="111">
        <v>92.47</v>
      </c>
    </row>
    <row r="92" spans="1:12" ht="15.75" customHeight="1">
      <c r="A92" s="104" t="s">
        <v>245</v>
      </c>
      <c r="B92" s="109" t="s">
        <v>106</v>
      </c>
      <c r="C92" s="110" t="s">
        <v>0</v>
      </c>
      <c r="D92" s="110" t="s">
        <v>0</v>
      </c>
      <c r="E92" s="122" t="s">
        <v>247</v>
      </c>
      <c r="F92" s="122"/>
      <c r="G92" s="122"/>
      <c r="H92" s="122"/>
      <c r="I92" s="112">
        <f>I95+I99</f>
        <v>807.33</v>
      </c>
      <c r="J92" s="154">
        <v>0</v>
      </c>
      <c r="K92" s="112">
        <f>K93</f>
        <v>105</v>
      </c>
      <c r="L92" s="112">
        <f>L94</f>
        <v>92.47</v>
      </c>
    </row>
    <row r="93" spans="1:12" ht="30" customHeight="1">
      <c r="A93" s="104"/>
      <c r="B93" s="121" t="s">
        <v>289</v>
      </c>
      <c r="C93" s="110"/>
      <c r="D93" s="113" t="s">
        <v>0</v>
      </c>
      <c r="E93" s="114" t="s">
        <v>247</v>
      </c>
      <c r="F93" s="114" t="s">
        <v>247</v>
      </c>
      <c r="G93" s="97" t="s">
        <v>223</v>
      </c>
      <c r="H93" s="122"/>
      <c r="I93" s="112"/>
      <c r="J93" s="154"/>
      <c r="K93" s="111">
        <f>K94</f>
        <v>105</v>
      </c>
      <c r="L93" s="112"/>
    </row>
    <row r="94" spans="1:12" ht="24" customHeight="1">
      <c r="A94" s="106"/>
      <c r="B94" s="119" t="s">
        <v>322</v>
      </c>
      <c r="C94" s="113" t="s">
        <v>0</v>
      </c>
      <c r="D94" s="113" t="s">
        <v>0</v>
      </c>
      <c r="E94" s="114" t="s">
        <v>247</v>
      </c>
      <c r="F94" s="114" t="s">
        <v>247</v>
      </c>
      <c r="G94" s="114" t="s">
        <v>248</v>
      </c>
      <c r="H94" s="114"/>
      <c r="I94" s="112">
        <f>I95</f>
        <v>92.47</v>
      </c>
      <c r="J94" s="111">
        <v>0</v>
      </c>
      <c r="K94" s="111">
        <f>K95</f>
        <v>105</v>
      </c>
      <c r="L94" s="111">
        <f>L95</f>
        <v>92.47</v>
      </c>
    </row>
    <row r="95" spans="1:12" ht="37.5" customHeight="1">
      <c r="A95" s="106"/>
      <c r="B95" s="116" t="s">
        <v>325</v>
      </c>
      <c r="C95" s="113" t="s">
        <v>0</v>
      </c>
      <c r="D95" s="113" t="s">
        <v>0</v>
      </c>
      <c r="E95" s="114" t="s">
        <v>247</v>
      </c>
      <c r="F95" s="114" t="s">
        <v>247</v>
      </c>
      <c r="G95" s="114" t="s">
        <v>277</v>
      </c>
      <c r="H95" s="114"/>
      <c r="I95" s="112">
        <f>I96+I97</f>
        <v>92.47</v>
      </c>
      <c r="J95" s="111">
        <v>0</v>
      </c>
      <c r="K95" s="111">
        <f>K96+K97</f>
        <v>105</v>
      </c>
      <c r="L95" s="111">
        <v>92.47</v>
      </c>
    </row>
    <row r="96" spans="1:12" ht="22.5" customHeight="1">
      <c r="A96" s="106"/>
      <c r="B96" s="116" t="s">
        <v>212</v>
      </c>
      <c r="C96" s="113" t="s">
        <v>0</v>
      </c>
      <c r="D96" s="113" t="s">
        <v>0</v>
      </c>
      <c r="E96" s="114" t="s">
        <v>247</v>
      </c>
      <c r="F96" s="114" t="s">
        <v>247</v>
      </c>
      <c r="G96" s="114" t="s">
        <v>277</v>
      </c>
      <c r="H96" s="114" t="s">
        <v>213</v>
      </c>
      <c r="I96" s="112">
        <v>92.47</v>
      </c>
      <c r="J96" s="111">
        <v>0</v>
      </c>
      <c r="K96" s="111">
        <v>66.599999999999994</v>
      </c>
      <c r="L96" s="111">
        <v>92.47</v>
      </c>
    </row>
    <row r="97" spans="1:12" ht="19.5" customHeight="1">
      <c r="A97" s="106"/>
      <c r="B97" s="116" t="s">
        <v>229</v>
      </c>
      <c r="C97" s="113" t="s">
        <v>0</v>
      </c>
      <c r="D97" s="113" t="s">
        <v>0</v>
      </c>
      <c r="E97" s="114" t="s">
        <v>247</v>
      </c>
      <c r="F97" s="114" t="s">
        <v>247</v>
      </c>
      <c r="G97" s="114" t="s">
        <v>277</v>
      </c>
      <c r="H97" s="114" t="s">
        <v>230</v>
      </c>
      <c r="I97" s="112"/>
      <c r="J97" s="111">
        <f>K97-I97</f>
        <v>38.4</v>
      </c>
      <c r="K97" s="111">
        <v>38.4</v>
      </c>
      <c r="L97" s="111"/>
    </row>
    <row r="98" spans="1:12" ht="21.75" customHeight="1">
      <c r="A98" s="104" t="s">
        <v>326</v>
      </c>
      <c r="B98" s="109" t="s">
        <v>327</v>
      </c>
      <c r="C98" s="110" t="s">
        <v>0</v>
      </c>
      <c r="D98" s="110" t="s">
        <v>0</v>
      </c>
      <c r="E98" s="110" t="s">
        <v>254</v>
      </c>
      <c r="F98" s="110"/>
      <c r="G98" s="110"/>
      <c r="H98" s="110"/>
      <c r="I98" s="112">
        <f>I99</f>
        <v>714.86</v>
      </c>
      <c r="J98" s="112">
        <v>0</v>
      </c>
      <c r="K98" s="112">
        <f>K105</f>
        <v>262.72000000000003</v>
      </c>
      <c r="L98" s="112">
        <f>L99</f>
        <v>607.53</v>
      </c>
    </row>
    <row r="99" spans="1:12" ht="18.75" hidden="1" customHeight="1">
      <c r="A99" s="106"/>
      <c r="B99" s="121" t="s">
        <v>120</v>
      </c>
      <c r="C99" s="110" t="s">
        <v>0</v>
      </c>
      <c r="D99" s="113" t="s">
        <v>0</v>
      </c>
      <c r="E99" s="110" t="s">
        <v>254</v>
      </c>
      <c r="F99" s="110" t="s">
        <v>207</v>
      </c>
      <c r="G99" s="110"/>
      <c r="H99" s="110"/>
      <c r="I99" s="112">
        <f>I101</f>
        <v>714.86</v>
      </c>
      <c r="J99" s="112">
        <v>0</v>
      </c>
      <c r="K99" s="112">
        <f>K101</f>
        <v>0</v>
      </c>
      <c r="L99" s="111">
        <f>L103+L104</f>
        <v>607.53</v>
      </c>
    </row>
    <row r="100" spans="1:12" ht="12.75" hidden="1" customHeight="1">
      <c r="A100" s="106"/>
      <c r="B100" s="115" t="s">
        <v>328</v>
      </c>
      <c r="C100" s="113" t="s">
        <v>0</v>
      </c>
      <c r="D100" s="113" t="s">
        <v>0</v>
      </c>
      <c r="E100" s="113" t="s">
        <v>254</v>
      </c>
      <c r="F100" s="113" t="s">
        <v>207</v>
      </c>
      <c r="G100" s="113" t="s">
        <v>209</v>
      </c>
      <c r="H100" s="113"/>
      <c r="I100" s="112"/>
      <c r="J100" s="112"/>
      <c r="K100" s="112"/>
      <c r="L100" s="111"/>
    </row>
    <row r="101" spans="1:12" ht="50.25" hidden="1" customHeight="1">
      <c r="A101" s="106"/>
      <c r="B101" s="119" t="s">
        <v>322</v>
      </c>
      <c r="C101" s="113" t="s">
        <v>0</v>
      </c>
      <c r="D101" s="113" t="s">
        <v>0</v>
      </c>
      <c r="E101" s="113" t="s">
        <v>254</v>
      </c>
      <c r="F101" s="113" t="s">
        <v>207</v>
      </c>
      <c r="G101" s="113" t="s">
        <v>323</v>
      </c>
      <c r="H101" s="113"/>
      <c r="I101" s="112">
        <f>I103+I104</f>
        <v>714.86</v>
      </c>
      <c r="J101" s="111">
        <v>0</v>
      </c>
      <c r="K101" s="112">
        <f>K103+K104</f>
        <v>0</v>
      </c>
      <c r="L101" s="111">
        <f>L103+L104</f>
        <v>607.53</v>
      </c>
    </row>
    <row r="102" spans="1:12" hidden="1">
      <c r="A102" s="106"/>
      <c r="B102" s="158"/>
      <c r="C102" s="113"/>
      <c r="D102" s="113" t="s">
        <v>0</v>
      </c>
      <c r="E102" s="113"/>
      <c r="F102" s="113"/>
      <c r="G102" s="113"/>
      <c r="H102" s="113"/>
      <c r="I102" s="112"/>
      <c r="J102" s="111"/>
      <c r="K102" s="112"/>
      <c r="L102" s="111"/>
    </row>
    <row r="103" spans="1:12" ht="39" hidden="1" customHeight="1">
      <c r="A103" s="106"/>
      <c r="B103" s="121" t="s">
        <v>292</v>
      </c>
      <c r="C103" s="113" t="s">
        <v>0</v>
      </c>
      <c r="D103" s="113" t="s">
        <v>0</v>
      </c>
      <c r="E103" s="113" t="s">
        <v>254</v>
      </c>
      <c r="F103" s="113" t="s">
        <v>207</v>
      </c>
      <c r="G103" s="113" t="s">
        <v>329</v>
      </c>
      <c r="H103" s="113" t="s">
        <v>219</v>
      </c>
      <c r="I103" s="112">
        <v>704.86</v>
      </c>
      <c r="J103" s="111">
        <v>0</v>
      </c>
      <c r="K103" s="112">
        <v>0</v>
      </c>
      <c r="L103" s="111">
        <v>597.53</v>
      </c>
    </row>
    <row r="104" spans="1:12" ht="19.5" hidden="1" customHeight="1">
      <c r="A104" s="106"/>
      <c r="B104" s="127" t="s">
        <v>256</v>
      </c>
      <c r="C104" s="113" t="s">
        <v>0</v>
      </c>
      <c r="D104" s="113" t="s">
        <v>0</v>
      </c>
      <c r="E104" s="113" t="s">
        <v>254</v>
      </c>
      <c r="F104" s="113" t="s">
        <v>207</v>
      </c>
      <c r="G104" s="113" t="s">
        <v>329</v>
      </c>
      <c r="H104" s="113" t="s">
        <v>258</v>
      </c>
      <c r="I104" s="111">
        <v>10</v>
      </c>
      <c r="J104" s="111">
        <v>0</v>
      </c>
      <c r="K104" s="111">
        <v>0</v>
      </c>
      <c r="L104" s="111">
        <v>10</v>
      </c>
    </row>
    <row r="105" spans="1:12" ht="24" customHeight="1">
      <c r="A105" s="106"/>
      <c r="B105" s="121" t="s">
        <v>289</v>
      </c>
      <c r="C105" s="110" t="s">
        <v>0</v>
      </c>
      <c r="D105" s="113" t="s">
        <v>0</v>
      </c>
      <c r="E105" s="113" t="s">
        <v>254</v>
      </c>
      <c r="F105" s="113" t="s">
        <v>207</v>
      </c>
      <c r="G105" s="97" t="s">
        <v>223</v>
      </c>
      <c r="H105" s="110"/>
      <c r="I105" s="112">
        <f>I107</f>
        <v>0</v>
      </c>
      <c r="J105" s="112">
        <f>K105-I105</f>
        <v>262.72000000000003</v>
      </c>
      <c r="K105" s="111">
        <f>K107</f>
        <v>262.72000000000003</v>
      </c>
      <c r="L105" s="111" t="e">
        <f>L109+L110</f>
        <v>#REF!</v>
      </c>
    </row>
    <row r="106" spans="1:12" ht="12.75" hidden="1" customHeight="1">
      <c r="A106" s="106"/>
      <c r="B106" s="115" t="s">
        <v>328</v>
      </c>
      <c r="C106" s="113" t="s">
        <v>0</v>
      </c>
      <c r="D106" s="113" t="s">
        <v>0</v>
      </c>
      <c r="E106" s="113" t="s">
        <v>254</v>
      </c>
      <c r="F106" s="113" t="s">
        <v>207</v>
      </c>
      <c r="G106" s="113" t="s">
        <v>209</v>
      </c>
      <c r="H106" s="113"/>
      <c r="I106" s="112"/>
      <c r="J106" s="112"/>
      <c r="K106" s="112"/>
      <c r="L106" s="111"/>
    </row>
    <row r="107" spans="1:12" ht="43.5" customHeight="1">
      <c r="A107" s="106"/>
      <c r="B107" s="116" t="s">
        <v>330</v>
      </c>
      <c r="C107" s="113" t="s">
        <v>0</v>
      </c>
      <c r="D107" s="113" t="s">
        <v>0</v>
      </c>
      <c r="E107" s="113" t="s">
        <v>254</v>
      </c>
      <c r="F107" s="113" t="s">
        <v>207</v>
      </c>
      <c r="G107" s="159" t="s">
        <v>255</v>
      </c>
      <c r="H107" s="113"/>
      <c r="I107" s="112">
        <v>0</v>
      </c>
      <c r="J107" s="111">
        <f>J108+J109</f>
        <v>0</v>
      </c>
      <c r="K107" s="111">
        <f>K108+K109</f>
        <v>262.72000000000003</v>
      </c>
      <c r="L107" s="111" t="e">
        <f>L109+L110</f>
        <v>#REF!</v>
      </c>
    </row>
    <row r="108" spans="1:12" ht="30" customHeight="1">
      <c r="A108" s="106"/>
      <c r="B108" s="121" t="s">
        <v>292</v>
      </c>
      <c r="C108" s="113" t="s">
        <v>0</v>
      </c>
      <c r="D108" s="113" t="s">
        <v>0</v>
      </c>
      <c r="E108" s="113" t="s">
        <v>254</v>
      </c>
      <c r="F108" s="113" t="s">
        <v>207</v>
      </c>
      <c r="G108" s="159" t="s">
        <v>255</v>
      </c>
      <c r="H108" s="113" t="s">
        <v>219</v>
      </c>
      <c r="I108" s="112">
        <v>0</v>
      </c>
      <c r="J108" s="111">
        <v>0</v>
      </c>
      <c r="K108" s="111">
        <v>252.72</v>
      </c>
      <c r="L108" s="111">
        <v>597.53</v>
      </c>
    </row>
    <row r="109" spans="1:12" ht="18.75" customHeight="1">
      <c r="A109" s="106"/>
      <c r="B109" s="127" t="s">
        <v>256</v>
      </c>
      <c r="C109" s="113" t="s">
        <v>0</v>
      </c>
      <c r="D109" s="113" t="s">
        <v>0</v>
      </c>
      <c r="E109" s="113" t="s">
        <v>254</v>
      </c>
      <c r="F109" s="113" t="s">
        <v>207</v>
      </c>
      <c r="G109" s="159" t="s">
        <v>255</v>
      </c>
      <c r="H109" s="113" t="s">
        <v>258</v>
      </c>
      <c r="I109" s="111">
        <v>0</v>
      </c>
      <c r="J109" s="111">
        <v>0</v>
      </c>
      <c r="K109" s="111">
        <v>10</v>
      </c>
      <c r="L109" s="111">
        <v>10</v>
      </c>
    </row>
    <row r="110" spans="1:12">
      <c r="A110" s="160" t="s">
        <v>331</v>
      </c>
      <c r="B110" s="109" t="s">
        <v>332</v>
      </c>
      <c r="C110" s="110" t="s">
        <v>0</v>
      </c>
      <c r="D110" s="110" t="s">
        <v>0</v>
      </c>
      <c r="E110" s="122" t="s">
        <v>261</v>
      </c>
      <c r="F110" s="122"/>
      <c r="G110" s="123"/>
      <c r="H110" s="122"/>
      <c r="I110" s="112">
        <f>I114</f>
        <v>660.04</v>
      </c>
      <c r="J110" s="112">
        <v>0</v>
      </c>
      <c r="K110" s="112">
        <f>K122</f>
        <v>373.64</v>
      </c>
      <c r="L110" s="112" t="e">
        <f>L113</f>
        <v>#REF!</v>
      </c>
    </row>
    <row r="111" spans="1:12" hidden="1">
      <c r="A111" s="161"/>
      <c r="B111" s="109"/>
      <c r="C111" s="110"/>
      <c r="D111" s="113" t="s">
        <v>0</v>
      </c>
      <c r="E111" s="122"/>
      <c r="F111" s="122"/>
      <c r="G111" s="97"/>
      <c r="H111" s="122"/>
      <c r="I111" s="112"/>
      <c r="J111" s="112">
        <f>K111-I111</f>
        <v>0</v>
      </c>
      <c r="K111" s="112"/>
      <c r="L111" s="112"/>
    </row>
    <row r="112" spans="1:12" hidden="1">
      <c r="A112" s="162"/>
      <c r="B112" s="109"/>
      <c r="C112" s="110"/>
      <c r="D112" s="113" t="s">
        <v>0</v>
      </c>
      <c r="E112" s="122"/>
      <c r="F112" s="122"/>
      <c r="G112" s="97"/>
      <c r="H112" s="114"/>
      <c r="I112" s="111"/>
      <c r="J112" s="112">
        <f>K112-I112</f>
        <v>0</v>
      </c>
      <c r="K112" s="111"/>
      <c r="L112" s="111"/>
    </row>
    <row r="113" spans="1:12" ht="12.75" hidden="1" customHeight="1">
      <c r="A113" s="162"/>
      <c r="B113" s="115" t="s">
        <v>328</v>
      </c>
      <c r="C113" s="113" t="s">
        <v>0</v>
      </c>
      <c r="D113" s="113" t="s">
        <v>0</v>
      </c>
      <c r="E113" s="114" t="s">
        <v>261</v>
      </c>
      <c r="F113" s="114" t="s">
        <v>262</v>
      </c>
      <c r="G113" s="97" t="s">
        <v>209</v>
      </c>
      <c r="H113" s="114"/>
      <c r="I113" s="111"/>
      <c r="J113" s="112">
        <f>K113-I113</f>
        <v>0</v>
      </c>
      <c r="K113" s="111"/>
      <c r="L113" s="111" t="e">
        <f>L114</f>
        <v>#REF!</v>
      </c>
    </row>
    <row r="114" spans="1:12" ht="38.25" hidden="1">
      <c r="A114" s="162"/>
      <c r="B114" s="119" t="s">
        <v>322</v>
      </c>
      <c r="C114" s="110" t="s">
        <v>0</v>
      </c>
      <c r="D114" s="113" t="s">
        <v>0</v>
      </c>
      <c r="E114" s="122" t="s">
        <v>261</v>
      </c>
      <c r="F114" s="122" t="s">
        <v>262</v>
      </c>
      <c r="G114" s="97" t="s">
        <v>323</v>
      </c>
      <c r="H114" s="114"/>
      <c r="I114" s="111">
        <f>I115</f>
        <v>660.04</v>
      </c>
      <c r="J114" s="111">
        <v>0</v>
      </c>
      <c r="K114" s="111">
        <f>K115</f>
        <v>0</v>
      </c>
      <c r="L114" s="111" t="e">
        <f>L115</f>
        <v>#REF!</v>
      </c>
    </row>
    <row r="115" spans="1:12" ht="61.5" hidden="1" customHeight="1">
      <c r="A115" s="162"/>
      <c r="B115" s="119" t="s">
        <v>333</v>
      </c>
      <c r="C115" s="110" t="s">
        <v>0</v>
      </c>
      <c r="D115" s="113" t="s">
        <v>0</v>
      </c>
      <c r="E115" s="122" t="s">
        <v>261</v>
      </c>
      <c r="F115" s="122" t="s">
        <v>262</v>
      </c>
      <c r="G115" s="97" t="s">
        <v>334</v>
      </c>
      <c r="H115" s="114" t="s">
        <v>13</v>
      </c>
      <c r="I115" s="111">
        <f>I116</f>
        <v>660.04</v>
      </c>
      <c r="J115" s="111">
        <v>0</v>
      </c>
      <c r="K115" s="111">
        <f>K116</f>
        <v>0</v>
      </c>
      <c r="L115" s="111" t="e">
        <f>L116+#REF!</f>
        <v>#REF!</v>
      </c>
    </row>
    <row r="116" spans="1:12" ht="44.25" hidden="1" customHeight="1">
      <c r="A116" s="162"/>
      <c r="B116" s="116" t="s">
        <v>212</v>
      </c>
      <c r="C116" s="113" t="s">
        <v>0</v>
      </c>
      <c r="D116" s="113" t="s">
        <v>0</v>
      </c>
      <c r="E116" s="114" t="s">
        <v>261</v>
      </c>
      <c r="F116" s="114" t="s">
        <v>262</v>
      </c>
      <c r="G116" s="97" t="s">
        <v>334</v>
      </c>
      <c r="H116" s="114" t="s">
        <v>213</v>
      </c>
      <c r="I116" s="111">
        <v>660.04</v>
      </c>
      <c r="J116" s="111">
        <v>0</v>
      </c>
      <c r="K116" s="111">
        <v>0</v>
      </c>
      <c r="L116" s="111">
        <v>658.21</v>
      </c>
    </row>
    <row r="117" spans="1:12" hidden="1">
      <c r="A117" s="161"/>
      <c r="B117" s="121"/>
      <c r="C117" s="113"/>
      <c r="D117" s="113" t="s">
        <v>0</v>
      </c>
      <c r="E117" s="114"/>
      <c r="F117" s="114"/>
      <c r="G117" s="97"/>
      <c r="H117" s="114"/>
      <c r="I117" s="111"/>
      <c r="J117" s="163"/>
      <c r="K117" s="111"/>
      <c r="L117" s="111"/>
    </row>
    <row r="118" spans="1:12" ht="12.75" hidden="1" customHeight="1">
      <c r="A118" s="161"/>
      <c r="B118" s="109"/>
      <c r="C118" s="110"/>
      <c r="D118" s="113" t="s">
        <v>0</v>
      </c>
      <c r="E118" s="122"/>
      <c r="F118" s="122"/>
      <c r="G118" s="123"/>
      <c r="H118" s="122"/>
      <c r="I118" s="112"/>
      <c r="J118" s="164"/>
      <c r="K118" s="112"/>
      <c r="L118" s="112"/>
    </row>
    <row r="119" spans="1:12" ht="12.75" hidden="1" customHeight="1">
      <c r="A119" s="161"/>
      <c r="B119" s="109"/>
      <c r="C119" s="110"/>
      <c r="D119" s="113" t="s">
        <v>0</v>
      </c>
      <c r="E119" s="122"/>
      <c r="F119" s="122"/>
      <c r="G119" s="123"/>
      <c r="H119" s="122"/>
      <c r="I119" s="112"/>
      <c r="J119" s="164"/>
      <c r="K119" s="112"/>
      <c r="L119" s="112"/>
    </row>
    <row r="120" spans="1:12" ht="12.75" hidden="1" customHeight="1">
      <c r="A120" s="161"/>
      <c r="B120" s="109"/>
      <c r="C120" s="110"/>
      <c r="D120" s="113" t="s">
        <v>0</v>
      </c>
      <c r="E120" s="122"/>
      <c r="F120" s="122"/>
      <c r="G120" s="123"/>
      <c r="H120" s="122"/>
      <c r="I120" s="112"/>
      <c r="J120" s="164"/>
      <c r="K120" s="112"/>
      <c r="L120" s="112"/>
    </row>
    <row r="121" spans="1:12" ht="12.75" hidden="1" customHeight="1">
      <c r="A121" s="161"/>
      <c r="B121" s="109"/>
      <c r="C121" s="110"/>
      <c r="D121" s="113" t="s">
        <v>0</v>
      </c>
      <c r="E121" s="122"/>
      <c r="F121" s="122"/>
      <c r="G121" s="123"/>
      <c r="H121" s="122"/>
      <c r="I121" s="112"/>
      <c r="J121" s="164"/>
      <c r="K121" s="112"/>
      <c r="L121" s="112"/>
    </row>
    <row r="122" spans="1:12" ht="25.5" customHeight="1">
      <c r="A122" s="161"/>
      <c r="B122" s="121" t="s">
        <v>289</v>
      </c>
      <c r="C122" s="110"/>
      <c r="D122" s="113" t="s">
        <v>0</v>
      </c>
      <c r="E122" s="114" t="s">
        <v>261</v>
      </c>
      <c r="F122" s="114" t="s">
        <v>262</v>
      </c>
      <c r="G122" s="97" t="s">
        <v>223</v>
      </c>
      <c r="H122" s="122"/>
      <c r="I122" s="112"/>
      <c r="J122" s="164"/>
      <c r="K122" s="111">
        <f>K123</f>
        <v>373.64</v>
      </c>
      <c r="L122" s="112"/>
    </row>
    <row r="123" spans="1:12" ht="28.5" customHeight="1">
      <c r="A123" s="162"/>
      <c r="B123" s="119" t="s">
        <v>322</v>
      </c>
      <c r="C123" s="110" t="s">
        <v>0</v>
      </c>
      <c r="D123" s="113" t="s">
        <v>0</v>
      </c>
      <c r="E123" s="114" t="s">
        <v>261</v>
      </c>
      <c r="F123" s="114" t="s">
        <v>262</v>
      </c>
      <c r="G123" s="97" t="s">
        <v>251</v>
      </c>
      <c r="H123" s="114"/>
      <c r="I123" s="111">
        <f>I124</f>
        <v>0</v>
      </c>
      <c r="J123" s="112">
        <v>0</v>
      </c>
      <c r="K123" s="111">
        <f>K124</f>
        <v>373.64</v>
      </c>
      <c r="L123" s="111" t="e">
        <f>L124</f>
        <v>#REF!</v>
      </c>
    </row>
    <row r="124" spans="1:12" ht="41.25" customHeight="1">
      <c r="A124" s="162"/>
      <c r="B124" s="119" t="s">
        <v>333</v>
      </c>
      <c r="C124" s="110" t="s">
        <v>0</v>
      </c>
      <c r="D124" s="113" t="s">
        <v>0</v>
      </c>
      <c r="E124" s="114" t="s">
        <v>261</v>
      </c>
      <c r="F124" s="114" t="s">
        <v>262</v>
      </c>
      <c r="G124" s="97" t="s">
        <v>251</v>
      </c>
      <c r="H124" s="114" t="s">
        <v>13</v>
      </c>
      <c r="I124" s="111">
        <f>I125</f>
        <v>0</v>
      </c>
      <c r="J124" s="111">
        <v>0</v>
      </c>
      <c r="K124" s="111">
        <f>K125+K126+K127</f>
        <v>373.64</v>
      </c>
      <c r="L124" s="111" t="e">
        <f>L125+#REF!</f>
        <v>#REF!</v>
      </c>
    </row>
    <row r="125" spans="1:12" ht="25.5" customHeight="1">
      <c r="A125" s="162"/>
      <c r="B125" s="116" t="s">
        <v>212</v>
      </c>
      <c r="C125" s="113" t="s">
        <v>0</v>
      </c>
      <c r="D125" s="113" t="s">
        <v>0</v>
      </c>
      <c r="E125" s="114" t="s">
        <v>261</v>
      </c>
      <c r="F125" s="114" t="s">
        <v>262</v>
      </c>
      <c r="G125" s="97" t="s">
        <v>251</v>
      </c>
      <c r="H125" s="114" t="s">
        <v>213</v>
      </c>
      <c r="I125" s="111">
        <v>0</v>
      </c>
      <c r="J125" s="111">
        <v>0</v>
      </c>
      <c r="K125" s="111">
        <v>176.64</v>
      </c>
      <c r="L125" s="111">
        <v>658.21</v>
      </c>
    </row>
    <row r="126" spans="1:12" ht="18" customHeight="1">
      <c r="A126" s="162"/>
      <c r="B126" s="116" t="s">
        <v>229</v>
      </c>
      <c r="C126" s="113"/>
      <c r="D126" s="113" t="s">
        <v>0</v>
      </c>
      <c r="E126" s="114" t="s">
        <v>261</v>
      </c>
      <c r="F126" s="114" t="s">
        <v>262</v>
      </c>
      <c r="G126" s="97" t="s">
        <v>251</v>
      </c>
      <c r="H126" s="114" t="s">
        <v>230</v>
      </c>
      <c r="I126" s="111"/>
      <c r="J126" s="111"/>
      <c r="K126" s="111">
        <v>53.34</v>
      </c>
      <c r="L126" s="111"/>
    </row>
    <row r="127" spans="1:12" ht="31.5" customHeight="1">
      <c r="A127" s="162"/>
      <c r="B127" s="116" t="s">
        <v>335</v>
      </c>
      <c r="C127" s="113"/>
      <c r="D127" s="113" t="s">
        <v>0</v>
      </c>
      <c r="E127" s="114" t="s">
        <v>261</v>
      </c>
      <c r="F127" s="114" t="s">
        <v>262</v>
      </c>
      <c r="G127" s="97" t="s">
        <v>251</v>
      </c>
      <c r="H127" s="114" t="s">
        <v>219</v>
      </c>
      <c r="I127" s="111"/>
      <c r="J127" s="111"/>
      <c r="K127" s="111">
        <v>143.66</v>
      </c>
      <c r="L127" s="111"/>
    </row>
    <row r="128" spans="1:12" ht="18" customHeight="1">
      <c r="A128" s="161"/>
      <c r="B128" s="128" t="s">
        <v>336</v>
      </c>
      <c r="C128" s="110"/>
      <c r="D128" s="110"/>
      <c r="E128" s="122"/>
      <c r="F128" s="122"/>
      <c r="G128" s="123"/>
      <c r="H128" s="122"/>
      <c r="I128" s="112">
        <v>71.23</v>
      </c>
      <c r="J128" s="112">
        <v>0</v>
      </c>
      <c r="K128" s="112"/>
      <c r="L128" s="112"/>
    </row>
    <row r="129" spans="1:12" ht="15.75" customHeight="1">
      <c r="A129" s="161"/>
      <c r="B129" s="200" t="s">
        <v>167</v>
      </c>
      <c r="C129" s="200"/>
      <c r="D129" s="200"/>
      <c r="E129" s="200"/>
      <c r="F129" s="200"/>
      <c r="G129" s="200"/>
      <c r="H129" s="200"/>
      <c r="I129" s="165">
        <f>I9+I51+I76+I86+I98+I110+I128</f>
        <v>2922.4</v>
      </c>
      <c r="J129" s="112">
        <v>0</v>
      </c>
      <c r="K129" s="166">
        <f>K9+K52+K70+K92+K110+K98</f>
        <v>2392.08</v>
      </c>
      <c r="L129" s="167" t="e">
        <f>L9+L39+L53+L76+L86+L98+L110+L118</f>
        <v>#REF!</v>
      </c>
    </row>
  </sheetData>
  <mergeCells count="5">
    <mergeCell ref="B129:H129"/>
    <mergeCell ref="H1:L1"/>
    <mergeCell ref="H2:K2"/>
    <mergeCell ref="A3:L3"/>
    <mergeCell ref="H5:K5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5</vt:lpstr>
      <vt:lpstr>7</vt:lpstr>
      <vt:lpstr>9</vt:lpstr>
      <vt:lpstr>10</vt:lpstr>
      <vt:lpstr>Print_Area_6</vt:lpstr>
      <vt:lpstr>Print_Area_8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cp:lastPrinted>2017-12-27T07:13:14Z</cp:lastPrinted>
  <dcterms:created xsi:type="dcterms:W3CDTF">2016-11-10T12:24:19Z</dcterms:created>
  <dcterms:modified xsi:type="dcterms:W3CDTF">2017-12-27T07:13:47Z</dcterms:modified>
</cp:coreProperties>
</file>