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ВУС" sheetId="1" r:id="rId1"/>
    <sheet name="МЦ" sheetId="2" r:id="rId2"/>
    <sheet name="СДК+библ прочие" sheetId="3" r:id="rId3"/>
    <sheet name="спортзал" sheetId="4" r:id="rId4"/>
    <sheet name="техперсонал управл" sheetId="5" r:id="rId5"/>
    <sheet name="НСОТ управлен" sheetId="6" r:id="rId6"/>
    <sheet name="мун" sheetId="7" r:id="rId7"/>
  </sheets>
  <definedNames>
    <definedName name="_xlnm.Print_Area" localSheetId="0">'ВУС'!$A$1:$M$26</definedName>
    <definedName name="_xlnm.Print_Area" localSheetId="6">'мун'!$A$1:$R$20</definedName>
    <definedName name="_xlnm.Print_Area" localSheetId="1">'МЦ'!$A$1:$AC$19</definedName>
    <definedName name="_xlnm.Print_Area" localSheetId="5">'НСОТ управлен'!$A$1:$AD$64</definedName>
    <definedName name="_xlnm.Print_Area" localSheetId="2">'СДК+библ прочие'!$A$1:$AC$100</definedName>
    <definedName name="_xlnm.Print_Area" localSheetId="3">'спортзал'!$A$1:$AC$20</definedName>
    <definedName name="_xlnm.Print_Area" localSheetId="4">'техперсонал управл'!$A$1:$AC$156</definedName>
  </definedNames>
  <calcPr fullCalcOnLoad="1"/>
</workbook>
</file>

<file path=xl/sharedStrings.xml><?xml version="1.0" encoding="utf-8"?>
<sst xmlns="http://schemas.openxmlformats.org/spreadsheetml/2006/main" count="289" uniqueCount="119">
  <si>
    <t xml:space="preserve">Муниципальное образование </t>
  </si>
  <si>
    <t xml:space="preserve">Утверждаю: </t>
  </si>
  <si>
    <t>Глава Нижне-Талдинского СП</t>
  </si>
  <si>
    <t>"Нижне-Талдинское сельское поселение"</t>
  </si>
  <si>
    <t>______________________А.Я.Яилгаков</t>
  </si>
  <si>
    <t>управление</t>
  </si>
  <si>
    <t>при численности населения до 1,5 тыс. чел.</t>
  </si>
  <si>
    <t>№п/п</t>
  </si>
  <si>
    <t>Ф.И.О.</t>
  </si>
  <si>
    <t>Наименование должности</t>
  </si>
  <si>
    <t>Долж.оклад</t>
  </si>
  <si>
    <t>Надбавка за особые условия</t>
  </si>
  <si>
    <t>Надбавка за выслугу лет</t>
  </si>
  <si>
    <t>надбавка за квалиф. разряд</t>
  </si>
  <si>
    <t>Премия 25%</t>
  </si>
  <si>
    <t>Ежем.денеж.поощрения</t>
  </si>
  <si>
    <t>Мат. пом. 2долж.окл.</t>
  </si>
  <si>
    <t>за вредность</t>
  </si>
  <si>
    <t>Итого месячный ФОТ</t>
  </si>
  <si>
    <t>районный коэффициент 40%</t>
  </si>
  <si>
    <t>итого с районным коэффициентом</t>
  </si>
  <si>
    <t>единов. выплаты к отпуску 1 д.о.с 40%</t>
  </si>
  <si>
    <t>Всего годовой ФОТ</t>
  </si>
  <si>
    <t>%</t>
  </si>
  <si>
    <t>сумма</t>
  </si>
  <si>
    <t>Глава СП</t>
  </si>
  <si>
    <t>Еликова Н.П.</t>
  </si>
  <si>
    <t>ИТОГО:</t>
  </si>
  <si>
    <t>________________</t>
  </si>
  <si>
    <t>ШТАТНОЕ РАСПИСАНИЕ</t>
  </si>
  <si>
    <t>№</t>
  </si>
  <si>
    <t>Фамилия, Имя, Отчество</t>
  </si>
  <si>
    <t>Должность</t>
  </si>
  <si>
    <t>категория и квалификация</t>
  </si>
  <si>
    <t>кол-во штат.ед-ц</t>
  </si>
  <si>
    <t>оклад</t>
  </si>
  <si>
    <t>компенсационные выплаты</t>
  </si>
  <si>
    <t>стимулирующие выплаты</t>
  </si>
  <si>
    <t>единовременная выплата к отпуску 1д.о.с р.к.</t>
  </si>
  <si>
    <t>Годовой фонд</t>
  </si>
  <si>
    <t>персональный повышающий коэффицент</t>
  </si>
  <si>
    <t>за выслугу лет</t>
  </si>
  <si>
    <t>за квалификационную категорию</t>
  </si>
  <si>
    <t>за выполнение важных и ответственных работ</t>
  </si>
  <si>
    <t>за работу в сель.мест-ти 0,25</t>
  </si>
  <si>
    <t>итого:</t>
  </si>
  <si>
    <t>с вредными и опасными и иными условиями труда 0,15</t>
  </si>
  <si>
    <t>за работу с тяжелыми и вредными условиями труда</t>
  </si>
  <si>
    <t>премия за месяц</t>
  </si>
  <si>
    <t>за стаж работы  в данном учреждении</t>
  </si>
  <si>
    <t>итого</t>
  </si>
  <si>
    <t>Район.коэф. 40%</t>
  </si>
  <si>
    <t>месячный фонд з/п</t>
  </si>
  <si>
    <t>Служащие</t>
  </si>
  <si>
    <t>2.</t>
  </si>
  <si>
    <t>Гл. бухгалтер</t>
  </si>
  <si>
    <t>Кельбежекова К.М.</t>
  </si>
  <si>
    <t xml:space="preserve">                                        (личная подпись)</t>
  </si>
  <si>
    <t xml:space="preserve">Штатное расписание </t>
  </si>
  <si>
    <t>повышающие коэффициенты</t>
  </si>
  <si>
    <t>за ученую степень, почетное звание, за знак отличия</t>
  </si>
  <si>
    <t>Кочегар</t>
  </si>
  <si>
    <t>раб1 ур.1 квал.уров</t>
  </si>
  <si>
    <t>Уборщик  служебных помещений</t>
  </si>
  <si>
    <t xml:space="preserve"> </t>
  </si>
  <si>
    <t>Заработная плата по договору</t>
  </si>
  <si>
    <t>Спортзал</t>
  </si>
  <si>
    <t>повышающие коэффиценты</t>
  </si>
  <si>
    <t>истопник</t>
  </si>
  <si>
    <t>Кохоева Г.М.</t>
  </si>
  <si>
    <t xml:space="preserve">                                         Экономист</t>
  </si>
  <si>
    <t>Годовой ФОТ</t>
  </si>
  <si>
    <t>за работу с тяжолыми и вредными условиями труда</t>
  </si>
  <si>
    <t>Текушев А.К.</t>
  </si>
  <si>
    <t>водитель</t>
  </si>
  <si>
    <t>раб2 ур.1 квал.уров</t>
  </si>
  <si>
    <t>Молодежная политика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</si>
  <si>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(пятнадцать тыс. двести пятьдесят девять руб.)</t>
  </si>
  <si>
    <t>персональный повышающий коэффициент</t>
  </si>
  <si>
    <t>Специалист по работе с молодежью</t>
  </si>
  <si>
    <t>служ2ур 1 кв.ур</t>
  </si>
  <si>
    <t xml:space="preserve"> (личная подпись)</t>
  </si>
  <si>
    <t>______________________Д.Я.Кохоев</t>
  </si>
  <si>
    <t>Кохоев Д.Я.</t>
  </si>
  <si>
    <t>ПРОЧИЕ</t>
  </si>
  <si>
    <t>управление техперсонал</t>
  </si>
  <si>
    <t>Ведущ спец 1 разряда</t>
  </si>
  <si>
    <t>служ. 3 ур.2 кв.ур.</t>
  </si>
  <si>
    <t>Яилгаков К.А.</t>
  </si>
  <si>
    <t>Кыбыева Н.Б.</t>
  </si>
  <si>
    <t>1.</t>
  </si>
  <si>
    <t>Бухгалтер-кассир</t>
  </si>
  <si>
    <t>Кохоев В.Я.</t>
  </si>
  <si>
    <t>Сакладов К.А.</t>
  </si>
  <si>
    <t xml:space="preserve">             с 15 октября 2015г</t>
  </si>
  <si>
    <t>Главный бухгалтер</t>
  </si>
  <si>
    <t>Богомяков В.П.</t>
  </si>
  <si>
    <t>Кадина А.П</t>
  </si>
  <si>
    <t>,</t>
  </si>
  <si>
    <t>Приложение №5</t>
  </si>
  <si>
    <t>Утверждаю:</t>
  </si>
  <si>
    <t xml:space="preserve">           Муниципальное образование                                                                                                                                                                                                                                                                                                                                                                                                    штат в кол-ве 10 ед.</t>
  </si>
  <si>
    <t xml:space="preserve">  Нижне-Талдинское сельское поселение</t>
  </si>
  <si>
    <t xml:space="preserve">                     Воинский учет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</si>
  <si>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</si>
  <si>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Штатное расписание с 01  января   2018 г.</t>
  </si>
  <si>
    <t>Ф И О</t>
  </si>
  <si>
    <t>Инспектор по воинскому учету</t>
  </si>
  <si>
    <t>Кадина А.П.</t>
  </si>
  <si>
    <t xml:space="preserve">Экономист </t>
  </si>
  <si>
    <t>Штатное расписание  с 01.01.2018 г.</t>
  </si>
  <si>
    <t xml:space="preserve">              с 01.01. 2018 г.</t>
  </si>
  <si>
    <t>А.В.Тыйданова</t>
  </si>
  <si>
    <t>Штатное расписание с 01.01.2018 г.</t>
  </si>
  <si>
    <t>с 01 января 2018 г.</t>
  </si>
  <si>
    <t>Тыйданова А.В.</t>
  </si>
  <si>
    <t>Окрашева С.В.</t>
  </si>
  <si>
    <t xml:space="preserve">             с 01.01. 2018 г</t>
  </si>
  <si>
    <t>с 01.01.2018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</si>
</sst>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%"/>
    <numFmt numFmtId="175" formatCode="0.000"/>
    <numFmt numFmtId="176" formatCode="[$-FC19]d\ mmmm\ yyyy\ &quot;г.&quot;"/>
  </numFmts>
  <fonts count="58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4"/>
      <name val="Arial Cyr"/>
      <family val="0"/>
    </font>
    <font>
      <sz val="11"/>
      <color indexed="8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2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9" fontId="6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9" fontId="6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wrapText="1"/>
    </xf>
    <xf numFmtId="2" fontId="6" fillId="0" borderId="11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9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9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9" fontId="5" fillId="0" borderId="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9" fontId="1" fillId="0" borderId="10" xfId="0" applyNumberFormat="1" applyFont="1" applyBorder="1" applyAlignment="1">
      <alignment wrapText="1"/>
    </xf>
    <xf numFmtId="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9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1" fontId="3" fillId="34" borderId="2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9" fontId="5" fillId="0" borderId="19" xfId="0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34" borderId="10" xfId="0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2" fontId="16" fillId="34" borderId="17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6" fillId="34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9" fontId="6" fillId="0" borderId="10" xfId="0" applyNumberFormat="1" applyFont="1" applyFill="1" applyBorder="1" applyAlignment="1">
      <alignment/>
    </xf>
    <xf numFmtId="9" fontId="6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" fontId="1" fillId="0" borderId="10" xfId="0" applyNumberFormat="1" applyFont="1" applyFill="1" applyBorder="1" applyAlignment="1">
      <alignment/>
    </xf>
    <xf numFmtId="1" fontId="3" fillId="34" borderId="20" xfId="0" applyNumberFormat="1" applyFont="1" applyFill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9" fontId="1" fillId="33" borderId="20" xfId="0" applyNumberFormat="1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9" fontId="1" fillId="0" borderId="20" xfId="0" applyNumberFormat="1" applyFont="1" applyFill="1" applyBorder="1" applyAlignment="1">
      <alignment/>
    </xf>
    <xf numFmtId="172" fontId="1" fillId="33" borderId="2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Fill="1" applyBorder="1" applyAlignment="1">
      <alignment/>
    </xf>
    <xf numFmtId="2" fontId="1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35" borderId="0" xfId="0" applyFill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33" borderId="0" xfId="0" applyFont="1" applyFill="1" applyAlignment="1">
      <alignment/>
    </xf>
    <xf numFmtId="9" fontId="20" fillId="0" borderId="0" xfId="0" applyNumberFormat="1" applyFont="1" applyAlignment="1">
      <alignment/>
    </xf>
    <xf numFmtId="0" fontId="20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vertical="center"/>
    </xf>
    <xf numFmtId="0" fontId="20" fillId="0" borderId="15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5" xfId="0" applyFont="1" applyFill="1" applyBorder="1" applyAlignment="1">
      <alignment/>
    </xf>
    <xf numFmtId="49" fontId="22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0" fillId="0" borderId="17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33" borderId="10" xfId="0" applyFont="1" applyFill="1" applyBorder="1" applyAlignment="1">
      <alignment wrapText="1"/>
    </xf>
    <xf numFmtId="2" fontId="20" fillId="33" borderId="10" xfId="0" applyNumberFormat="1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2" fontId="57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2" fontId="57" fillId="0" borderId="0" xfId="0" applyNumberFormat="1" applyFont="1" applyBorder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Border="1" applyAlignment="1">
      <alignment/>
    </xf>
    <xf numFmtId="49" fontId="20" fillId="0" borderId="20" xfId="0" applyNumberFormat="1" applyFont="1" applyBorder="1" applyAlignment="1">
      <alignment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2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33" borderId="2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20" fillId="33" borderId="25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33" borderId="3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5" fillId="0" borderId="25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2" fontId="5" fillId="0" borderId="41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39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16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view="pageBreakPreview" zoomScale="60" zoomScalePageLayoutView="0" workbookViewId="0" topLeftCell="A10">
      <selection activeCell="G32" sqref="G32"/>
    </sheetView>
  </sheetViews>
  <sheetFormatPr defaultColWidth="9.00390625" defaultRowHeight="12.75"/>
  <cols>
    <col min="1" max="1" width="15.00390625" style="0" customWidth="1"/>
    <col min="2" max="2" width="16.00390625" style="0" customWidth="1"/>
    <col min="3" max="3" width="51.75390625" style="0" customWidth="1"/>
    <col min="4" max="4" width="39.25390625" style="0" customWidth="1"/>
    <col min="5" max="5" width="20.375" style="0" customWidth="1"/>
    <col min="6" max="6" width="15.75390625" style="0" customWidth="1"/>
    <col min="7" max="7" width="24.75390625" style="0" customWidth="1"/>
    <col min="8" max="8" width="12.125" style="0" hidden="1" customWidth="1"/>
    <col min="9" max="9" width="25.25390625" style="0" customWidth="1"/>
    <col min="10" max="10" width="27.25390625" style="0" customWidth="1"/>
    <col min="11" max="11" width="24.625" style="0" customWidth="1"/>
  </cols>
  <sheetData>
    <row r="1" ht="46.5" customHeight="1">
      <c r="K1" s="231" t="s">
        <v>99</v>
      </c>
    </row>
    <row r="2" ht="38.25" customHeight="1"/>
    <row r="3" ht="51.75" customHeight="1" hidden="1"/>
    <row r="4" spans="2:18" ht="50.25" customHeight="1">
      <c r="B4" s="232"/>
      <c r="C4" s="232"/>
      <c r="D4" s="232"/>
      <c r="E4" s="232"/>
      <c r="F4" s="232"/>
      <c r="G4" s="271" t="s">
        <v>100</v>
      </c>
      <c r="H4" s="271"/>
      <c r="I4" s="271"/>
      <c r="J4" s="271"/>
      <c r="K4" s="271"/>
      <c r="L4" s="271"/>
      <c r="M4" s="271"/>
      <c r="N4" s="271"/>
      <c r="O4" s="271"/>
      <c r="P4" s="233"/>
      <c r="Q4" s="233"/>
      <c r="R4" s="233"/>
    </row>
    <row r="5" spans="2:18" ht="40.5" customHeight="1">
      <c r="B5" s="232"/>
      <c r="C5" s="234"/>
      <c r="D5" s="234"/>
      <c r="E5" s="232"/>
      <c r="F5" s="232"/>
      <c r="G5" s="232"/>
      <c r="H5" s="235"/>
      <c r="I5" s="232"/>
      <c r="J5" s="232" t="s">
        <v>2</v>
      </c>
      <c r="K5" s="232"/>
      <c r="L5" s="232"/>
      <c r="M5" s="232"/>
      <c r="N5" s="232"/>
      <c r="O5" s="232"/>
      <c r="P5" s="233"/>
      <c r="Q5" s="233"/>
      <c r="R5" s="233"/>
    </row>
    <row r="6" spans="2:18" ht="52.5" customHeight="1">
      <c r="B6" s="232"/>
      <c r="C6" s="234"/>
      <c r="D6" s="234"/>
      <c r="E6" s="232"/>
      <c r="F6" s="232"/>
      <c r="G6" s="232"/>
      <c r="H6" s="235"/>
      <c r="I6" s="232"/>
      <c r="J6" s="236"/>
      <c r="K6" s="232" t="s">
        <v>83</v>
      </c>
      <c r="L6" s="232"/>
      <c r="M6" s="232"/>
      <c r="N6" s="232"/>
      <c r="O6" s="232"/>
      <c r="P6" s="233"/>
      <c r="Q6" s="233"/>
      <c r="R6" s="233"/>
    </row>
    <row r="7" spans="2:18" ht="26.25">
      <c r="B7" s="232"/>
      <c r="C7" s="234"/>
      <c r="D7" s="234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3"/>
      <c r="Q7" s="233"/>
      <c r="R7" s="233"/>
    </row>
    <row r="8" spans="2:18" ht="26.25">
      <c r="B8" s="272" t="s">
        <v>101</v>
      </c>
      <c r="C8" s="272"/>
      <c r="D8" s="272"/>
      <c r="E8" s="272"/>
      <c r="F8" s="272"/>
      <c r="G8" s="272"/>
      <c r="H8" s="272"/>
      <c r="I8" s="272"/>
      <c r="J8" s="272"/>
      <c r="K8" s="232"/>
      <c r="L8" s="232"/>
      <c r="M8" s="232"/>
      <c r="N8" s="232"/>
      <c r="O8" s="232"/>
      <c r="P8" s="233"/>
      <c r="Q8" s="233"/>
      <c r="R8" s="233"/>
    </row>
    <row r="9" spans="2:18" ht="26.25">
      <c r="B9" s="232" t="s">
        <v>102</v>
      </c>
      <c r="C9" s="234"/>
      <c r="D9" s="234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  <c r="Q9" s="233"/>
      <c r="R9" s="233"/>
    </row>
    <row r="10" spans="2:18" ht="26.25">
      <c r="B10" s="272" t="s">
        <v>103</v>
      </c>
      <c r="C10" s="272"/>
      <c r="D10" s="237"/>
      <c r="E10" s="232"/>
      <c r="F10" s="232"/>
      <c r="G10" s="238" t="s">
        <v>104</v>
      </c>
      <c r="H10" s="238"/>
      <c r="I10" s="232"/>
      <c r="J10" s="232"/>
      <c r="K10" s="232"/>
      <c r="L10" s="232"/>
      <c r="M10" s="232"/>
      <c r="N10" s="232"/>
      <c r="O10" s="232"/>
      <c r="P10" s="233"/>
      <c r="Q10" s="233"/>
      <c r="R10" s="233"/>
    </row>
    <row r="11" spans="2:18" ht="26.25">
      <c r="B11" s="237"/>
      <c r="C11" s="237"/>
      <c r="D11" s="237"/>
      <c r="E11" s="232"/>
      <c r="F11" s="232"/>
      <c r="G11" s="238"/>
      <c r="H11" s="238"/>
      <c r="I11" s="232"/>
      <c r="J11" s="232"/>
      <c r="K11" s="232"/>
      <c r="L11" s="232"/>
      <c r="M11" s="232"/>
      <c r="N11" s="232"/>
      <c r="O11" s="232"/>
      <c r="P11" s="233"/>
      <c r="Q11" s="233"/>
      <c r="R11" s="233"/>
    </row>
    <row r="12" spans="2:18" ht="26.25">
      <c r="B12" s="237"/>
      <c r="C12" s="237"/>
      <c r="D12" s="237"/>
      <c r="E12" s="232"/>
      <c r="F12" s="232"/>
      <c r="G12" s="239" t="s">
        <v>105</v>
      </c>
      <c r="H12" s="238"/>
      <c r="I12" s="232"/>
      <c r="J12" s="232"/>
      <c r="K12" s="232"/>
      <c r="L12" s="232"/>
      <c r="M12" s="232"/>
      <c r="N12" s="232"/>
      <c r="O12" s="232"/>
      <c r="P12" s="233"/>
      <c r="Q12" s="233"/>
      <c r="R12" s="233"/>
    </row>
    <row r="13" spans="2:18" ht="27" thickBot="1">
      <c r="B13" s="232"/>
      <c r="C13" s="234"/>
      <c r="D13" s="234"/>
      <c r="E13" s="232"/>
      <c r="F13" s="232"/>
      <c r="G13" s="239"/>
      <c r="H13" s="232"/>
      <c r="I13" s="232"/>
      <c r="J13" s="232"/>
      <c r="K13" s="232"/>
      <c r="L13" s="232"/>
      <c r="M13" s="232"/>
      <c r="N13" s="232"/>
      <c r="O13" s="232"/>
      <c r="P13" s="233"/>
      <c r="Q13" s="233"/>
      <c r="R13" s="233"/>
    </row>
    <row r="14" spans="2:18" ht="26.25">
      <c r="B14" s="273" t="s">
        <v>30</v>
      </c>
      <c r="C14" s="275" t="s">
        <v>32</v>
      </c>
      <c r="D14" s="278" t="s">
        <v>106</v>
      </c>
      <c r="E14" s="281"/>
      <c r="F14" s="281" t="s">
        <v>34</v>
      </c>
      <c r="G14" s="283" t="s">
        <v>35</v>
      </c>
      <c r="H14" s="240"/>
      <c r="I14" s="285" t="s">
        <v>51</v>
      </c>
      <c r="J14" s="285" t="s">
        <v>52</v>
      </c>
      <c r="K14" s="266" t="s">
        <v>39</v>
      </c>
      <c r="L14" s="232"/>
      <c r="M14" s="232"/>
      <c r="N14" s="232"/>
      <c r="O14" s="232"/>
      <c r="P14" s="233"/>
      <c r="Q14" s="233"/>
      <c r="R14" s="233"/>
    </row>
    <row r="15" spans="2:18" ht="20.25" customHeight="1">
      <c r="B15" s="274"/>
      <c r="C15" s="276"/>
      <c r="D15" s="279"/>
      <c r="E15" s="282"/>
      <c r="F15" s="282"/>
      <c r="G15" s="284"/>
      <c r="H15" s="269"/>
      <c r="I15" s="267"/>
      <c r="J15" s="267"/>
      <c r="K15" s="267"/>
      <c r="L15" s="232"/>
      <c r="M15" s="232"/>
      <c r="N15" s="232"/>
      <c r="O15" s="232"/>
      <c r="P15" s="233"/>
      <c r="Q15" s="233"/>
      <c r="R15" s="233"/>
    </row>
    <row r="16" spans="2:18" ht="52.5" customHeight="1">
      <c r="B16" s="274"/>
      <c r="C16" s="277"/>
      <c r="D16" s="280"/>
      <c r="E16" s="282"/>
      <c r="F16" s="282"/>
      <c r="G16" s="284"/>
      <c r="H16" s="269"/>
      <c r="I16" s="268"/>
      <c r="J16" s="268"/>
      <c r="K16" s="268"/>
      <c r="L16" s="232"/>
      <c r="M16" s="232"/>
      <c r="N16" s="232"/>
      <c r="O16" s="232"/>
      <c r="P16" s="233"/>
      <c r="Q16" s="233"/>
      <c r="R16" s="233"/>
    </row>
    <row r="17" spans="2:18" ht="26.25">
      <c r="B17" s="241"/>
      <c r="C17" s="242"/>
      <c r="D17" s="242"/>
      <c r="E17" s="243"/>
      <c r="F17" s="244"/>
      <c r="G17" s="244"/>
      <c r="H17" s="243"/>
      <c r="I17" s="244"/>
      <c r="J17" s="245"/>
      <c r="K17" s="246"/>
      <c r="L17" s="232"/>
      <c r="M17" s="232"/>
      <c r="N17" s="232"/>
      <c r="O17" s="232"/>
      <c r="P17" s="233"/>
      <c r="Q17" s="233"/>
      <c r="R17" s="233"/>
    </row>
    <row r="18" spans="2:18" ht="52.5">
      <c r="B18" s="247">
        <v>1</v>
      </c>
      <c r="C18" s="248" t="s">
        <v>107</v>
      </c>
      <c r="D18" s="248" t="s">
        <v>108</v>
      </c>
      <c r="E18" s="249"/>
      <c r="F18" s="249">
        <v>0.3</v>
      </c>
      <c r="G18" s="250">
        <v>2250</v>
      </c>
      <c r="H18" s="250"/>
      <c r="I18" s="250">
        <f>G18*40/100</f>
        <v>900</v>
      </c>
      <c r="J18" s="251">
        <f>G18+I18</f>
        <v>3150</v>
      </c>
      <c r="K18" s="252">
        <f>J18*12</f>
        <v>37800</v>
      </c>
      <c r="L18" s="253"/>
      <c r="M18" s="232"/>
      <c r="N18" s="232"/>
      <c r="O18" s="232"/>
      <c r="P18" s="233"/>
      <c r="Q18" s="233"/>
      <c r="R18" s="233"/>
    </row>
    <row r="19" spans="2:18" ht="26.25">
      <c r="B19" s="247"/>
      <c r="C19" s="254" t="s">
        <v>45</v>
      </c>
      <c r="D19" s="254"/>
      <c r="E19" s="246"/>
      <c r="F19" s="246"/>
      <c r="G19" s="255"/>
      <c r="H19" s="256"/>
      <c r="I19" s="256"/>
      <c r="J19" s="257"/>
      <c r="K19" s="250"/>
      <c r="L19" s="232"/>
      <c r="M19" s="232"/>
      <c r="N19" s="232"/>
      <c r="O19" s="232"/>
      <c r="P19" s="233"/>
      <c r="Q19" s="233"/>
      <c r="R19" s="233"/>
    </row>
    <row r="20" spans="2:18" ht="26.25">
      <c r="B20" s="247"/>
      <c r="C20" s="258"/>
      <c r="D20" s="258"/>
      <c r="E20" s="246"/>
      <c r="F20" s="258"/>
      <c r="G20" s="255"/>
      <c r="H20" s="256"/>
      <c r="I20" s="256"/>
      <c r="J20" s="257"/>
      <c r="K20" s="250"/>
      <c r="L20" s="234"/>
      <c r="M20" s="232"/>
      <c r="N20" s="232"/>
      <c r="O20" s="232"/>
      <c r="P20" s="233"/>
      <c r="Q20" s="233"/>
      <c r="R20" s="233"/>
    </row>
    <row r="21" spans="2:18" ht="26.25">
      <c r="B21" s="247"/>
      <c r="C21" s="254"/>
      <c r="D21" s="254"/>
      <c r="E21" s="246"/>
      <c r="F21" s="258"/>
      <c r="G21" s="255"/>
      <c r="H21" s="256"/>
      <c r="I21" s="256"/>
      <c r="J21" s="257"/>
      <c r="K21" s="250"/>
      <c r="L21" s="234"/>
      <c r="M21" s="232"/>
      <c r="N21" s="232"/>
      <c r="O21" s="232"/>
      <c r="P21" s="233"/>
      <c r="Q21" s="233"/>
      <c r="R21" s="233"/>
    </row>
    <row r="22" spans="2:18" ht="26.25">
      <c r="B22" s="246"/>
      <c r="C22" s="258"/>
      <c r="D22" s="258"/>
      <c r="E22" s="246"/>
      <c r="F22" s="246"/>
      <c r="G22" s="246"/>
      <c r="H22" s="246"/>
      <c r="I22" s="246"/>
      <c r="J22" s="250"/>
      <c r="K22" s="259"/>
      <c r="L22" s="232"/>
      <c r="M22" s="232"/>
      <c r="N22" s="232"/>
      <c r="O22" s="232"/>
      <c r="P22" s="233"/>
      <c r="Q22" s="233"/>
      <c r="R22" s="233"/>
    </row>
    <row r="23" spans="2:18" ht="26.25">
      <c r="B23" s="260"/>
      <c r="C23" s="261"/>
      <c r="D23" s="261"/>
      <c r="E23" s="260"/>
      <c r="F23" s="260"/>
      <c r="G23" s="260"/>
      <c r="H23" s="260"/>
      <c r="I23" s="260"/>
      <c r="J23" s="262"/>
      <c r="K23" s="263"/>
      <c r="L23" s="232"/>
      <c r="M23" s="232"/>
      <c r="N23" s="232"/>
      <c r="O23" s="232"/>
      <c r="P23" s="233"/>
      <c r="Q23" s="233"/>
      <c r="R23" s="233"/>
    </row>
    <row r="24" spans="2:18" ht="26.25">
      <c r="B24" s="260"/>
      <c r="C24" s="261"/>
      <c r="D24" s="261"/>
      <c r="E24" s="260"/>
      <c r="F24" s="260"/>
      <c r="G24" s="260" t="s">
        <v>109</v>
      </c>
      <c r="H24" s="260"/>
      <c r="I24" s="260"/>
      <c r="J24" s="262"/>
      <c r="K24" s="263"/>
      <c r="L24" s="232"/>
      <c r="M24" s="232"/>
      <c r="N24" s="232"/>
      <c r="O24" s="232"/>
      <c r="P24" s="233"/>
      <c r="Q24" s="233"/>
      <c r="R24" s="233"/>
    </row>
    <row r="25" spans="2:18" ht="26.25">
      <c r="B25" s="232"/>
      <c r="C25" s="234"/>
      <c r="D25" s="234"/>
      <c r="E25" s="239"/>
      <c r="F25" s="239"/>
      <c r="G25" s="239"/>
      <c r="H25" s="260"/>
      <c r="I25" s="260"/>
      <c r="J25" s="260"/>
      <c r="K25" s="232"/>
      <c r="L25" s="232"/>
      <c r="M25" s="232"/>
      <c r="N25" s="232"/>
      <c r="O25" s="232"/>
      <c r="P25" s="233"/>
      <c r="Q25" s="233"/>
      <c r="R25" s="233"/>
    </row>
    <row r="26" spans="2:18" ht="26.25">
      <c r="B26" s="232"/>
      <c r="C26" s="234"/>
      <c r="D26" s="234"/>
      <c r="E26" s="232"/>
      <c r="F26" s="260"/>
      <c r="G26" s="260"/>
      <c r="H26" s="260"/>
      <c r="I26" s="232"/>
      <c r="J26" s="232"/>
      <c r="K26" s="232"/>
      <c r="L26" s="232"/>
      <c r="M26" s="232"/>
      <c r="N26" s="232"/>
      <c r="O26" s="232"/>
      <c r="P26" s="233"/>
      <c r="Q26" s="233"/>
      <c r="R26" s="233"/>
    </row>
    <row r="27" spans="2:18" ht="20.25">
      <c r="B27" s="233"/>
      <c r="C27" s="264"/>
      <c r="D27" s="264"/>
      <c r="E27" s="233"/>
      <c r="F27" s="270"/>
      <c r="G27" s="270"/>
      <c r="H27" s="265"/>
      <c r="I27" s="233"/>
      <c r="J27" s="233"/>
      <c r="K27" s="233"/>
      <c r="L27" s="233"/>
      <c r="M27" s="233"/>
      <c r="N27" s="233"/>
      <c r="O27" s="233"/>
      <c r="P27" s="233"/>
      <c r="Q27" s="233"/>
      <c r="R27" s="233"/>
    </row>
    <row r="28" spans="2:18" ht="20.25">
      <c r="B28" s="233"/>
      <c r="C28" s="264"/>
      <c r="D28" s="264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</row>
  </sheetData>
  <sheetProtection/>
  <mergeCells count="14">
    <mergeCell ref="F14:F16"/>
    <mergeCell ref="G14:G16"/>
    <mergeCell ref="I14:I16"/>
    <mergeCell ref="J14:J16"/>
    <mergeCell ref="K14:K16"/>
    <mergeCell ref="H15:H16"/>
    <mergeCell ref="F27:G27"/>
    <mergeCell ref="G4:O4"/>
    <mergeCell ref="B8:J8"/>
    <mergeCell ref="B10:C10"/>
    <mergeCell ref="B14:B16"/>
    <mergeCell ref="C14:C16"/>
    <mergeCell ref="D14:D16"/>
    <mergeCell ref="E14:E16"/>
  </mergeCells>
  <printOptions/>
  <pageMargins left="0.25" right="0.25" top="0.75" bottom="0.75" header="0.3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"/>
  <sheetViews>
    <sheetView zoomScale="75" zoomScaleNormal="75" zoomScalePageLayoutView="0" workbookViewId="0" topLeftCell="A1">
      <selection activeCell="AC19" sqref="A1:AC19"/>
    </sheetView>
  </sheetViews>
  <sheetFormatPr defaultColWidth="9.00390625" defaultRowHeight="12.75"/>
  <cols>
    <col min="1" max="1" width="5.875" style="0" customWidth="1"/>
    <col min="2" max="2" width="15.125" style="0" customWidth="1"/>
    <col min="3" max="3" width="13.625" style="0" customWidth="1"/>
    <col min="4" max="4" width="16.00390625" style="0" customWidth="1"/>
    <col min="5" max="5" width="6.875" style="0" customWidth="1"/>
    <col min="6" max="6" width="9.625" style="0" bestFit="1" customWidth="1"/>
    <col min="10" max="10" width="7.375" style="0" customWidth="1"/>
    <col min="11" max="11" width="0" style="0" hidden="1" customWidth="1"/>
    <col min="12" max="12" width="9.25390625" style="0" hidden="1" customWidth="1"/>
    <col min="13" max="16" width="0" style="0" hidden="1" customWidth="1"/>
    <col min="17" max="17" width="9.25390625" style="0" hidden="1" customWidth="1"/>
    <col min="18" max="20" width="0" style="0" hidden="1" customWidth="1"/>
    <col min="21" max="21" width="9.25390625" style="0" bestFit="1" customWidth="1"/>
    <col min="22" max="22" width="11.125" style="0" customWidth="1"/>
    <col min="23" max="23" width="9.25390625" style="0" bestFit="1" customWidth="1"/>
    <col min="25" max="25" width="5.375" style="0" customWidth="1"/>
    <col min="26" max="26" width="11.375" style="0" bestFit="1" customWidth="1"/>
    <col min="27" max="28" width="9.375" style="0" bestFit="1" customWidth="1"/>
    <col min="29" max="29" width="9.25390625" style="0" bestFit="1" customWidth="1"/>
  </cols>
  <sheetData>
    <row r="1" ht="14.25">
      <c r="W1" s="2" t="s">
        <v>1</v>
      </c>
    </row>
    <row r="2" spans="3:31" s="18" customFormat="1" ht="18.75" customHeight="1">
      <c r="C2" s="3" t="s">
        <v>0</v>
      </c>
      <c r="D2" s="2"/>
      <c r="E2" s="2"/>
      <c r="F2" s="2"/>
      <c r="G2" s="2"/>
      <c r="V2" s="180"/>
      <c r="W2" s="2"/>
      <c r="X2" s="4"/>
      <c r="Y2" s="2"/>
      <c r="Z2" s="2"/>
      <c r="AA2" s="181"/>
      <c r="AB2" s="181"/>
      <c r="AC2" s="181"/>
      <c r="AD2" s="181"/>
      <c r="AE2" s="181"/>
    </row>
    <row r="3" spans="3:31" s="18" customFormat="1" ht="18.75" customHeight="1" hidden="1">
      <c r="C3" s="6"/>
      <c r="D3" s="6"/>
      <c r="E3" s="6"/>
      <c r="F3" s="6"/>
      <c r="G3" s="6"/>
      <c r="V3" s="180"/>
      <c r="W3" s="2" t="s">
        <v>2</v>
      </c>
      <c r="X3" s="4"/>
      <c r="Y3" s="2" t="s">
        <v>1</v>
      </c>
      <c r="Z3" s="4"/>
      <c r="AA3" s="2"/>
      <c r="AB3" s="2"/>
      <c r="AC3" s="181"/>
      <c r="AD3" s="181"/>
      <c r="AE3" s="181"/>
    </row>
    <row r="4" spans="3:31" s="18" customFormat="1" ht="18.75" customHeight="1">
      <c r="C4" s="3" t="s">
        <v>3</v>
      </c>
      <c r="D4" s="2"/>
      <c r="E4" s="2"/>
      <c r="F4" s="2"/>
      <c r="G4" s="2"/>
      <c r="J4" s="2" t="s">
        <v>2</v>
      </c>
      <c r="V4" s="180"/>
      <c r="W4" s="2" t="s">
        <v>82</v>
      </c>
      <c r="X4" s="4"/>
      <c r="Y4" s="2"/>
      <c r="Z4" s="4"/>
      <c r="AA4" s="2"/>
      <c r="AB4" s="2"/>
      <c r="AC4" s="181"/>
      <c r="AD4" s="181"/>
      <c r="AE4" s="181"/>
    </row>
    <row r="5" spans="3:28" s="18" customFormat="1" ht="18.75" customHeight="1" hidden="1">
      <c r="C5" s="3"/>
      <c r="D5" s="2"/>
      <c r="E5" s="2"/>
      <c r="F5" s="2"/>
      <c r="G5" s="2"/>
      <c r="V5" s="180"/>
      <c r="W5" s="6"/>
      <c r="X5" s="6"/>
      <c r="Y5" s="2"/>
      <c r="Z5" s="4"/>
      <c r="AA5" s="2"/>
      <c r="AB5" s="2"/>
    </row>
    <row r="6" spans="1:31" ht="15">
      <c r="A6" s="2"/>
      <c r="B6" s="2"/>
      <c r="C6" s="3" t="s">
        <v>76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2"/>
      <c r="X6" s="4"/>
      <c r="Y6" s="2"/>
      <c r="Z6" s="2"/>
      <c r="AA6" s="2"/>
      <c r="AB6" s="2"/>
      <c r="AC6" s="2"/>
      <c r="AD6" s="5"/>
      <c r="AE6" s="5"/>
    </row>
    <row r="7" spans="1:31" ht="15" hidden="1">
      <c r="A7" s="5"/>
      <c r="B7" s="5"/>
      <c r="C7" s="3"/>
      <c r="D7" s="2"/>
      <c r="E7" s="2"/>
      <c r="F7" s="182" t="s">
        <v>77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5"/>
      <c r="AB7" s="5"/>
      <c r="AC7" s="5"/>
      <c r="AD7" s="5"/>
      <c r="AE7" s="5"/>
    </row>
    <row r="8" spans="1:31" ht="15">
      <c r="A8" s="5"/>
      <c r="B8" s="5"/>
      <c r="C8" s="24"/>
      <c r="D8" s="5"/>
      <c r="E8" s="5"/>
      <c r="F8" s="292" t="s">
        <v>113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5"/>
      <c r="AA8" s="5"/>
      <c r="AB8" s="5"/>
      <c r="AC8" s="5"/>
      <c r="AD8" s="5"/>
      <c r="AE8" s="5"/>
    </row>
    <row r="9" spans="1:31" ht="15.75" thickBot="1">
      <c r="A9" s="5"/>
      <c r="B9" s="194"/>
      <c r="C9" s="24"/>
      <c r="D9" s="5"/>
      <c r="E9" s="5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5"/>
      <c r="AA9" s="5"/>
      <c r="AB9" s="5"/>
      <c r="AC9" s="5"/>
      <c r="AD9" s="5"/>
      <c r="AE9" s="5"/>
    </row>
    <row r="10" spans="1:29" ht="30" customHeight="1">
      <c r="A10" s="308" t="s">
        <v>30</v>
      </c>
      <c r="B10" s="310" t="s">
        <v>31</v>
      </c>
      <c r="C10" s="312" t="s">
        <v>32</v>
      </c>
      <c r="D10" s="314" t="s">
        <v>33</v>
      </c>
      <c r="E10" s="314" t="s">
        <v>34</v>
      </c>
      <c r="F10" s="316" t="s">
        <v>35</v>
      </c>
      <c r="G10" s="317" t="s">
        <v>36</v>
      </c>
      <c r="H10" s="317"/>
      <c r="I10" s="317"/>
      <c r="J10" s="317"/>
      <c r="K10" s="318"/>
      <c r="L10" s="318"/>
      <c r="M10" s="318"/>
      <c r="N10" s="318"/>
      <c r="O10" s="318"/>
      <c r="P10" s="319"/>
      <c r="Q10" s="302" t="s">
        <v>36</v>
      </c>
      <c r="R10" s="302"/>
      <c r="S10" s="302"/>
      <c r="T10" s="302"/>
      <c r="U10" s="302" t="s">
        <v>37</v>
      </c>
      <c r="V10" s="302"/>
      <c r="W10" s="302"/>
      <c r="X10" s="302"/>
      <c r="Y10" s="302"/>
      <c r="Z10" s="160"/>
      <c r="AA10" s="160"/>
      <c r="AB10" s="161"/>
      <c r="AC10" s="303" t="s">
        <v>71</v>
      </c>
    </row>
    <row r="11" spans="1:29" ht="12.75">
      <c r="A11" s="309"/>
      <c r="B11" s="311"/>
      <c r="C11" s="313"/>
      <c r="D11" s="315"/>
      <c r="E11" s="315"/>
      <c r="F11" s="301"/>
      <c r="G11" s="301" t="s">
        <v>78</v>
      </c>
      <c r="H11" s="301"/>
      <c r="I11" s="304" t="s">
        <v>41</v>
      </c>
      <c r="J11" s="305"/>
      <c r="K11" s="304" t="s">
        <v>17</v>
      </c>
      <c r="L11" s="305"/>
      <c r="M11" s="301" t="s">
        <v>42</v>
      </c>
      <c r="N11" s="301" t="s">
        <v>43</v>
      </c>
      <c r="O11" s="301"/>
      <c r="P11" s="301" t="s">
        <v>44</v>
      </c>
      <c r="Q11" s="301" t="s">
        <v>45</v>
      </c>
      <c r="R11" s="301" t="s">
        <v>46</v>
      </c>
      <c r="S11" s="301" t="s">
        <v>72</v>
      </c>
      <c r="T11" s="301"/>
      <c r="U11" s="301" t="s">
        <v>45</v>
      </c>
      <c r="V11" s="301" t="s">
        <v>48</v>
      </c>
      <c r="W11" s="301"/>
      <c r="X11" s="301" t="s">
        <v>49</v>
      </c>
      <c r="Y11" s="301"/>
      <c r="Z11" s="297" t="s">
        <v>50</v>
      </c>
      <c r="AA11" s="298" t="s">
        <v>51</v>
      </c>
      <c r="AB11" s="299" t="s">
        <v>52</v>
      </c>
      <c r="AC11" s="303"/>
    </row>
    <row r="12" spans="1:29" ht="50.25" customHeight="1">
      <c r="A12" s="309"/>
      <c r="B12" s="311"/>
      <c r="C12" s="313"/>
      <c r="D12" s="315"/>
      <c r="E12" s="315"/>
      <c r="F12" s="301"/>
      <c r="G12" s="301"/>
      <c r="H12" s="301"/>
      <c r="I12" s="306"/>
      <c r="J12" s="307"/>
      <c r="K12" s="306"/>
      <c r="L12" s="307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97"/>
      <c r="AA12" s="298"/>
      <c r="AB12" s="299"/>
      <c r="AC12" s="303"/>
    </row>
    <row r="13" ht="12.75" hidden="1">
      <c r="AC13" s="183"/>
    </row>
    <row r="14" spans="1:29" s="132" customFormat="1" ht="47.25">
      <c r="A14" s="41">
        <v>1</v>
      </c>
      <c r="B14" s="42" t="s">
        <v>97</v>
      </c>
      <c r="C14" s="44" t="s">
        <v>79</v>
      </c>
      <c r="D14" s="43" t="s">
        <v>80</v>
      </c>
      <c r="E14" s="43">
        <v>0.5</v>
      </c>
      <c r="F14" s="45">
        <f>2272*1.055+0.04</f>
        <v>2397</v>
      </c>
      <c r="G14" s="45">
        <v>0.6</v>
      </c>
      <c r="H14" s="45">
        <f>F14*G14</f>
        <v>1438.2</v>
      </c>
      <c r="I14" s="45"/>
      <c r="J14" s="45">
        <f>F14*I14</f>
        <v>0</v>
      </c>
      <c r="K14" s="45">
        <v>0</v>
      </c>
      <c r="L14" s="45">
        <f>F14*K14/100</f>
        <v>0</v>
      </c>
      <c r="M14" s="45"/>
      <c r="N14" s="45"/>
      <c r="O14" s="45"/>
      <c r="P14" s="45"/>
      <c r="Q14" s="45">
        <f>R14+T14</f>
        <v>0</v>
      </c>
      <c r="R14" s="45"/>
      <c r="S14" s="162"/>
      <c r="T14" s="48"/>
      <c r="U14" s="48">
        <f>W14+Y14</f>
        <v>599.25</v>
      </c>
      <c r="V14" s="163">
        <v>0.25</v>
      </c>
      <c r="W14" s="45">
        <f>F14*V14</f>
        <v>599.25</v>
      </c>
      <c r="X14" s="45"/>
      <c r="Y14" s="45">
        <f>F14*X14</f>
        <v>0</v>
      </c>
      <c r="Z14" s="45">
        <f>Y14+W14+T14+R14+P14+O14+M14+J14+H14+F14+L14</f>
        <v>4434.45</v>
      </c>
      <c r="AA14" s="45">
        <f>Z14*0.4</f>
        <v>1773.78</v>
      </c>
      <c r="AB14" s="46">
        <f>AA14+Z14</f>
        <v>6208.23</v>
      </c>
      <c r="AC14" s="411">
        <f>AB14*12</f>
        <v>74498.76</v>
      </c>
    </row>
    <row r="15" ht="12.75">
      <c r="F15" s="159"/>
    </row>
    <row r="17" spans="1:28" ht="18">
      <c r="A17" s="18"/>
      <c r="B17" s="18"/>
      <c r="C17" s="20" t="s">
        <v>95</v>
      </c>
      <c r="D17" s="21"/>
      <c r="E17" s="21"/>
      <c r="F17" s="21"/>
      <c r="G17" s="21" t="s">
        <v>28</v>
      </c>
      <c r="H17" s="21"/>
      <c r="I17" s="21"/>
      <c r="J17" s="21"/>
      <c r="K17" s="21"/>
      <c r="L17" s="21"/>
      <c r="M17" s="21"/>
      <c r="N17" s="21"/>
      <c r="O17" s="21"/>
      <c r="P17" s="63"/>
      <c r="Q17" s="21"/>
      <c r="W17" s="21" t="s">
        <v>112</v>
      </c>
      <c r="Z17" s="23"/>
      <c r="AA17" s="23"/>
      <c r="AB17" s="18"/>
    </row>
    <row r="18" spans="3:26" ht="18">
      <c r="C18" s="24"/>
      <c r="D18" s="288" t="s">
        <v>81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300"/>
      <c r="Q18" s="22"/>
      <c r="Z18" s="228"/>
    </row>
    <row r="28" s="15" customFormat="1" ht="12.75"/>
    <row r="29" s="15" customFormat="1" ht="14.25">
      <c r="W29" s="204"/>
    </row>
    <row r="30" spans="3:31" s="23" customFormat="1" ht="18.75" customHeight="1">
      <c r="C30" s="205"/>
      <c r="D30" s="204"/>
      <c r="E30" s="204"/>
      <c r="F30" s="204"/>
      <c r="G30" s="204"/>
      <c r="V30" s="210"/>
      <c r="W30" s="204"/>
      <c r="X30" s="206"/>
      <c r="Y30" s="204"/>
      <c r="Z30" s="204"/>
      <c r="AA30" s="224"/>
      <c r="AB30" s="224"/>
      <c r="AC30" s="224"/>
      <c r="AD30" s="224"/>
      <c r="AE30" s="224"/>
    </row>
    <row r="31" spans="3:31" s="23" customFormat="1" ht="18.75" customHeight="1" hidden="1">
      <c r="C31" s="207"/>
      <c r="D31" s="207"/>
      <c r="E31" s="207"/>
      <c r="F31" s="207"/>
      <c r="G31" s="207"/>
      <c r="V31" s="210"/>
      <c r="W31" s="204"/>
      <c r="X31" s="206"/>
      <c r="Y31" s="204"/>
      <c r="Z31" s="206"/>
      <c r="AA31" s="204"/>
      <c r="AB31" s="204"/>
      <c r="AC31" s="224"/>
      <c r="AD31" s="224"/>
      <c r="AE31" s="224"/>
    </row>
    <row r="32" spans="3:31" s="23" customFormat="1" ht="18.75" customHeight="1">
      <c r="C32" s="205"/>
      <c r="D32" s="204"/>
      <c r="E32" s="204"/>
      <c r="F32" s="204"/>
      <c r="G32" s="204"/>
      <c r="J32" s="204"/>
      <c r="V32" s="210"/>
      <c r="W32" s="204"/>
      <c r="X32" s="206"/>
      <c r="Y32" s="204"/>
      <c r="Z32" s="206"/>
      <c r="AA32" s="204"/>
      <c r="AB32" s="204"/>
      <c r="AC32" s="224"/>
      <c r="AD32" s="224"/>
      <c r="AE32" s="224"/>
    </row>
    <row r="33" spans="3:28" s="23" customFormat="1" ht="18.75" customHeight="1" hidden="1">
      <c r="C33" s="205"/>
      <c r="D33" s="204"/>
      <c r="E33" s="204"/>
      <c r="F33" s="204"/>
      <c r="G33" s="204"/>
      <c r="V33" s="210"/>
      <c r="W33" s="207"/>
      <c r="X33" s="207"/>
      <c r="Y33" s="204"/>
      <c r="Z33" s="206"/>
      <c r="AA33" s="204"/>
      <c r="AB33" s="204"/>
    </row>
    <row r="34" spans="1:31" s="15" customFormat="1" ht="15">
      <c r="A34" s="204"/>
      <c r="B34" s="204"/>
      <c r="C34" s="205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6"/>
      <c r="W34" s="204"/>
      <c r="X34" s="206"/>
      <c r="Y34" s="204"/>
      <c r="Z34" s="204"/>
      <c r="AA34" s="204"/>
      <c r="AB34" s="204"/>
      <c r="AC34" s="204"/>
      <c r="AD34" s="21"/>
      <c r="AE34" s="21"/>
    </row>
    <row r="35" spans="1:31" s="15" customFormat="1" ht="15" hidden="1">
      <c r="A35" s="21"/>
      <c r="B35" s="21"/>
      <c r="C35" s="205"/>
      <c r="D35" s="204"/>
      <c r="E35" s="20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1"/>
      <c r="AB35" s="21"/>
      <c r="AC35" s="21"/>
      <c r="AD35" s="21"/>
      <c r="AE35" s="21"/>
    </row>
    <row r="36" spans="1:31" s="15" customFormat="1" ht="15">
      <c r="A36" s="21"/>
      <c r="B36" s="21"/>
      <c r="C36" s="27"/>
      <c r="D36" s="21"/>
      <c r="E36" s="21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1"/>
      <c r="AA36" s="21"/>
      <c r="AB36" s="21"/>
      <c r="AC36" s="21"/>
      <c r="AD36" s="21"/>
      <c r="AE36" s="21"/>
    </row>
    <row r="37" spans="1:31" s="15" customFormat="1" ht="15">
      <c r="A37" s="21"/>
      <c r="B37" s="21"/>
      <c r="C37" s="27"/>
      <c r="D37" s="21"/>
      <c r="E37" s="21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1"/>
      <c r="AA37" s="21"/>
      <c r="AB37" s="21"/>
      <c r="AC37" s="21"/>
      <c r="AD37" s="21"/>
      <c r="AE37" s="21"/>
    </row>
    <row r="38" spans="1:29" s="15" customFormat="1" ht="30" customHeight="1">
      <c r="A38" s="290"/>
      <c r="B38" s="289"/>
      <c r="C38" s="295"/>
      <c r="D38" s="296"/>
      <c r="E38" s="296"/>
      <c r="F38" s="289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61"/>
      <c r="AA38" s="61"/>
      <c r="AB38" s="61"/>
      <c r="AC38" s="291"/>
    </row>
    <row r="39" spans="1:29" s="15" customFormat="1" ht="12.75">
      <c r="A39" s="290"/>
      <c r="B39" s="294"/>
      <c r="C39" s="295"/>
      <c r="D39" s="296"/>
      <c r="E39" s="296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6"/>
      <c r="AA39" s="287"/>
      <c r="AB39" s="287"/>
      <c r="AC39" s="291"/>
    </row>
    <row r="40" spans="1:29" s="15" customFormat="1" ht="50.25" customHeight="1">
      <c r="A40" s="290"/>
      <c r="B40" s="294"/>
      <c r="C40" s="295"/>
      <c r="D40" s="296"/>
      <c r="E40" s="296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6"/>
      <c r="AA40" s="287"/>
      <c r="AB40" s="287"/>
      <c r="AC40" s="291"/>
    </row>
    <row r="41" s="15" customFormat="1" ht="12.75" hidden="1"/>
    <row r="42" spans="1:29" s="227" customFormat="1" ht="15.75">
      <c r="A42" s="62"/>
      <c r="B42" s="62"/>
      <c r="C42" s="71"/>
      <c r="D42" s="62"/>
      <c r="E42" s="6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9"/>
      <c r="T42" s="73"/>
      <c r="U42" s="73"/>
      <c r="V42" s="209"/>
      <c r="W42" s="72"/>
      <c r="X42" s="72"/>
      <c r="Y42" s="72"/>
      <c r="Z42" s="72"/>
      <c r="AA42" s="72"/>
      <c r="AB42" s="72"/>
      <c r="AC42" s="226"/>
    </row>
    <row r="43" s="15" customFormat="1" ht="12.75">
      <c r="F43" s="216"/>
    </row>
    <row r="44" s="15" customFormat="1" ht="12.75"/>
    <row r="45" spans="1:28" s="15" customFormat="1" ht="18">
      <c r="A45" s="23"/>
      <c r="B45" s="23"/>
      <c r="C45" s="20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W45" s="21"/>
      <c r="Z45" s="23"/>
      <c r="AA45" s="23"/>
      <c r="AB45" s="23"/>
    </row>
    <row r="46" spans="3:17" s="15" customFormat="1" ht="15">
      <c r="C46" s="2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2"/>
    </row>
    <row r="47" s="15" customFormat="1" ht="12.75"/>
  </sheetData>
  <sheetProtection/>
  <mergeCells count="56">
    <mergeCell ref="F8:Y8"/>
    <mergeCell ref="F9:Y9"/>
    <mergeCell ref="A10:A12"/>
    <mergeCell ref="B10:B12"/>
    <mergeCell ref="C10:C12"/>
    <mergeCell ref="D10:D12"/>
    <mergeCell ref="E10:E12"/>
    <mergeCell ref="F10:F12"/>
    <mergeCell ref="G10:P10"/>
    <mergeCell ref="Q10:T10"/>
    <mergeCell ref="U10:Y10"/>
    <mergeCell ref="AC10:AC12"/>
    <mergeCell ref="G11:H12"/>
    <mergeCell ref="I11:J12"/>
    <mergeCell ref="K11:L12"/>
    <mergeCell ref="M11:M12"/>
    <mergeCell ref="N11:O12"/>
    <mergeCell ref="P11:P12"/>
    <mergeCell ref="Q11:Q12"/>
    <mergeCell ref="R11:R12"/>
    <mergeCell ref="Z11:Z12"/>
    <mergeCell ref="AA11:AA12"/>
    <mergeCell ref="AB11:AB12"/>
    <mergeCell ref="D18:P18"/>
    <mergeCell ref="S11:T12"/>
    <mergeCell ref="U11:U12"/>
    <mergeCell ref="V11:W12"/>
    <mergeCell ref="X11:Y12"/>
    <mergeCell ref="F36:Y36"/>
    <mergeCell ref="F37:Y37"/>
    <mergeCell ref="A38:A40"/>
    <mergeCell ref="B38:B40"/>
    <mergeCell ref="C38:C40"/>
    <mergeCell ref="D38:D40"/>
    <mergeCell ref="E38:E40"/>
    <mergeCell ref="F38:F40"/>
    <mergeCell ref="G38:P38"/>
    <mergeCell ref="Q38:T38"/>
    <mergeCell ref="U38:Y38"/>
    <mergeCell ref="AC38:AC40"/>
    <mergeCell ref="G39:H40"/>
    <mergeCell ref="I39:J40"/>
    <mergeCell ref="K39:L40"/>
    <mergeCell ref="M39:M40"/>
    <mergeCell ref="N39:O40"/>
    <mergeCell ref="P39:P40"/>
    <mergeCell ref="Q39:Q40"/>
    <mergeCell ref="R39:R40"/>
    <mergeCell ref="Z39:Z40"/>
    <mergeCell ref="AA39:AA40"/>
    <mergeCell ref="AB39:AB40"/>
    <mergeCell ref="D46:P46"/>
    <mergeCell ref="S39:T40"/>
    <mergeCell ref="U39:U40"/>
    <mergeCell ref="V39:W40"/>
    <mergeCell ref="X39:Y40"/>
  </mergeCells>
  <printOptions horizontalCentered="1"/>
  <pageMargins left="0" right="0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5"/>
  <sheetViews>
    <sheetView view="pageBreakPreview" zoomScale="60" zoomScalePageLayoutView="0" workbookViewId="0" topLeftCell="A1">
      <selection activeCell="AC41" sqref="A1:AC43"/>
    </sheetView>
  </sheetViews>
  <sheetFormatPr defaultColWidth="9.00390625" defaultRowHeight="12.75"/>
  <cols>
    <col min="1" max="1" width="5.625" style="0" customWidth="1"/>
    <col min="2" max="2" width="16.625" style="0" customWidth="1"/>
    <col min="3" max="3" width="13.00390625" style="0" customWidth="1"/>
    <col min="4" max="4" width="13.375" style="0" customWidth="1"/>
    <col min="5" max="5" width="5.625" style="0" customWidth="1"/>
    <col min="6" max="6" width="10.00390625" style="0" customWidth="1"/>
    <col min="7" max="7" width="9.25390625" style="0" bestFit="1" customWidth="1"/>
    <col min="8" max="8" width="12.75390625" style="0" customWidth="1"/>
    <col min="9" max="10" width="9.25390625" style="0" bestFit="1" customWidth="1"/>
    <col min="11" max="16" width="9.125" style="0" hidden="1" customWidth="1"/>
    <col min="17" max="18" width="9.25390625" style="0" bestFit="1" customWidth="1"/>
    <col min="19" max="19" width="9.375" style="0" bestFit="1" customWidth="1"/>
    <col min="20" max="20" width="0" style="0" hidden="1" customWidth="1"/>
    <col min="21" max="21" width="9.375" style="0" bestFit="1" customWidth="1"/>
    <col min="22" max="22" width="9.25390625" style="0" bestFit="1" customWidth="1"/>
    <col min="23" max="23" width="9.375" style="0" bestFit="1" customWidth="1"/>
    <col min="24" max="25" width="9.25390625" style="0" bestFit="1" customWidth="1"/>
    <col min="26" max="27" width="10.125" style="0" customWidth="1"/>
    <col min="28" max="28" width="11.625" style="0" customWidth="1"/>
    <col min="29" max="29" width="14.25390625" style="0" customWidth="1"/>
  </cols>
  <sheetData>
    <row r="1" spans="1:31" s="67" customFormat="1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  <c r="X1" s="64"/>
      <c r="Y1" s="65"/>
      <c r="Z1" s="64"/>
      <c r="AA1" s="64"/>
      <c r="AB1" s="64"/>
      <c r="AC1" s="64"/>
      <c r="AD1" s="66"/>
      <c r="AE1" s="66"/>
    </row>
    <row r="2" spans="1:31" s="67" customFormat="1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4"/>
      <c r="Y2" s="65"/>
      <c r="Z2" s="64"/>
      <c r="AA2" s="64"/>
      <c r="AB2" s="64"/>
      <c r="AC2" s="64"/>
      <c r="AD2" s="66"/>
      <c r="AE2" s="66"/>
    </row>
    <row r="3" spans="1:31" s="67" customFormat="1" ht="15.75" hidden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66"/>
      <c r="AE3" s="66"/>
    </row>
    <row r="4" spans="1:31" s="67" customFormat="1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4"/>
      <c r="Y4" s="65"/>
      <c r="Z4" s="64"/>
      <c r="AA4" s="64"/>
      <c r="AB4" s="64"/>
      <c r="AC4" s="64"/>
      <c r="AD4" s="66"/>
      <c r="AE4" s="66"/>
    </row>
    <row r="5" spans="1:31" s="67" customFormat="1" ht="18">
      <c r="A5" s="64"/>
      <c r="B5" s="64"/>
      <c r="C5" s="64"/>
      <c r="D5" s="64"/>
      <c r="E5" s="64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64"/>
      <c r="AB5" s="64"/>
      <c r="AC5" s="64"/>
      <c r="AD5" s="66"/>
      <c r="AE5" s="66"/>
    </row>
    <row r="6" spans="1:31" s="67" customFormat="1" ht="15">
      <c r="A6" s="64"/>
      <c r="B6" s="64"/>
      <c r="C6" s="343"/>
      <c r="D6" s="343"/>
      <c r="E6" s="343"/>
      <c r="F6" s="343"/>
      <c r="G6" s="343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64"/>
      <c r="AC6" s="64"/>
      <c r="AD6" s="66"/>
      <c r="AE6" s="66"/>
    </row>
    <row r="7" spans="6:26" s="84" customFormat="1" ht="18.75" customHeight="1"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</row>
    <row r="8" spans="1:31" ht="15">
      <c r="A8" s="2"/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  <c r="X8" s="2" t="s">
        <v>2</v>
      </c>
      <c r="Y8" s="4"/>
      <c r="Z8" s="2"/>
      <c r="AA8" s="2"/>
      <c r="AB8" s="2"/>
      <c r="AC8" s="2"/>
      <c r="AD8" s="5"/>
      <c r="AE8" s="5"/>
    </row>
    <row r="9" spans="1:31" ht="15">
      <c r="A9" s="2"/>
      <c r="B9" s="2"/>
      <c r="C9" s="3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2" t="s">
        <v>82</v>
      </c>
      <c r="Y9" s="4"/>
      <c r="Z9" s="2"/>
      <c r="AA9" s="2"/>
      <c r="AB9" s="2"/>
      <c r="AC9" s="2"/>
      <c r="AD9" s="5"/>
      <c r="AE9" s="5"/>
    </row>
    <row r="10" spans="1:31" ht="15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  <c r="AE10" s="5"/>
    </row>
    <row r="11" spans="1:31" ht="15">
      <c r="A11" s="2"/>
      <c r="B11" s="2"/>
      <c r="C11" s="3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/>
      <c r="X11" s="2"/>
      <c r="Y11" s="4"/>
      <c r="Z11" s="2"/>
      <c r="AA11" s="2"/>
      <c r="AB11" s="2"/>
      <c r="AC11" s="2"/>
      <c r="AD11" s="5"/>
      <c r="AE11" s="5"/>
    </row>
    <row r="12" spans="1:31" ht="18">
      <c r="A12" s="2"/>
      <c r="B12" s="2"/>
      <c r="C12" s="3" t="s">
        <v>84</v>
      </c>
      <c r="D12" s="2"/>
      <c r="E12" s="2"/>
      <c r="F12" s="347" t="s">
        <v>58</v>
      </c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2"/>
      <c r="AB12" s="2"/>
      <c r="AC12" s="2"/>
      <c r="AD12" s="5"/>
      <c r="AE12" s="5"/>
    </row>
    <row r="13" spans="1:31" ht="15">
      <c r="A13" s="2"/>
      <c r="B13" s="2"/>
      <c r="C13" s="349" t="s">
        <v>6</v>
      </c>
      <c r="D13" s="349"/>
      <c r="E13" s="349"/>
      <c r="F13" s="349"/>
      <c r="G13" s="349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94</v>
      </c>
      <c r="S13" s="348" t="s">
        <v>118</v>
      </c>
      <c r="T13" s="348"/>
      <c r="U13" s="348"/>
      <c r="V13" s="7"/>
      <c r="W13" s="7"/>
      <c r="X13" s="7"/>
      <c r="Y13" s="7"/>
      <c r="Z13" s="7"/>
      <c r="AA13" s="7"/>
      <c r="AB13" s="2"/>
      <c r="AC13" s="2"/>
      <c r="AD13" s="5"/>
      <c r="AE13" s="5"/>
    </row>
    <row r="14" spans="3:26" s="18" customFormat="1" ht="18.75" customHeight="1">
      <c r="C14" s="86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</row>
    <row r="15" spans="1:29" s="2" customFormat="1" ht="14.25">
      <c r="A15" s="324" t="s">
        <v>30</v>
      </c>
      <c r="B15" s="325" t="s">
        <v>31</v>
      </c>
      <c r="C15" s="328" t="s">
        <v>32</v>
      </c>
      <c r="D15" s="329" t="s">
        <v>33</v>
      </c>
      <c r="E15" s="329" t="s">
        <v>34</v>
      </c>
      <c r="F15" s="323" t="s">
        <v>35</v>
      </c>
      <c r="G15" s="350" t="s">
        <v>59</v>
      </c>
      <c r="H15" s="350"/>
      <c r="I15" s="350"/>
      <c r="J15" s="350"/>
      <c r="K15" s="350"/>
      <c r="L15" s="350"/>
      <c r="M15" s="350"/>
      <c r="N15" s="350"/>
      <c r="O15" s="350"/>
      <c r="P15" s="350"/>
      <c r="Q15" s="351" t="s">
        <v>36</v>
      </c>
      <c r="R15" s="352"/>
      <c r="S15" s="352"/>
      <c r="T15" s="353"/>
      <c r="U15" s="350" t="s">
        <v>37</v>
      </c>
      <c r="V15" s="350"/>
      <c r="W15" s="350"/>
      <c r="X15" s="350"/>
      <c r="Y15" s="350"/>
      <c r="Z15" s="105"/>
      <c r="AA15" s="105"/>
      <c r="AB15" s="105"/>
      <c r="AC15" s="105"/>
    </row>
    <row r="16" spans="1:29" s="2" customFormat="1" ht="18.75" customHeight="1">
      <c r="A16" s="324"/>
      <c r="B16" s="326"/>
      <c r="C16" s="328"/>
      <c r="D16" s="329"/>
      <c r="E16" s="329"/>
      <c r="F16" s="323"/>
      <c r="G16" s="323" t="s">
        <v>40</v>
      </c>
      <c r="H16" s="323"/>
      <c r="I16" s="323" t="s">
        <v>41</v>
      </c>
      <c r="J16" s="323"/>
      <c r="K16" s="323" t="s">
        <v>60</v>
      </c>
      <c r="L16" s="323"/>
      <c r="M16" s="323" t="s">
        <v>42</v>
      </c>
      <c r="N16" s="323" t="s">
        <v>43</v>
      </c>
      <c r="O16" s="323"/>
      <c r="P16" s="323"/>
      <c r="Q16" s="323" t="s">
        <v>45</v>
      </c>
      <c r="R16" s="323" t="s">
        <v>47</v>
      </c>
      <c r="S16" s="323"/>
      <c r="T16" s="332" t="s">
        <v>17</v>
      </c>
      <c r="U16" s="323" t="s">
        <v>45</v>
      </c>
      <c r="V16" s="323" t="s">
        <v>48</v>
      </c>
      <c r="W16" s="323"/>
      <c r="X16" s="323" t="s">
        <v>49</v>
      </c>
      <c r="Y16" s="323"/>
      <c r="Z16" s="321" t="s">
        <v>50</v>
      </c>
      <c r="AA16" s="322" t="s">
        <v>51</v>
      </c>
      <c r="AB16" s="322" t="s">
        <v>52</v>
      </c>
      <c r="AC16" s="330" t="s">
        <v>39</v>
      </c>
    </row>
    <row r="17" spans="1:29" s="2" customFormat="1" ht="110.25" customHeight="1">
      <c r="A17" s="324"/>
      <c r="B17" s="327"/>
      <c r="C17" s="328"/>
      <c r="D17" s="329"/>
      <c r="E17" s="329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33"/>
      <c r="U17" s="323"/>
      <c r="V17" s="323"/>
      <c r="W17" s="323"/>
      <c r="X17" s="323"/>
      <c r="Y17" s="323"/>
      <c r="Z17" s="321"/>
      <c r="AA17" s="322"/>
      <c r="AB17" s="322"/>
      <c r="AC17" s="331"/>
    </row>
    <row r="18" spans="1:29" s="2" customFormat="1" ht="18.75" customHeight="1" hidden="1">
      <c r="A18" s="106"/>
      <c r="B18" s="164"/>
      <c r="C18" s="108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6"/>
      <c r="Q18" s="106"/>
      <c r="R18" s="105"/>
      <c r="S18" s="105"/>
      <c r="T18" s="105"/>
      <c r="U18" s="105"/>
      <c r="V18" s="109"/>
      <c r="W18" s="107"/>
      <c r="X18" s="110"/>
      <c r="Y18" s="106"/>
      <c r="Z18" s="106"/>
      <c r="AA18" s="107"/>
      <c r="AB18" s="107"/>
      <c r="AC18" s="105"/>
    </row>
    <row r="19" spans="1:29" s="2" customFormat="1" ht="18.75" customHeight="1" hidden="1">
      <c r="A19" s="106"/>
      <c r="B19" s="106"/>
      <c r="C19" s="108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6"/>
      <c r="Q19" s="106"/>
      <c r="R19" s="105"/>
      <c r="S19" s="105"/>
      <c r="T19" s="105"/>
      <c r="U19" s="105"/>
      <c r="V19" s="109"/>
      <c r="W19" s="107"/>
      <c r="X19" s="110"/>
      <c r="Y19" s="106"/>
      <c r="Z19" s="106"/>
      <c r="AA19" s="107"/>
      <c r="AB19" s="107"/>
      <c r="AC19" s="105"/>
    </row>
    <row r="20" spans="1:29" s="2" customFormat="1" ht="18.75" customHeight="1" hidden="1">
      <c r="A20" s="106"/>
      <c r="B20" s="106"/>
      <c r="C20" s="108"/>
      <c r="D20" s="10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6"/>
      <c r="Q20" s="106"/>
      <c r="R20" s="105"/>
      <c r="S20" s="105"/>
      <c r="T20" s="105"/>
      <c r="U20" s="105"/>
      <c r="V20" s="109"/>
      <c r="W20" s="107"/>
      <c r="X20" s="110"/>
      <c r="Y20" s="106"/>
      <c r="Z20" s="106"/>
      <c r="AA20" s="107"/>
      <c r="AB20" s="107"/>
      <c r="AC20" s="105"/>
    </row>
    <row r="21" spans="1:29" s="2" customFormat="1" ht="18.75" customHeight="1" hidden="1">
      <c r="A21" s="106"/>
      <c r="B21" s="106"/>
      <c r="C21" s="108"/>
      <c r="D21" s="10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6"/>
      <c r="Q21" s="106"/>
      <c r="R21" s="105"/>
      <c r="S21" s="105"/>
      <c r="T21" s="105"/>
      <c r="U21" s="105"/>
      <c r="V21" s="109"/>
      <c r="W21" s="107"/>
      <c r="X21" s="110"/>
      <c r="Y21" s="106"/>
      <c r="Z21" s="106"/>
      <c r="AA21" s="107"/>
      <c r="AB21" s="107"/>
      <c r="AC21" s="105"/>
    </row>
    <row r="22" spans="1:29" s="2" customFormat="1" ht="18.75" customHeight="1" hidden="1">
      <c r="A22" s="106"/>
      <c r="B22" s="106"/>
      <c r="C22" s="108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6"/>
      <c r="Q22" s="106"/>
      <c r="R22" s="105"/>
      <c r="S22" s="105"/>
      <c r="T22" s="105"/>
      <c r="U22" s="105"/>
      <c r="V22" s="109"/>
      <c r="W22" s="107"/>
      <c r="X22" s="110"/>
      <c r="Y22" s="106"/>
      <c r="Z22" s="106"/>
      <c r="AA22" s="107"/>
      <c r="AB22" s="107"/>
      <c r="AC22" s="105"/>
    </row>
    <row r="23" spans="1:29" s="2" customFormat="1" ht="18.75" customHeight="1" hidden="1">
      <c r="A23" s="104"/>
      <c r="B23" s="165"/>
      <c r="C23" s="166"/>
      <c r="D23" s="167"/>
      <c r="E23" s="167"/>
      <c r="F23" s="107"/>
      <c r="G23" s="107"/>
      <c r="H23" s="122"/>
      <c r="I23" s="107"/>
      <c r="J23" s="107"/>
      <c r="K23" s="107"/>
      <c r="L23" s="107"/>
      <c r="M23" s="107"/>
      <c r="N23" s="107"/>
      <c r="O23" s="107"/>
      <c r="P23" s="106"/>
      <c r="Q23" s="106"/>
      <c r="R23" s="105"/>
      <c r="S23" s="105"/>
      <c r="T23" s="105"/>
      <c r="U23" s="105"/>
      <c r="V23" s="109"/>
      <c r="W23" s="107"/>
      <c r="X23" s="117"/>
      <c r="Y23" s="122"/>
      <c r="Z23" s="116"/>
      <c r="AA23" s="114"/>
      <c r="AB23" s="114"/>
      <c r="AC23" s="114"/>
    </row>
    <row r="24" spans="1:31" s="172" customFormat="1" ht="18.75" customHeight="1" hidden="1">
      <c r="A24" s="168"/>
      <c r="B24" s="169"/>
      <c r="C24" s="167"/>
      <c r="D24" s="167"/>
      <c r="E24" s="167"/>
      <c r="F24" s="178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70"/>
      <c r="T24" s="105"/>
      <c r="U24" s="171"/>
      <c r="V24" s="171"/>
      <c r="W24" s="115"/>
      <c r="X24" s="116"/>
      <c r="Y24" s="116"/>
      <c r="Z24" s="116"/>
      <c r="AA24" s="114"/>
      <c r="AB24" s="114"/>
      <c r="AC24" s="114"/>
      <c r="AD24" s="93"/>
      <c r="AE24" s="64"/>
    </row>
    <row r="25" spans="1:29" s="2" customFormat="1" ht="18.75" customHeight="1">
      <c r="A25" s="104">
        <v>1</v>
      </c>
      <c r="B25" s="169" t="s">
        <v>93</v>
      </c>
      <c r="C25" s="112" t="s">
        <v>68</v>
      </c>
      <c r="D25" s="105" t="s">
        <v>62</v>
      </c>
      <c r="E25" s="105">
        <v>0.8</v>
      </c>
      <c r="F25" s="197">
        <v>2163.2</v>
      </c>
      <c r="G25" s="107">
        <v>1.47</v>
      </c>
      <c r="H25" s="122">
        <f>F25*G25</f>
        <v>3179.9039999999995</v>
      </c>
      <c r="I25" s="107"/>
      <c r="J25" s="107"/>
      <c r="K25" s="107"/>
      <c r="L25" s="107"/>
      <c r="M25" s="107"/>
      <c r="N25" s="107"/>
      <c r="O25" s="107"/>
      <c r="P25" s="106"/>
      <c r="Q25" s="117">
        <f>S25</f>
        <v>86.53</v>
      </c>
      <c r="R25" s="173">
        <v>0.04</v>
      </c>
      <c r="S25" s="124">
        <v>86.53</v>
      </c>
      <c r="T25" s="124"/>
      <c r="U25" s="105"/>
      <c r="V25" s="109">
        <v>0.25</v>
      </c>
      <c r="W25" s="122"/>
      <c r="X25" s="110"/>
      <c r="Y25" s="106"/>
      <c r="Z25" s="116">
        <f>Y25+W25+S25+P25+O25+M25+J25+H25+F25</f>
        <v>5429.634</v>
      </c>
      <c r="AA25" s="114">
        <f>Z25*0.4</f>
        <v>2171.8536</v>
      </c>
      <c r="AB25" s="114">
        <f>AA25+Z25</f>
        <v>7601.4876</v>
      </c>
      <c r="AC25" s="114">
        <f>AB25*8</f>
        <v>60811.9008</v>
      </c>
    </row>
    <row r="26" spans="1:29" s="2" customFormat="1" ht="18.75" customHeight="1">
      <c r="A26" s="104">
        <v>2</v>
      </c>
      <c r="B26" s="169" t="s">
        <v>96</v>
      </c>
      <c r="C26" s="112" t="s">
        <v>68</v>
      </c>
      <c r="D26" s="105" t="s">
        <v>62</v>
      </c>
      <c r="E26" s="105">
        <v>0.8</v>
      </c>
      <c r="F26" s="197">
        <v>2163.2</v>
      </c>
      <c r="G26" s="107">
        <v>1.47</v>
      </c>
      <c r="H26" s="122">
        <f>F26*G26</f>
        <v>3179.9039999999995</v>
      </c>
      <c r="I26" s="107"/>
      <c r="J26" s="107"/>
      <c r="K26" s="107"/>
      <c r="L26" s="107"/>
      <c r="M26" s="107"/>
      <c r="N26" s="107"/>
      <c r="O26" s="107"/>
      <c r="P26" s="106"/>
      <c r="Q26" s="117">
        <v>86.53</v>
      </c>
      <c r="R26" s="173">
        <v>0.04</v>
      </c>
      <c r="S26" s="124">
        <v>86.53</v>
      </c>
      <c r="T26" s="124"/>
      <c r="U26" s="105"/>
      <c r="V26" s="109">
        <v>0.25</v>
      </c>
      <c r="W26" s="122"/>
      <c r="X26" s="110"/>
      <c r="Y26" s="106"/>
      <c r="Z26" s="116">
        <f>Y26+W26+S26+P26+O26+M26+J26+H26+F26</f>
        <v>5429.634</v>
      </c>
      <c r="AA26" s="114">
        <f>Z26*0.4</f>
        <v>2171.8536</v>
      </c>
      <c r="AB26" s="114">
        <f>AA26+Z26</f>
        <v>7601.4876</v>
      </c>
      <c r="AC26" s="114">
        <f>AB26*8</f>
        <v>60811.9008</v>
      </c>
    </row>
    <row r="27" spans="1:29" s="2" customFormat="1" ht="43.5" customHeight="1">
      <c r="A27" s="104">
        <v>3</v>
      </c>
      <c r="B27" s="169" t="s">
        <v>89</v>
      </c>
      <c r="C27" s="119" t="s">
        <v>63</v>
      </c>
      <c r="D27" s="105" t="s">
        <v>62</v>
      </c>
      <c r="E27" s="105">
        <v>0.5</v>
      </c>
      <c r="F27" s="184">
        <v>1352</v>
      </c>
      <c r="G27" s="197">
        <v>1.26</v>
      </c>
      <c r="H27" s="122">
        <f>F27*G27</f>
        <v>1703.52</v>
      </c>
      <c r="I27" s="107">
        <v>0</v>
      </c>
      <c r="J27" s="114">
        <f>F27*I27</f>
        <v>0</v>
      </c>
      <c r="K27" s="107"/>
      <c r="L27" s="107"/>
      <c r="M27" s="107"/>
      <c r="N27" s="107"/>
      <c r="O27" s="107"/>
      <c r="P27" s="106"/>
      <c r="Q27" s="106"/>
      <c r="R27" s="105"/>
      <c r="S27" s="105"/>
      <c r="T27" s="105">
        <v>0</v>
      </c>
      <c r="U27" s="105"/>
      <c r="V27" s="109">
        <v>0.25</v>
      </c>
      <c r="W27" s="122">
        <f>F27*V27</f>
        <v>338</v>
      </c>
      <c r="X27" s="117">
        <v>0</v>
      </c>
      <c r="Y27" s="122">
        <f>F27*X27</f>
        <v>0</v>
      </c>
      <c r="Z27" s="116">
        <f>Y27+W27+S27+P27+O27+M27+J27+H27+F27+T27</f>
        <v>3393.52</v>
      </c>
      <c r="AA27" s="114">
        <f>Z27*0.4</f>
        <v>1357.4080000000001</v>
      </c>
      <c r="AB27" s="114">
        <f>AA27+Z27</f>
        <v>4750.928</v>
      </c>
      <c r="AC27" s="114">
        <f>AB27*12</f>
        <v>57011.136</v>
      </c>
    </row>
    <row r="28" spans="1:29" s="2" customFormat="1" ht="30.75" customHeight="1" hidden="1">
      <c r="A28" s="111"/>
      <c r="B28" s="174"/>
      <c r="C28" s="112"/>
      <c r="D28" s="44"/>
      <c r="E28" s="105"/>
      <c r="F28" s="113"/>
      <c r="G28" s="114"/>
      <c r="H28" s="122"/>
      <c r="I28" s="193"/>
      <c r="J28" s="114"/>
      <c r="K28" s="114"/>
      <c r="L28" s="114"/>
      <c r="M28" s="114"/>
      <c r="N28" s="114"/>
      <c r="O28" s="114"/>
      <c r="P28" s="114"/>
      <c r="Q28" s="116"/>
      <c r="R28" s="110"/>
      <c r="S28" s="117"/>
      <c r="T28" s="105"/>
      <c r="U28" s="124"/>
      <c r="V28" s="115"/>
      <c r="W28" s="122"/>
      <c r="X28" s="114"/>
      <c r="Y28" s="122"/>
      <c r="Z28" s="116"/>
      <c r="AA28" s="114"/>
      <c r="AB28" s="114"/>
      <c r="AC28" s="114"/>
    </row>
    <row r="29" spans="1:29" s="2" customFormat="1" ht="27" customHeight="1" hidden="1">
      <c r="A29" s="111"/>
      <c r="B29" s="174"/>
      <c r="C29" s="119"/>
      <c r="D29" s="105"/>
      <c r="E29" s="105"/>
      <c r="F29" s="113"/>
      <c r="G29" s="114"/>
      <c r="H29" s="114"/>
      <c r="I29" s="120"/>
      <c r="J29" s="114"/>
      <c r="K29" s="114"/>
      <c r="L29" s="114"/>
      <c r="M29" s="114"/>
      <c r="N29" s="114"/>
      <c r="O29" s="114"/>
      <c r="P29" s="114"/>
      <c r="Q29" s="116"/>
      <c r="R29" s="110"/>
      <c r="S29" s="117"/>
      <c r="T29" s="117"/>
      <c r="U29" s="117"/>
      <c r="V29" s="115"/>
      <c r="W29" s="114"/>
      <c r="X29" s="114"/>
      <c r="Y29" s="114"/>
      <c r="Z29" s="116">
        <f>Y29+W29+S29+P29+O29+M29+J29+H29+F29+T29</f>
        <v>0</v>
      </c>
      <c r="AA29" s="114"/>
      <c r="AB29" s="114"/>
      <c r="AC29" s="114"/>
    </row>
    <row r="30" spans="1:29" s="3" customFormat="1" ht="18.75" customHeight="1" hidden="1">
      <c r="A30" s="111"/>
      <c r="B30" s="174"/>
      <c r="C30" s="121"/>
      <c r="D30" s="105"/>
      <c r="E30" s="112"/>
      <c r="F30" s="175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16"/>
      <c r="R30" s="123"/>
      <c r="S30" s="124"/>
      <c r="T30" s="124"/>
      <c r="U30" s="124"/>
      <c r="V30" s="115"/>
      <c r="W30" s="122"/>
      <c r="X30" s="122"/>
      <c r="Y30" s="122"/>
      <c r="Z30" s="116"/>
      <c r="AA30" s="114"/>
      <c r="AB30" s="114"/>
      <c r="AC30" s="114"/>
    </row>
    <row r="31" spans="1:29" s="3" customFormat="1" ht="29.25" customHeight="1" hidden="1">
      <c r="A31" s="186"/>
      <c r="B31" s="42"/>
      <c r="C31" s="51"/>
      <c r="D31" s="34"/>
      <c r="E31" s="35"/>
      <c r="F31" s="185"/>
      <c r="G31" s="187"/>
      <c r="H31" s="122"/>
      <c r="I31" s="187"/>
      <c r="J31" s="187"/>
      <c r="K31" s="187"/>
      <c r="L31" s="187"/>
      <c r="M31" s="187"/>
      <c r="N31" s="187"/>
      <c r="O31" s="187"/>
      <c r="P31" s="187"/>
      <c r="Q31" s="188"/>
      <c r="R31" s="189"/>
      <c r="S31" s="124"/>
      <c r="T31" s="190"/>
      <c r="U31" s="124"/>
      <c r="V31" s="191"/>
      <c r="W31" s="187"/>
      <c r="X31" s="187"/>
      <c r="Y31" s="122"/>
      <c r="Z31" s="116"/>
      <c r="AA31" s="114"/>
      <c r="AB31" s="114"/>
      <c r="AC31" s="114"/>
    </row>
    <row r="32" spans="1:29" s="3" customFormat="1" ht="45.75" customHeight="1" hidden="1">
      <c r="A32" s="186"/>
      <c r="B32" s="169"/>
      <c r="C32" s="51"/>
      <c r="D32" s="34"/>
      <c r="E32" s="35"/>
      <c r="F32" s="185"/>
      <c r="G32" s="187"/>
      <c r="H32" s="122"/>
      <c r="I32" s="192"/>
      <c r="J32" s="114"/>
      <c r="K32" s="187"/>
      <c r="L32" s="187"/>
      <c r="M32" s="187"/>
      <c r="N32" s="187"/>
      <c r="O32" s="187"/>
      <c r="P32" s="187"/>
      <c r="Q32" s="188"/>
      <c r="R32" s="189"/>
      <c r="S32" s="190"/>
      <c r="T32" s="190"/>
      <c r="U32" s="124"/>
      <c r="V32" s="191"/>
      <c r="W32" s="187"/>
      <c r="X32" s="187"/>
      <c r="Y32" s="122"/>
      <c r="Z32" s="116"/>
      <c r="AA32" s="114"/>
      <c r="AB32" s="114"/>
      <c r="AC32" s="114"/>
    </row>
    <row r="33" spans="1:29" s="101" customFormat="1" ht="18.75" customHeight="1">
      <c r="A33" s="125"/>
      <c r="B33" s="125"/>
      <c r="C33" s="125" t="s">
        <v>45</v>
      </c>
      <c r="D33" s="125"/>
      <c r="E33" s="125">
        <f>SUM(E23:E32)</f>
        <v>2.1</v>
      </c>
      <c r="F33" s="179">
        <f>SUM(F23:F32)</f>
        <v>5678.4</v>
      </c>
      <c r="G33" s="126"/>
      <c r="H33" s="126">
        <f aca="true" t="shared" si="0" ref="H33:Q33">SUM(H23:H32)</f>
        <v>8063.3279999999995</v>
      </c>
      <c r="I33" s="179">
        <f t="shared" si="0"/>
        <v>0</v>
      </c>
      <c r="J33" s="179">
        <f t="shared" si="0"/>
        <v>0</v>
      </c>
      <c r="K33" s="179">
        <f t="shared" si="0"/>
        <v>0</v>
      </c>
      <c r="L33" s="179">
        <f t="shared" si="0"/>
        <v>0</v>
      </c>
      <c r="M33" s="179">
        <f t="shared" si="0"/>
        <v>0</v>
      </c>
      <c r="N33" s="179">
        <f t="shared" si="0"/>
        <v>0</v>
      </c>
      <c r="O33" s="179">
        <f t="shared" si="0"/>
        <v>0</v>
      </c>
      <c r="P33" s="179">
        <f t="shared" si="0"/>
        <v>0</v>
      </c>
      <c r="Q33" s="126">
        <f t="shared" si="0"/>
        <v>173.06</v>
      </c>
      <c r="R33" s="126"/>
      <c r="S33" s="126">
        <f>SUM(S23:S32)</f>
        <v>173.06</v>
      </c>
      <c r="T33" s="179">
        <f>SUM(T23:T32)</f>
        <v>0</v>
      </c>
      <c r="U33" s="126">
        <f>SUM(U23:U32)</f>
        <v>0</v>
      </c>
      <c r="V33" s="126"/>
      <c r="W33" s="126">
        <f>SUM(W23:W32)</f>
        <v>338</v>
      </c>
      <c r="X33" s="126"/>
      <c r="Y33" s="126">
        <f>SUM(Y23:Y32)</f>
        <v>0</v>
      </c>
      <c r="Z33" s="126">
        <f>SUM(Z23:Z32)</f>
        <v>14252.788</v>
      </c>
      <c r="AA33" s="126">
        <f>SUM(AA23:AA32)</f>
        <v>5701.1152</v>
      </c>
      <c r="AB33" s="126">
        <f>SUM(AB23:AB32)</f>
        <v>19953.9032</v>
      </c>
      <c r="AC33" s="126">
        <f>SUM(AC23:AC32)</f>
        <v>178634.9376</v>
      </c>
    </row>
    <row r="34" spans="3:28" s="103" customFormat="1" ht="18.75" customHeight="1">
      <c r="C34" s="129"/>
      <c r="V34" s="130"/>
      <c r="X34" s="130"/>
      <c r="AB34" s="131"/>
    </row>
    <row r="35" spans="1:34" s="23" customFormat="1" ht="18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AH35" s="176"/>
    </row>
    <row r="36" spans="1:34" ht="15.75">
      <c r="A36" s="20" t="s">
        <v>95</v>
      </c>
      <c r="B36" s="20"/>
      <c r="C36" s="21"/>
      <c r="D36" s="21"/>
      <c r="E36" s="21"/>
      <c r="F36" s="21" t="s">
        <v>28</v>
      </c>
      <c r="G36" s="21"/>
      <c r="H36" s="293" t="s">
        <v>112</v>
      </c>
      <c r="I36" s="293"/>
      <c r="J36" s="293"/>
      <c r="K36" s="293"/>
      <c r="L36" s="293"/>
      <c r="M36" s="21"/>
      <c r="N36" s="21"/>
      <c r="O36" s="63"/>
      <c r="AH36" s="159"/>
    </row>
    <row r="37" spans="1:35" ht="15">
      <c r="A37" s="24"/>
      <c r="B37" s="24"/>
      <c r="C37" s="320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300"/>
      <c r="AI37" s="177"/>
    </row>
    <row r="38" spans="1:31" s="67" customFormat="1" ht="18">
      <c r="A38" s="64"/>
      <c r="B38" s="64"/>
      <c r="C38" s="64"/>
      <c r="D38" s="64"/>
      <c r="E38" s="64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64"/>
      <c r="AB38" s="64"/>
      <c r="AC38" s="64"/>
      <c r="AD38" s="66"/>
      <c r="AE38" s="66"/>
    </row>
    <row r="39" spans="1:31" s="67" customFormat="1" ht="15">
      <c r="A39" s="64"/>
      <c r="B39" s="64"/>
      <c r="C39" s="343"/>
      <c r="D39" s="343"/>
      <c r="E39" s="343"/>
      <c r="F39" s="343"/>
      <c r="G39" s="343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64"/>
      <c r="AC39" s="64"/>
      <c r="AD39" s="66"/>
      <c r="AE39" s="66"/>
    </row>
    <row r="40" spans="6:26" s="84" customFormat="1" ht="18.75" customHeight="1"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</row>
    <row r="41" spans="1:25" s="64" customFormat="1" ht="14.25">
      <c r="A41" s="339"/>
      <c r="B41" s="344"/>
      <c r="C41" s="339"/>
      <c r="D41" s="346"/>
      <c r="E41" s="346"/>
      <c r="F41" s="340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40"/>
      <c r="R41" s="340"/>
      <c r="S41" s="340"/>
      <c r="T41" s="341"/>
      <c r="U41" s="339"/>
      <c r="V41" s="339"/>
      <c r="W41" s="339"/>
      <c r="X41" s="339"/>
      <c r="Y41" s="339"/>
    </row>
    <row r="42" spans="1:29" s="64" customFormat="1" ht="18.75" customHeight="1">
      <c r="A42" s="339"/>
      <c r="B42" s="345"/>
      <c r="C42" s="339"/>
      <c r="D42" s="346"/>
      <c r="E42" s="346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37"/>
      <c r="AA42" s="338"/>
      <c r="AB42" s="338"/>
      <c r="AC42" s="339"/>
    </row>
    <row r="43" spans="1:29" s="64" customFormat="1" ht="110.25" customHeight="1">
      <c r="A43" s="339"/>
      <c r="B43" s="345"/>
      <c r="C43" s="339"/>
      <c r="D43" s="346"/>
      <c r="E43" s="346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37"/>
      <c r="AA43" s="338"/>
      <c r="AB43" s="338"/>
      <c r="AC43" s="339"/>
    </row>
    <row r="44" spans="1:28" s="64" customFormat="1" ht="18.75" customHeight="1" hidden="1">
      <c r="A44" s="88"/>
      <c r="B44" s="88"/>
      <c r="C44" s="90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8"/>
      <c r="Q44" s="88"/>
      <c r="V44" s="91"/>
      <c r="W44" s="89"/>
      <c r="X44" s="92"/>
      <c r="Y44" s="88"/>
      <c r="Z44" s="88"/>
      <c r="AA44" s="89"/>
      <c r="AB44" s="89"/>
    </row>
    <row r="45" spans="1:28" s="64" customFormat="1" ht="18.75" customHeight="1" hidden="1">
      <c r="A45" s="88"/>
      <c r="B45" s="88"/>
      <c r="C45" s="90"/>
      <c r="D45" s="88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8"/>
      <c r="Q45" s="88"/>
      <c r="V45" s="91"/>
      <c r="W45" s="89"/>
      <c r="X45" s="92"/>
      <c r="Y45" s="88"/>
      <c r="Z45" s="88"/>
      <c r="AA45" s="89"/>
      <c r="AB45" s="89"/>
    </row>
    <row r="46" spans="1:28" s="64" customFormat="1" ht="18.75" customHeight="1" hidden="1">
      <c r="A46" s="88"/>
      <c r="B46" s="88"/>
      <c r="C46" s="9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8"/>
      <c r="Q46" s="88"/>
      <c r="V46" s="91"/>
      <c r="W46" s="89"/>
      <c r="X46" s="92"/>
      <c r="Y46" s="88"/>
      <c r="Z46" s="88"/>
      <c r="AA46" s="89"/>
      <c r="AB46" s="89"/>
    </row>
    <row r="47" spans="1:28" s="64" customFormat="1" ht="18.75" customHeight="1" hidden="1">
      <c r="A47" s="88"/>
      <c r="B47" s="88"/>
      <c r="C47" s="90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8"/>
      <c r="Q47" s="88"/>
      <c r="V47" s="91"/>
      <c r="W47" s="89"/>
      <c r="X47" s="92"/>
      <c r="Y47" s="88"/>
      <c r="Z47" s="88"/>
      <c r="AA47" s="89"/>
      <c r="AB47" s="89"/>
    </row>
    <row r="48" spans="1:28" s="64" customFormat="1" ht="18.75" customHeight="1" hidden="1">
      <c r="A48" s="88"/>
      <c r="B48" s="88"/>
      <c r="C48" s="90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8"/>
      <c r="Q48" s="88"/>
      <c r="V48" s="91"/>
      <c r="W48" s="89"/>
      <c r="X48" s="92"/>
      <c r="Y48" s="88"/>
      <c r="Z48" s="88"/>
      <c r="AA48" s="89"/>
      <c r="AB48" s="89"/>
    </row>
    <row r="49" spans="1:29" s="64" customFormat="1" ht="18.75" customHeight="1" hidden="1">
      <c r="A49" s="74"/>
      <c r="B49" s="213"/>
      <c r="C49" s="214"/>
      <c r="F49" s="89"/>
      <c r="G49" s="89"/>
      <c r="H49" s="93"/>
      <c r="I49" s="89"/>
      <c r="J49" s="89"/>
      <c r="K49" s="89"/>
      <c r="L49" s="89"/>
      <c r="M49" s="89"/>
      <c r="N49" s="89"/>
      <c r="O49" s="89"/>
      <c r="P49" s="88"/>
      <c r="Q49" s="88"/>
      <c r="V49" s="91"/>
      <c r="W49" s="89"/>
      <c r="X49" s="94"/>
      <c r="Y49" s="93"/>
      <c r="Z49" s="93"/>
      <c r="AA49" s="93"/>
      <c r="AB49" s="93"/>
      <c r="AC49" s="93"/>
    </row>
    <row r="50" spans="1:30" s="64" customFormat="1" ht="18.75" customHeight="1" hidden="1">
      <c r="A50" s="74"/>
      <c r="F50" s="211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2"/>
      <c r="U50" s="94"/>
      <c r="V50" s="94"/>
      <c r="W50" s="65"/>
      <c r="X50" s="93"/>
      <c r="Y50" s="93"/>
      <c r="Z50" s="93"/>
      <c r="AA50" s="93"/>
      <c r="AB50" s="93"/>
      <c r="AC50" s="93"/>
      <c r="AD50" s="93"/>
    </row>
    <row r="51" spans="1:29" s="64" customFormat="1" ht="18.75" customHeight="1" hidden="1">
      <c r="A51" s="74"/>
      <c r="F51" s="217"/>
      <c r="G51" s="89"/>
      <c r="H51" s="93"/>
      <c r="I51" s="89"/>
      <c r="J51" s="89"/>
      <c r="K51" s="89"/>
      <c r="L51" s="89"/>
      <c r="M51" s="89"/>
      <c r="N51" s="89"/>
      <c r="O51" s="89"/>
      <c r="P51" s="88"/>
      <c r="Q51" s="94"/>
      <c r="R51" s="65"/>
      <c r="S51" s="94"/>
      <c r="T51" s="94"/>
      <c r="V51" s="91"/>
      <c r="W51" s="93"/>
      <c r="X51" s="92"/>
      <c r="Y51" s="88"/>
      <c r="Z51" s="93"/>
      <c r="AA51" s="93"/>
      <c r="AB51" s="93"/>
      <c r="AC51" s="93"/>
    </row>
    <row r="52" spans="1:29" s="64" customFormat="1" ht="18.75" customHeight="1" hidden="1">
      <c r="A52" s="74"/>
      <c r="F52" s="217"/>
      <c r="G52" s="89"/>
      <c r="H52" s="93"/>
      <c r="I52" s="89"/>
      <c r="J52" s="89"/>
      <c r="K52" s="89"/>
      <c r="L52" s="89"/>
      <c r="M52" s="89"/>
      <c r="N52" s="89"/>
      <c r="O52" s="89"/>
      <c r="P52" s="88"/>
      <c r="Q52" s="94"/>
      <c r="R52" s="65"/>
      <c r="S52" s="94"/>
      <c r="T52" s="94"/>
      <c r="V52" s="91"/>
      <c r="W52" s="93"/>
      <c r="X52" s="92"/>
      <c r="Y52" s="88"/>
      <c r="Z52" s="93"/>
      <c r="AA52" s="93"/>
      <c r="AB52" s="93"/>
      <c r="AC52" s="93"/>
    </row>
    <row r="53" spans="1:29" s="64" customFormat="1" ht="43.5" customHeight="1" hidden="1">
      <c r="A53" s="74"/>
      <c r="C53" s="89"/>
      <c r="F53" s="217"/>
      <c r="G53" s="218"/>
      <c r="H53" s="93"/>
      <c r="I53" s="89"/>
      <c r="J53" s="93"/>
      <c r="K53" s="89"/>
      <c r="L53" s="89"/>
      <c r="M53" s="89"/>
      <c r="N53" s="89"/>
      <c r="O53" s="89"/>
      <c r="P53" s="88"/>
      <c r="Q53" s="88"/>
      <c r="V53" s="91"/>
      <c r="W53" s="93"/>
      <c r="X53" s="94"/>
      <c r="Y53" s="93"/>
      <c r="Z53" s="93"/>
      <c r="AA53" s="93"/>
      <c r="AB53" s="93"/>
      <c r="AC53" s="93"/>
    </row>
    <row r="54" spans="1:29" s="64" customFormat="1" ht="29.25" customHeight="1">
      <c r="A54" s="74"/>
      <c r="B54" s="62"/>
      <c r="C54" s="71"/>
      <c r="D54" s="71"/>
      <c r="E54" s="62"/>
      <c r="F54" s="219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2"/>
      <c r="S54" s="94"/>
      <c r="T54" s="94"/>
      <c r="U54" s="94"/>
      <c r="V54" s="65"/>
      <c r="W54" s="93"/>
      <c r="X54" s="93"/>
      <c r="Y54" s="93"/>
      <c r="Z54" s="93"/>
      <c r="AA54" s="93"/>
      <c r="AB54" s="93"/>
      <c r="AC54" s="93"/>
    </row>
    <row r="55" spans="1:29" s="64" customFormat="1" ht="43.5" customHeight="1">
      <c r="A55" s="74"/>
      <c r="C55" s="89"/>
      <c r="F55" s="217"/>
      <c r="G55" s="218"/>
      <c r="H55" s="93"/>
      <c r="I55" s="89"/>
      <c r="J55" s="93"/>
      <c r="K55" s="89"/>
      <c r="L55" s="89"/>
      <c r="M55" s="89"/>
      <c r="N55" s="89"/>
      <c r="O55" s="89"/>
      <c r="P55" s="88"/>
      <c r="Q55" s="88"/>
      <c r="V55" s="91"/>
      <c r="W55" s="93"/>
      <c r="X55" s="94"/>
      <c r="Y55" s="93"/>
      <c r="Z55" s="93"/>
      <c r="AA55" s="93"/>
      <c r="AB55" s="93"/>
      <c r="AC55" s="93"/>
    </row>
    <row r="56" spans="1:29" s="64" customFormat="1" ht="45.75" customHeight="1">
      <c r="A56" s="74"/>
      <c r="C56" s="71"/>
      <c r="D56" s="71"/>
      <c r="E56" s="62"/>
      <c r="F56" s="219"/>
      <c r="G56" s="93"/>
      <c r="H56" s="93"/>
      <c r="I56" s="220"/>
      <c r="J56" s="93"/>
      <c r="K56" s="93"/>
      <c r="L56" s="93"/>
      <c r="M56" s="93"/>
      <c r="N56" s="93"/>
      <c r="O56" s="93"/>
      <c r="P56" s="93"/>
      <c r="Q56" s="93"/>
      <c r="R56" s="92"/>
      <c r="S56" s="94"/>
      <c r="T56" s="94"/>
      <c r="U56" s="94"/>
      <c r="V56" s="65"/>
      <c r="W56" s="93"/>
      <c r="X56" s="93"/>
      <c r="Y56" s="93"/>
      <c r="Z56" s="93"/>
      <c r="AA56" s="93"/>
      <c r="AB56" s="93"/>
      <c r="AC56" s="93"/>
    </row>
    <row r="57" spans="1:29" s="64" customFormat="1" ht="29.25" customHeight="1" hidden="1">
      <c r="A57" s="74"/>
      <c r="B57" s="62"/>
      <c r="C57" s="71"/>
      <c r="D57" s="71"/>
      <c r="E57" s="62"/>
      <c r="F57" s="219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2"/>
      <c r="S57" s="94"/>
      <c r="T57" s="94"/>
      <c r="U57" s="94"/>
      <c r="V57" s="65"/>
      <c r="W57" s="93"/>
      <c r="X57" s="93"/>
      <c r="Y57" s="93"/>
      <c r="Z57" s="93"/>
      <c r="AA57" s="93"/>
      <c r="AB57" s="93"/>
      <c r="AC57" s="93"/>
    </row>
    <row r="58" spans="1:29" s="64" customFormat="1" ht="45.75" customHeight="1" hidden="1">
      <c r="A58" s="74"/>
      <c r="B58" s="62"/>
      <c r="C58" s="71"/>
      <c r="D58" s="71"/>
      <c r="E58" s="62"/>
      <c r="F58" s="219"/>
      <c r="G58" s="93"/>
      <c r="H58" s="93"/>
      <c r="I58" s="220"/>
      <c r="J58" s="93"/>
      <c r="K58" s="93"/>
      <c r="L58" s="93"/>
      <c r="M58" s="93"/>
      <c r="N58" s="93"/>
      <c r="O58" s="93"/>
      <c r="P58" s="93"/>
      <c r="Q58" s="93"/>
      <c r="R58" s="92"/>
      <c r="S58" s="94"/>
      <c r="T58" s="94"/>
      <c r="U58" s="94"/>
      <c r="V58" s="65"/>
      <c r="W58" s="93"/>
      <c r="X58" s="93"/>
      <c r="Y58" s="93"/>
      <c r="Z58" s="93"/>
      <c r="AA58" s="93"/>
      <c r="AB58" s="93"/>
      <c r="AC58" s="93"/>
    </row>
    <row r="59" spans="6:29" s="98" customFormat="1" ht="18.75" customHeight="1">
      <c r="F59" s="212"/>
      <c r="G59" s="99"/>
      <c r="H59" s="99"/>
      <c r="I59" s="212"/>
      <c r="J59" s="212"/>
      <c r="K59" s="212"/>
      <c r="L59" s="212"/>
      <c r="M59" s="212"/>
      <c r="N59" s="212"/>
      <c r="O59" s="212"/>
      <c r="P59" s="212"/>
      <c r="Q59" s="99"/>
      <c r="R59" s="99"/>
      <c r="S59" s="99"/>
      <c r="T59" s="212"/>
      <c r="U59" s="99"/>
      <c r="V59" s="99"/>
      <c r="W59" s="99"/>
      <c r="X59" s="99"/>
      <c r="Y59" s="99"/>
      <c r="Z59" s="99"/>
      <c r="AA59" s="99"/>
      <c r="AB59" s="99"/>
      <c r="AC59" s="99"/>
    </row>
    <row r="60" spans="22:24" s="84" customFormat="1" ht="18.75" customHeight="1">
      <c r="V60" s="102"/>
      <c r="X60" s="102"/>
    </row>
    <row r="61" spans="1:34" s="84" customFormat="1" ht="18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AH61" s="221"/>
    </row>
    <row r="62" spans="1:34" s="67" customFormat="1" ht="15.75">
      <c r="A62" s="62"/>
      <c r="B62" s="62"/>
      <c r="C62" s="66"/>
      <c r="D62" s="66"/>
      <c r="E62" s="66"/>
      <c r="F62" s="66"/>
      <c r="G62" s="66"/>
      <c r="H62" s="334"/>
      <c r="I62" s="334"/>
      <c r="J62" s="334"/>
      <c r="K62" s="334"/>
      <c r="L62" s="334"/>
      <c r="M62" s="66"/>
      <c r="N62" s="66"/>
      <c r="O62" s="66"/>
      <c r="AH62" s="222"/>
    </row>
    <row r="63" spans="22:24" s="84" customFormat="1" ht="18.75" customHeight="1">
      <c r="V63" s="102"/>
      <c r="X63" s="102"/>
    </row>
    <row r="64" spans="1:34" s="84" customFormat="1" ht="18.75" customHeight="1">
      <c r="A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AH64" s="221"/>
    </row>
    <row r="65" s="67" customFormat="1" ht="12.75"/>
    <row r="66" spans="1:31" s="67" customFormat="1" ht="1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5"/>
      <c r="X66" s="64"/>
      <c r="Y66" s="65"/>
      <c r="Z66" s="64"/>
      <c r="AA66" s="64"/>
      <c r="AB66" s="64"/>
      <c r="AC66" s="64"/>
      <c r="AD66" s="66"/>
      <c r="AE66" s="66"/>
    </row>
    <row r="67" spans="1:31" s="67" customFormat="1" ht="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5"/>
      <c r="X67" s="64"/>
      <c r="Y67" s="65"/>
      <c r="Z67" s="64"/>
      <c r="AA67" s="64"/>
      <c r="AB67" s="64"/>
      <c r="AC67" s="64"/>
      <c r="AD67" s="66"/>
      <c r="AE67" s="66"/>
    </row>
    <row r="68" spans="1:31" s="67" customFormat="1" ht="15.75" hidden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6"/>
      <c r="AE68" s="66"/>
    </row>
    <row r="69" spans="1:31" s="67" customFormat="1" ht="1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5"/>
      <c r="X69" s="64"/>
      <c r="Y69" s="65"/>
      <c r="Z69" s="64"/>
      <c r="AA69" s="64"/>
      <c r="AB69" s="64"/>
      <c r="AC69" s="64"/>
      <c r="AD69" s="66"/>
      <c r="AE69" s="66"/>
    </row>
    <row r="70" spans="1:31" s="67" customFormat="1" ht="18">
      <c r="A70" s="64"/>
      <c r="B70" s="64"/>
      <c r="C70" s="64"/>
      <c r="D70" s="64"/>
      <c r="E70" s="64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64"/>
      <c r="AB70" s="64"/>
      <c r="AC70" s="64"/>
      <c r="AD70" s="66"/>
      <c r="AE70" s="66"/>
    </row>
    <row r="71" spans="1:31" s="67" customFormat="1" ht="15">
      <c r="A71" s="64"/>
      <c r="B71" s="64"/>
      <c r="C71" s="343"/>
      <c r="D71" s="343"/>
      <c r="E71" s="343"/>
      <c r="F71" s="343"/>
      <c r="G71" s="343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64"/>
      <c r="AC71" s="64"/>
      <c r="AD71" s="66"/>
      <c r="AE71" s="66"/>
    </row>
    <row r="72" spans="6:26" s="84" customFormat="1" ht="18.75" customHeight="1"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342"/>
      <c r="S72" s="342"/>
      <c r="T72" s="342"/>
      <c r="U72" s="342"/>
      <c r="V72" s="342"/>
      <c r="W72" s="342"/>
      <c r="X72" s="342"/>
      <c r="Y72" s="342"/>
      <c r="Z72" s="342"/>
    </row>
    <row r="73" spans="1:25" s="64" customFormat="1" ht="14.25">
      <c r="A73" s="339"/>
      <c r="B73" s="344"/>
      <c r="C73" s="339"/>
      <c r="D73" s="346"/>
      <c r="E73" s="346"/>
      <c r="F73" s="340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40"/>
      <c r="R73" s="340"/>
      <c r="S73" s="340"/>
      <c r="T73" s="341"/>
      <c r="U73" s="339"/>
      <c r="V73" s="339"/>
      <c r="W73" s="339"/>
      <c r="X73" s="339"/>
      <c r="Y73" s="339"/>
    </row>
    <row r="74" spans="1:29" s="64" customFormat="1" ht="18.75" customHeight="1">
      <c r="A74" s="339"/>
      <c r="B74" s="345"/>
      <c r="C74" s="339"/>
      <c r="D74" s="346"/>
      <c r="E74" s="346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37"/>
      <c r="AA74" s="338"/>
      <c r="AB74" s="338"/>
      <c r="AC74" s="339"/>
    </row>
    <row r="75" spans="1:29" s="64" customFormat="1" ht="110.25" customHeight="1">
      <c r="A75" s="339"/>
      <c r="B75" s="345"/>
      <c r="C75" s="339"/>
      <c r="D75" s="346"/>
      <c r="E75" s="346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37"/>
      <c r="AA75" s="338"/>
      <c r="AB75" s="338"/>
      <c r="AC75" s="339"/>
    </row>
    <row r="76" spans="1:28" s="64" customFormat="1" ht="18.75" customHeight="1" hidden="1">
      <c r="A76" s="88"/>
      <c r="B76" s="88"/>
      <c r="C76" s="90"/>
      <c r="D76" s="88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8"/>
      <c r="Q76" s="88"/>
      <c r="V76" s="91"/>
      <c r="W76" s="89"/>
      <c r="X76" s="92"/>
      <c r="Y76" s="88"/>
      <c r="Z76" s="88"/>
      <c r="AA76" s="89"/>
      <c r="AB76" s="89"/>
    </row>
    <row r="77" spans="1:28" s="64" customFormat="1" ht="18.75" customHeight="1" hidden="1">
      <c r="A77" s="88"/>
      <c r="B77" s="88"/>
      <c r="C77" s="90"/>
      <c r="D77" s="88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8"/>
      <c r="Q77" s="88"/>
      <c r="V77" s="91"/>
      <c r="W77" s="89"/>
      <c r="X77" s="92"/>
      <c r="Y77" s="88"/>
      <c r="Z77" s="88"/>
      <c r="AA77" s="89"/>
      <c r="AB77" s="89"/>
    </row>
    <row r="78" spans="1:28" s="64" customFormat="1" ht="18.75" customHeight="1" hidden="1">
      <c r="A78" s="88"/>
      <c r="B78" s="88"/>
      <c r="C78" s="90"/>
      <c r="D78" s="88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8"/>
      <c r="Q78" s="88"/>
      <c r="V78" s="91"/>
      <c r="W78" s="89"/>
      <c r="X78" s="92"/>
      <c r="Y78" s="88"/>
      <c r="Z78" s="88"/>
      <c r="AA78" s="89"/>
      <c r="AB78" s="89"/>
    </row>
    <row r="79" spans="1:28" s="64" customFormat="1" ht="18.75" customHeight="1" hidden="1">
      <c r="A79" s="88"/>
      <c r="B79" s="88"/>
      <c r="C79" s="90"/>
      <c r="D79" s="88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8"/>
      <c r="Q79" s="88"/>
      <c r="V79" s="91"/>
      <c r="W79" s="89"/>
      <c r="X79" s="92"/>
      <c r="Y79" s="88"/>
      <c r="Z79" s="88"/>
      <c r="AA79" s="89"/>
      <c r="AB79" s="89"/>
    </row>
    <row r="80" spans="1:28" s="64" customFormat="1" ht="18.75" customHeight="1" hidden="1">
      <c r="A80" s="88"/>
      <c r="B80" s="88"/>
      <c r="C80" s="90"/>
      <c r="D80" s="88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8"/>
      <c r="Q80" s="88"/>
      <c r="V80" s="91"/>
      <c r="W80" s="89"/>
      <c r="X80" s="92"/>
      <c r="Y80" s="88"/>
      <c r="Z80" s="88"/>
      <c r="AA80" s="89"/>
      <c r="AB80" s="89"/>
    </row>
    <row r="81" spans="1:29" s="64" customFormat="1" ht="18.75" customHeight="1" hidden="1">
      <c r="A81" s="74"/>
      <c r="B81" s="213"/>
      <c r="C81" s="214"/>
      <c r="F81" s="89"/>
      <c r="G81" s="89"/>
      <c r="H81" s="93"/>
      <c r="I81" s="89"/>
      <c r="J81" s="89"/>
      <c r="K81" s="89"/>
      <c r="L81" s="89"/>
      <c r="M81" s="89"/>
      <c r="N81" s="89"/>
      <c r="O81" s="89"/>
      <c r="P81" s="88"/>
      <c r="Q81" s="88"/>
      <c r="V81" s="91"/>
      <c r="W81" s="89"/>
      <c r="X81" s="94"/>
      <c r="Y81" s="93"/>
      <c r="Z81" s="93"/>
      <c r="AA81" s="93"/>
      <c r="AB81" s="93"/>
      <c r="AC81" s="93"/>
    </row>
    <row r="82" spans="1:30" s="64" customFormat="1" ht="18.75" customHeight="1" hidden="1">
      <c r="A82" s="74"/>
      <c r="F82" s="211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2"/>
      <c r="U82" s="94"/>
      <c r="V82" s="94"/>
      <c r="W82" s="65"/>
      <c r="X82" s="93"/>
      <c r="Y82" s="93"/>
      <c r="Z82" s="93"/>
      <c r="AA82" s="93"/>
      <c r="AB82" s="93"/>
      <c r="AC82" s="93"/>
      <c r="AD82" s="93"/>
    </row>
    <row r="83" spans="1:29" s="64" customFormat="1" ht="18.75" customHeight="1">
      <c r="A83" s="74"/>
      <c r="F83" s="217"/>
      <c r="G83" s="89"/>
      <c r="H83" s="93"/>
      <c r="I83" s="89"/>
      <c r="J83" s="89"/>
      <c r="K83" s="89"/>
      <c r="L83" s="89"/>
      <c r="M83" s="89"/>
      <c r="N83" s="89"/>
      <c r="O83" s="89"/>
      <c r="P83" s="88"/>
      <c r="Q83" s="94"/>
      <c r="R83" s="65"/>
      <c r="S83" s="94"/>
      <c r="T83" s="94"/>
      <c r="V83" s="91"/>
      <c r="W83" s="93"/>
      <c r="X83" s="92"/>
      <c r="Y83" s="88"/>
      <c r="Z83" s="93"/>
      <c r="AA83" s="93"/>
      <c r="AB83" s="93"/>
      <c r="AC83" s="93"/>
    </row>
    <row r="84" spans="1:29" s="64" customFormat="1" ht="18.75" customHeight="1">
      <c r="A84" s="74"/>
      <c r="F84" s="217"/>
      <c r="G84" s="89"/>
      <c r="H84" s="93"/>
      <c r="I84" s="89"/>
      <c r="J84" s="89"/>
      <c r="K84" s="89"/>
      <c r="L84" s="89"/>
      <c r="M84" s="89"/>
      <c r="N84" s="89"/>
      <c r="O84" s="89"/>
      <c r="P84" s="88"/>
      <c r="Q84" s="94"/>
      <c r="R84" s="65"/>
      <c r="S84" s="94"/>
      <c r="T84" s="94"/>
      <c r="V84" s="91"/>
      <c r="W84" s="93"/>
      <c r="X84" s="92"/>
      <c r="Y84" s="88"/>
      <c r="Z84" s="93"/>
      <c r="AA84" s="93"/>
      <c r="AB84" s="93"/>
      <c r="AC84" s="93"/>
    </row>
    <row r="85" spans="1:29" s="64" customFormat="1" ht="43.5" customHeight="1" hidden="1">
      <c r="A85" s="74"/>
      <c r="C85" s="89"/>
      <c r="F85" s="217"/>
      <c r="G85" s="218"/>
      <c r="H85" s="93"/>
      <c r="I85" s="89"/>
      <c r="J85" s="93"/>
      <c r="K85" s="89"/>
      <c r="L85" s="89"/>
      <c r="M85" s="89"/>
      <c r="N85" s="89"/>
      <c r="O85" s="89"/>
      <c r="P85" s="88"/>
      <c r="Q85" s="88"/>
      <c r="V85" s="91"/>
      <c r="W85" s="93"/>
      <c r="X85" s="94"/>
      <c r="Y85" s="93"/>
      <c r="Z85" s="93"/>
      <c r="AA85" s="93"/>
      <c r="AB85" s="93"/>
      <c r="AC85" s="93"/>
    </row>
    <row r="86" spans="1:29" s="64" customFormat="1" ht="30.75" customHeight="1" hidden="1">
      <c r="A86" s="74"/>
      <c r="B86" s="201"/>
      <c r="D86" s="71"/>
      <c r="F86" s="211"/>
      <c r="G86" s="93"/>
      <c r="H86" s="93"/>
      <c r="I86" s="215"/>
      <c r="J86" s="93"/>
      <c r="K86" s="93"/>
      <c r="L86" s="93"/>
      <c r="M86" s="93"/>
      <c r="N86" s="93"/>
      <c r="O86" s="93"/>
      <c r="P86" s="93"/>
      <c r="Q86" s="93"/>
      <c r="R86" s="92"/>
      <c r="S86" s="94"/>
      <c r="U86" s="94"/>
      <c r="V86" s="65"/>
      <c r="W86" s="93"/>
      <c r="X86" s="93"/>
      <c r="Y86" s="93"/>
      <c r="Z86" s="93"/>
      <c r="AA86" s="93"/>
      <c r="AB86" s="93"/>
      <c r="AC86" s="93"/>
    </row>
    <row r="87" spans="1:29" s="64" customFormat="1" ht="27" customHeight="1" hidden="1">
      <c r="A87" s="74"/>
      <c r="B87" s="201"/>
      <c r="C87" s="89"/>
      <c r="F87" s="211"/>
      <c r="G87" s="93"/>
      <c r="H87" s="93"/>
      <c r="I87" s="96"/>
      <c r="J87" s="93"/>
      <c r="K87" s="93"/>
      <c r="L87" s="93"/>
      <c r="M87" s="93"/>
      <c r="N87" s="93"/>
      <c r="O87" s="93"/>
      <c r="P87" s="93"/>
      <c r="Q87" s="93"/>
      <c r="R87" s="92"/>
      <c r="S87" s="94"/>
      <c r="T87" s="94"/>
      <c r="U87" s="94"/>
      <c r="V87" s="65"/>
      <c r="W87" s="93"/>
      <c r="X87" s="93"/>
      <c r="Y87" s="93"/>
      <c r="Z87" s="93"/>
      <c r="AA87" s="93"/>
      <c r="AB87" s="93"/>
      <c r="AC87" s="93"/>
    </row>
    <row r="88" spans="1:29" s="64" customFormat="1" ht="18.75" customHeight="1" hidden="1">
      <c r="A88" s="74"/>
      <c r="B88" s="201"/>
      <c r="C88" s="97"/>
      <c r="F88" s="211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2"/>
      <c r="S88" s="94"/>
      <c r="T88" s="94"/>
      <c r="U88" s="94"/>
      <c r="V88" s="65"/>
      <c r="W88" s="93"/>
      <c r="X88" s="93"/>
      <c r="Y88" s="93"/>
      <c r="Z88" s="93"/>
      <c r="AA88" s="93"/>
      <c r="AB88" s="93"/>
      <c r="AC88" s="93"/>
    </row>
    <row r="89" spans="1:29" s="64" customFormat="1" ht="29.25" customHeight="1" hidden="1">
      <c r="A89" s="74"/>
      <c r="B89" s="62"/>
      <c r="C89" s="71"/>
      <c r="D89" s="71"/>
      <c r="E89" s="62"/>
      <c r="F89" s="219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2"/>
      <c r="S89" s="94"/>
      <c r="T89" s="94"/>
      <c r="U89" s="94"/>
      <c r="V89" s="65"/>
      <c r="W89" s="93"/>
      <c r="X89" s="93"/>
      <c r="Y89" s="93"/>
      <c r="Z89" s="93"/>
      <c r="AA89" s="93"/>
      <c r="AB89" s="93"/>
      <c r="AC89" s="93"/>
    </row>
    <row r="90" spans="1:29" s="64" customFormat="1" ht="45.75" customHeight="1" hidden="1">
      <c r="A90" s="74"/>
      <c r="B90" s="62"/>
      <c r="C90" s="71"/>
      <c r="D90" s="71"/>
      <c r="E90" s="62"/>
      <c r="F90" s="219"/>
      <c r="G90" s="93"/>
      <c r="H90" s="93"/>
      <c r="I90" s="220"/>
      <c r="J90" s="93"/>
      <c r="K90" s="93"/>
      <c r="L90" s="93"/>
      <c r="M90" s="93"/>
      <c r="N90" s="93"/>
      <c r="O90" s="93"/>
      <c r="P90" s="93"/>
      <c r="Q90" s="93"/>
      <c r="R90" s="92"/>
      <c r="S90" s="94"/>
      <c r="T90" s="94"/>
      <c r="U90" s="94"/>
      <c r="V90" s="65"/>
      <c r="W90" s="93"/>
      <c r="X90" s="93"/>
      <c r="Y90" s="93"/>
      <c r="Z90" s="93"/>
      <c r="AA90" s="93"/>
      <c r="AB90" s="93"/>
      <c r="AC90" s="93"/>
    </row>
    <row r="91" spans="6:29" s="98" customFormat="1" ht="18.75" customHeight="1">
      <c r="F91" s="212"/>
      <c r="G91" s="99"/>
      <c r="H91" s="99"/>
      <c r="I91" s="212"/>
      <c r="J91" s="212"/>
      <c r="K91" s="212"/>
      <c r="L91" s="212"/>
      <c r="M91" s="212"/>
      <c r="N91" s="212"/>
      <c r="O91" s="212"/>
      <c r="P91" s="212"/>
      <c r="Q91" s="99"/>
      <c r="R91" s="99"/>
      <c r="S91" s="99"/>
      <c r="T91" s="212"/>
      <c r="U91" s="99"/>
      <c r="V91" s="99"/>
      <c r="W91" s="99"/>
      <c r="X91" s="99"/>
      <c r="Y91" s="99"/>
      <c r="Z91" s="99"/>
      <c r="AA91" s="99"/>
      <c r="AB91" s="99"/>
      <c r="AC91" s="99"/>
    </row>
    <row r="92" spans="22:24" s="84" customFormat="1" ht="18.75" customHeight="1">
      <c r="V92" s="102"/>
      <c r="X92" s="102"/>
    </row>
    <row r="93" spans="1:34" s="84" customFormat="1" ht="18.7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AH93" s="221"/>
    </row>
    <row r="94" spans="1:34" s="67" customFormat="1" ht="15.75">
      <c r="A94" s="62"/>
      <c r="B94" s="62"/>
      <c r="C94" s="66"/>
      <c r="D94" s="66"/>
      <c r="E94" s="66"/>
      <c r="F94" s="66"/>
      <c r="G94" s="66"/>
      <c r="H94" s="334"/>
      <c r="I94" s="334"/>
      <c r="J94" s="334"/>
      <c r="K94" s="334"/>
      <c r="L94" s="334"/>
      <c r="M94" s="66"/>
      <c r="N94" s="66"/>
      <c r="O94" s="66"/>
      <c r="AH94" s="222"/>
    </row>
    <row r="95" spans="1:35" s="67" customFormat="1" ht="15">
      <c r="A95" s="66"/>
      <c r="B95" s="66"/>
      <c r="C95" s="335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AI95" s="223"/>
    </row>
    <row r="96" s="67" customFormat="1" ht="12.75"/>
    <row r="97" s="67" customFormat="1" ht="12.75"/>
    <row r="98" s="67" customFormat="1" ht="12.75"/>
    <row r="99" s="67" customFormat="1" ht="12.75"/>
    <row r="100" s="67" customFormat="1" ht="12.75"/>
  </sheetData>
  <sheetProtection/>
  <mergeCells count="93">
    <mergeCell ref="F14:Z14"/>
    <mergeCell ref="E15:E17"/>
    <mergeCell ref="F15:F17"/>
    <mergeCell ref="G15:P15"/>
    <mergeCell ref="Q15:T15"/>
    <mergeCell ref="U15:Y15"/>
    <mergeCell ref="G16:H17"/>
    <mergeCell ref="I16:J17"/>
    <mergeCell ref="F5:Z5"/>
    <mergeCell ref="C6:G6"/>
    <mergeCell ref="F7:Z7"/>
    <mergeCell ref="F12:Z12"/>
    <mergeCell ref="S13:U13"/>
    <mergeCell ref="C13:G13"/>
    <mergeCell ref="F38:Z38"/>
    <mergeCell ref="C39:G39"/>
    <mergeCell ref="F40:Z40"/>
    <mergeCell ref="A41:A43"/>
    <mergeCell ref="B41:B43"/>
    <mergeCell ref="C41:C43"/>
    <mergeCell ref="D41:D43"/>
    <mergeCell ref="E41:E43"/>
    <mergeCell ref="F41:F43"/>
    <mergeCell ref="G41:P41"/>
    <mergeCell ref="Q41:T41"/>
    <mergeCell ref="U41:Y41"/>
    <mergeCell ref="G42:H43"/>
    <mergeCell ref="I42:J43"/>
    <mergeCell ref="K42:L43"/>
    <mergeCell ref="M42:M43"/>
    <mergeCell ref="N42:O43"/>
    <mergeCell ref="P42:P43"/>
    <mergeCell ref="Q42:Q43"/>
    <mergeCell ref="R42:S43"/>
    <mergeCell ref="H62:L62"/>
    <mergeCell ref="Z42:Z43"/>
    <mergeCell ref="AA42:AA43"/>
    <mergeCell ref="AB42:AB43"/>
    <mergeCell ref="AC42:AC43"/>
    <mergeCell ref="T42:T43"/>
    <mergeCell ref="U42:U43"/>
    <mergeCell ref="V42:W43"/>
    <mergeCell ref="X42:Y43"/>
    <mergeCell ref="F70:Z70"/>
    <mergeCell ref="C71:G71"/>
    <mergeCell ref="F72:Z72"/>
    <mergeCell ref="A73:A75"/>
    <mergeCell ref="B73:B75"/>
    <mergeCell ref="C73:C75"/>
    <mergeCell ref="D73:D75"/>
    <mergeCell ref="E73:E75"/>
    <mergeCell ref="F73:F75"/>
    <mergeCell ref="G73:P73"/>
    <mergeCell ref="Q73:T73"/>
    <mergeCell ref="U73:Y73"/>
    <mergeCell ref="G74:H75"/>
    <mergeCell ref="I74:J75"/>
    <mergeCell ref="K74:L75"/>
    <mergeCell ref="M74:M75"/>
    <mergeCell ref="N74:O75"/>
    <mergeCell ref="P74:P75"/>
    <mergeCell ref="Q74:Q75"/>
    <mergeCell ref="R74:S75"/>
    <mergeCell ref="H94:L94"/>
    <mergeCell ref="C95:O95"/>
    <mergeCell ref="Z74:Z75"/>
    <mergeCell ref="AA74:AA75"/>
    <mergeCell ref="AB74:AB75"/>
    <mergeCell ref="AC74:AC75"/>
    <mergeCell ref="T74:T75"/>
    <mergeCell ref="U74:U75"/>
    <mergeCell ref="V74:W75"/>
    <mergeCell ref="X74:Y75"/>
    <mergeCell ref="A15:A17"/>
    <mergeCell ref="B15:B17"/>
    <mergeCell ref="C15:C17"/>
    <mergeCell ref="D15:D17"/>
    <mergeCell ref="AB16:AB17"/>
    <mergeCell ref="AC16:AC17"/>
    <mergeCell ref="T16:T17"/>
    <mergeCell ref="U16:U17"/>
    <mergeCell ref="V16:W17"/>
    <mergeCell ref="X16:Y17"/>
    <mergeCell ref="H36:L36"/>
    <mergeCell ref="C37:O37"/>
    <mergeCell ref="Z16:Z17"/>
    <mergeCell ref="AA16:AA17"/>
    <mergeCell ref="R16:S17"/>
    <mergeCell ref="M16:M17"/>
    <mergeCell ref="N16:O17"/>
    <mergeCell ref="P16:P17"/>
    <mergeCell ref="Q16:Q17"/>
    <mergeCell ref="K16:L17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="60" zoomScalePageLayoutView="0" workbookViewId="0" topLeftCell="A1">
      <selection activeCell="E21" sqref="E21:Q21"/>
    </sheetView>
  </sheetViews>
  <sheetFormatPr defaultColWidth="9.00390625" defaultRowHeight="12.75"/>
  <cols>
    <col min="2" max="2" width="20.875" style="0" customWidth="1"/>
    <col min="3" max="3" width="14.75390625" style="0" customWidth="1"/>
    <col min="4" max="4" width="15.00390625" style="0" customWidth="1"/>
    <col min="5" max="5" width="10.25390625" style="0" customWidth="1"/>
    <col min="6" max="6" width="12.00390625" style="0" customWidth="1"/>
    <col min="8" max="8" width="12.25390625" style="0" customWidth="1"/>
    <col min="10" max="10" width="17.00390625" style="0" customWidth="1"/>
    <col min="11" max="16" width="0" style="0" hidden="1" customWidth="1"/>
    <col min="17" max="17" width="12.125" style="0" customWidth="1"/>
    <col min="18" max="18" width="10.25390625" style="0" customWidth="1"/>
    <col min="20" max="20" width="12.375" style="0" customWidth="1"/>
    <col min="21" max="21" width="11.875" style="0" hidden="1" customWidth="1"/>
    <col min="22" max="25" width="0" style="0" hidden="1" customWidth="1"/>
    <col min="26" max="26" width="15.625" style="0" customWidth="1"/>
    <col min="27" max="27" width="18.00390625" style="0" customWidth="1"/>
    <col min="28" max="28" width="13.625" style="0" customWidth="1"/>
    <col min="29" max="29" width="15.875" style="0" customWidth="1"/>
  </cols>
  <sheetData>
    <row r="1" spans="3:28" s="18" customFormat="1" ht="18.75" customHeight="1">
      <c r="C1" s="3" t="s">
        <v>0</v>
      </c>
      <c r="D1" s="2"/>
      <c r="E1" s="133" t="s">
        <v>65</v>
      </c>
      <c r="F1" s="2"/>
      <c r="G1" s="2"/>
      <c r="P1" s="25"/>
      <c r="Q1" s="25"/>
      <c r="S1" s="85"/>
      <c r="T1" s="85"/>
      <c r="U1" s="85"/>
      <c r="V1" s="85"/>
      <c r="W1" s="85"/>
      <c r="X1" s="85"/>
      <c r="Y1" s="23"/>
      <c r="Z1" s="23"/>
      <c r="AA1" s="23"/>
      <c r="AB1" s="23"/>
    </row>
    <row r="2" spans="3:28" s="18" customFormat="1" ht="18.75" customHeight="1">
      <c r="C2" s="6"/>
      <c r="D2" s="6"/>
      <c r="E2" s="6"/>
      <c r="F2" s="6"/>
      <c r="G2" s="6"/>
      <c r="P2" s="25"/>
      <c r="Q2" s="25"/>
      <c r="S2" s="85"/>
      <c r="T2" s="85"/>
      <c r="U2" s="85"/>
      <c r="V2" s="85"/>
      <c r="W2" s="85"/>
      <c r="X2" s="85"/>
      <c r="Y2" s="23"/>
      <c r="Z2" s="23"/>
      <c r="AA2" s="23"/>
      <c r="AB2" s="23"/>
    </row>
    <row r="3" spans="3:28" s="18" customFormat="1" ht="18.75" customHeight="1">
      <c r="C3" s="3" t="s">
        <v>3</v>
      </c>
      <c r="D3" s="2"/>
      <c r="E3" s="2"/>
      <c r="F3" s="2"/>
      <c r="G3" s="2"/>
      <c r="P3" s="25"/>
      <c r="Q3" s="25"/>
      <c r="S3" s="85"/>
      <c r="T3" s="85"/>
      <c r="U3" s="85"/>
      <c r="V3" s="85"/>
      <c r="W3" s="85"/>
      <c r="X3" s="85"/>
      <c r="Y3" s="23"/>
      <c r="Z3" s="23"/>
      <c r="AA3" s="23"/>
      <c r="AB3" s="23"/>
    </row>
    <row r="4" spans="3:28" s="18" customFormat="1" ht="18.75" customHeight="1">
      <c r="C4" s="3"/>
      <c r="D4" s="2"/>
      <c r="E4" s="373" t="s">
        <v>114</v>
      </c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25"/>
      <c r="Q4" s="25"/>
      <c r="S4" s="85"/>
      <c r="T4" s="85"/>
      <c r="U4" s="85"/>
      <c r="V4" s="85"/>
      <c r="W4" s="85"/>
      <c r="X4" s="85"/>
      <c r="Y4" s="23"/>
      <c r="Z4" s="23"/>
      <c r="AA4" s="23"/>
      <c r="AB4" s="23"/>
    </row>
    <row r="5" spans="3:28" s="18" customFormat="1" ht="18.75" customHeight="1">
      <c r="C5" s="134" t="s">
        <v>66</v>
      </c>
      <c r="D5" s="135"/>
      <c r="E5" s="135"/>
      <c r="F5" s="135"/>
      <c r="G5" s="135"/>
      <c r="P5" s="25"/>
      <c r="Q5" s="25"/>
      <c r="S5" s="85"/>
      <c r="T5" s="85"/>
      <c r="U5" s="85"/>
      <c r="V5" s="85"/>
      <c r="W5" s="85"/>
      <c r="X5" s="85"/>
      <c r="Y5" s="23"/>
      <c r="Z5" s="23"/>
      <c r="AA5" s="23"/>
      <c r="AB5" s="23"/>
    </row>
    <row r="6" spans="3:27" ht="18" customHeight="1">
      <c r="C6" s="136"/>
      <c r="T6" s="2" t="s">
        <v>2</v>
      </c>
      <c r="U6" s="4"/>
      <c r="V6" s="2"/>
      <c r="W6" s="2"/>
      <c r="X6" s="4"/>
      <c r="Y6" s="2" t="s">
        <v>2</v>
      </c>
      <c r="Z6" s="4"/>
      <c r="AA6" s="2"/>
    </row>
    <row r="7" spans="3:27" ht="18" customHeight="1">
      <c r="C7" s="136"/>
      <c r="T7" s="2" t="s">
        <v>82</v>
      </c>
      <c r="U7" s="4"/>
      <c r="V7" s="2"/>
      <c r="W7" s="2"/>
      <c r="X7" s="6"/>
      <c r="Y7" s="2" t="s">
        <v>4</v>
      </c>
      <c r="Z7" s="4"/>
      <c r="AA7" s="2"/>
    </row>
    <row r="8" spans="3:24" ht="18" customHeight="1">
      <c r="C8" s="136"/>
      <c r="V8" s="1"/>
      <c r="X8" s="1"/>
    </row>
    <row r="9" spans="3:24" ht="18" customHeight="1">
      <c r="C9" s="136"/>
      <c r="V9" s="1"/>
      <c r="X9" s="1"/>
    </row>
    <row r="10" spans="3:24" ht="18" customHeight="1" thickBot="1">
      <c r="C10" s="136"/>
      <c r="V10" s="1"/>
      <c r="X10" s="1"/>
    </row>
    <row r="11" spans="1:29" s="18" customFormat="1" ht="18">
      <c r="A11" s="374" t="s">
        <v>30</v>
      </c>
      <c r="B11" s="377" t="s">
        <v>31</v>
      </c>
      <c r="C11" s="380" t="s">
        <v>32</v>
      </c>
      <c r="D11" s="383" t="s">
        <v>33</v>
      </c>
      <c r="E11" s="383" t="s">
        <v>34</v>
      </c>
      <c r="F11" s="386" t="s">
        <v>35</v>
      </c>
      <c r="G11" s="387" t="s">
        <v>67</v>
      </c>
      <c r="H11" s="387"/>
      <c r="I11" s="387"/>
      <c r="J11" s="387"/>
      <c r="K11" s="387"/>
      <c r="L11" s="387"/>
      <c r="M11" s="387"/>
      <c r="N11" s="387"/>
      <c r="O11" s="387"/>
      <c r="P11" s="387"/>
      <c r="Q11" s="371" t="s">
        <v>36</v>
      </c>
      <c r="R11" s="371"/>
      <c r="S11" s="371"/>
      <c r="T11" s="371"/>
      <c r="U11" s="357" t="s">
        <v>37</v>
      </c>
      <c r="V11" s="357"/>
      <c r="W11" s="357"/>
      <c r="X11" s="357"/>
      <c r="Y11" s="357"/>
      <c r="Z11" s="358" t="s">
        <v>50</v>
      </c>
      <c r="AA11" s="361" t="s">
        <v>51</v>
      </c>
      <c r="AB11" s="354" t="s">
        <v>52</v>
      </c>
      <c r="AC11" s="368" t="s">
        <v>39</v>
      </c>
    </row>
    <row r="12" spans="1:29" s="18" customFormat="1" ht="18.75" customHeight="1">
      <c r="A12" s="375"/>
      <c r="B12" s="378"/>
      <c r="C12" s="381"/>
      <c r="D12" s="384"/>
      <c r="E12" s="384"/>
      <c r="F12" s="362"/>
      <c r="G12" s="362" t="s">
        <v>40</v>
      </c>
      <c r="H12" s="362"/>
      <c r="I12" s="364" t="s">
        <v>41</v>
      </c>
      <c r="J12" s="365"/>
      <c r="K12" s="364" t="s">
        <v>60</v>
      </c>
      <c r="L12" s="365"/>
      <c r="M12" s="362" t="s">
        <v>42</v>
      </c>
      <c r="N12" s="362" t="s">
        <v>43</v>
      </c>
      <c r="O12" s="362"/>
      <c r="P12" s="362"/>
      <c r="Q12" s="362" t="s">
        <v>45</v>
      </c>
      <c r="R12" s="362" t="s">
        <v>46</v>
      </c>
      <c r="S12" s="362" t="s">
        <v>47</v>
      </c>
      <c r="T12" s="362"/>
      <c r="U12" s="362" t="s">
        <v>45</v>
      </c>
      <c r="V12" s="364" t="s">
        <v>48</v>
      </c>
      <c r="W12" s="365"/>
      <c r="X12" s="362" t="s">
        <v>49</v>
      </c>
      <c r="Y12" s="362"/>
      <c r="Z12" s="359"/>
      <c r="AA12" s="359"/>
      <c r="AB12" s="355"/>
      <c r="AC12" s="369"/>
    </row>
    <row r="13" spans="1:29" s="18" customFormat="1" ht="110.25" customHeight="1" thickBot="1">
      <c r="A13" s="376"/>
      <c r="B13" s="379"/>
      <c r="C13" s="382"/>
      <c r="D13" s="385"/>
      <c r="E13" s="385"/>
      <c r="F13" s="363"/>
      <c r="G13" s="363"/>
      <c r="H13" s="363"/>
      <c r="I13" s="366"/>
      <c r="J13" s="367"/>
      <c r="K13" s="366"/>
      <c r="L13" s="367"/>
      <c r="M13" s="363"/>
      <c r="N13" s="363"/>
      <c r="O13" s="363"/>
      <c r="P13" s="363"/>
      <c r="Q13" s="363"/>
      <c r="R13" s="363"/>
      <c r="S13" s="363"/>
      <c r="T13" s="363"/>
      <c r="U13" s="363"/>
      <c r="V13" s="366"/>
      <c r="W13" s="367"/>
      <c r="X13" s="363"/>
      <c r="Y13" s="363"/>
      <c r="Z13" s="360"/>
      <c r="AA13" s="360"/>
      <c r="AB13" s="356"/>
      <c r="AC13" s="370"/>
    </row>
    <row r="14" spans="3:24" ht="18" customHeight="1" hidden="1">
      <c r="C14" s="136"/>
      <c r="V14" s="1"/>
      <c r="X14" s="1"/>
    </row>
    <row r="15" spans="1:29" s="18" customFormat="1" ht="18.75" customHeight="1">
      <c r="A15" s="137">
        <f>A6+1</f>
        <v>1</v>
      </c>
      <c r="B15" s="138" t="s">
        <v>88</v>
      </c>
      <c r="C15" s="139" t="s">
        <v>68</v>
      </c>
      <c r="D15" s="140" t="s">
        <v>62</v>
      </c>
      <c r="E15" s="140">
        <v>1</v>
      </c>
      <c r="F15" s="141">
        <v>2704</v>
      </c>
      <c r="G15" s="142">
        <v>1.47</v>
      </c>
      <c r="H15" s="143">
        <f>F15*G15</f>
        <v>3974.88</v>
      </c>
      <c r="I15" s="142"/>
      <c r="J15" s="142">
        <f>F15*I15</f>
        <v>0</v>
      </c>
      <c r="K15" s="142"/>
      <c r="L15" s="142"/>
      <c r="M15" s="142"/>
      <c r="N15" s="142"/>
      <c r="O15" s="142"/>
      <c r="P15" s="142"/>
      <c r="Q15" s="142">
        <f>T15</f>
        <v>108.16</v>
      </c>
      <c r="R15" s="142"/>
      <c r="S15" s="144">
        <v>0.04</v>
      </c>
      <c r="T15" s="145">
        <f>F15*S15</f>
        <v>108.16</v>
      </c>
      <c r="U15" s="146">
        <f>W15+Y15</f>
        <v>0</v>
      </c>
      <c r="V15" s="147">
        <v>0</v>
      </c>
      <c r="W15" s="142">
        <f>F15*V15</f>
        <v>0</v>
      </c>
      <c r="X15" s="142">
        <v>0</v>
      </c>
      <c r="Y15" s="142">
        <f>F15*X15</f>
        <v>0</v>
      </c>
      <c r="Z15" s="142">
        <f>F15+H15+T15</f>
        <v>6787.04</v>
      </c>
      <c r="AA15" s="142">
        <f>Z15*40%</f>
        <v>2714.8160000000003</v>
      </c>
      <c r="AB15" s="148">
        <f>AA15+Z15</f>
        <v>9501.856</v>
      </c>
      <c r="AC15" s="143">
        <f>AB15*8</f>
        <v>76014.848</v>
      </c>
    </row>
    <row r="16" spans="1:29" s="18" customFormat="1" ht="18.75" customHeight="1">
      <c r="A16" s="137">
        <f>A15+1</f>
        <v>2</v>
      </c>
      <c r="B16" s="138" t="s">
        <v>92</v>
      </c>
      <c r="C16" s="139" t="s">
        <v>68</v>
      </c>
      <c r="D16" s="140" t="s">
        <v>62</v>
      </c>
      <c r="E16" s="140">
        <v>1</v>
      </c>
      <c r="F16" s="141">
        <v>2704</v>
      </c>
      <c r="G16" s="142">
        <v>1.47</v>
      </c>
      <c r="H16" s="143">
        <v>3974.88</v>
      </c>
      <c r="I16" s="142"/>
      <c r="J16" s="142">
        <f>F16*I16</f>
        <v>0</v>
      </c>
      <c r="K16" s="142"/>
      <c r="L16" s="142"/>
      <c r="M16" s="142"/>
      <c r="N16" s="142"/>
      <c r="O16" s="142"/>
      <c r="P16" s="142"/>
      <c r="Q16" s="142">
        <v>108.16</v>
      </c>
      <c r="R16" s="142"/>
      <c r="S16" s="144">
        <v>0.04</v>
      </c>
      <c r="T16" s="145">
        <v>108.16</v>
      </c>
      <c r="U16" s="146">
        <f>W16+Y16</f>
        <v>0</v>
      </c>
      <c r="V16" s="147">
        <v>0</v>
      </c>
      <c r="W16" s="142">
        <f>F16*V16</f>
        <v>0</v>
      </c>
      <c r="X16" s="142">
        <v>0</v>
      </c>
      <c r="Y16" s="142">
        <f>F16*X16</f>
        <v>0</v>
      </c>
      <c r="Z16" s="142">
        <f>Y16+W16+T16+R16+P16+O16+M16+J16+H16+F16</f>
        <v>6787.04</v>
      </c>
      <c r="AA16" s="142">
        <v>2714.82</v>
      </c>
      <c r="AB16" s="149">
        <v>9501.86</v>
      </c>
      <c r="AC16" s="143">
        <f>AB16*8</f>
        <v>76014.88</v>
      </c>
    </row>
    <row r="17" spans="1:29" s="18" customFormat="1" ht="51" customHeight="1">
      <c r="A17" s="137">
        <f>A16+1</f>
        <v>3</v>
      </c>
      <c r="B17" s="138" t="s">
        <v>69</v>
      </c>
      <c r="C17" s="150" t="s">
        <v>63</v>
      </c>
      <c r="D17" s="140" t="s">
        <v>62</v>
      </c>
      <c r="E17" s="140">
        <v>0.8</v>
      </c>
      <c r="F17" s="141">
        <v>2163.2</v>
      </c>
      <c r="G17" s="142">
        <v>1.51</v>
      </c>
      <c r="H17" s="143">
        <f>G17*F17</f>
        <v>3266.432</v>
      </c>
      <c r="I17" s="142">
        <v>0</v>
      </c>
      <c r="J17" s="142">
        <f>F17*I17</f>
        <v>0</v>
      </c>
      <c r="K17" s="142"/>
      <c r="L17" s="142"/>
      <c r="M17" s="142"/>
      <c r="N17" s="142"/>
      <c r="O17" s="142"/>
      <c r="P17" s="142"/>
      <c r="Q17" s="142">
        <f>R17+T17</f>
        <v>0</v>
      </c>
      <c r="R17" s="142"/>
      <c r="S17" s="144"/>
      <c r="T17" s="145">
        <f>F17*S17</f>
        <v>0</v>
      </c>
      <c r="U17" s="146">
        <f>W17+Y17</f>
        <v>0</v>
      </c>
      <c r="V17" s="147">
        <v>0</v>
      </c>
      <c r="W17" s="142">
        <f>F17*V17</f>
        <v>0</v>
      </c>
      <c r="X17" s="142">
        <v>0</v>
      </c>
      <c r="Y17" s="142">
        <f>F17*X17</f>
        <v>0</v>
      </c>
      <c r="Z17" s="142">
        <f>Y17+W17+T17+R17+P17+O17+M17+J17+H17+F17</f>
        <v>5429.632</v>
      </c>
      <c r="AA17" s="142">
        <f>Z17*0.4</f>
        <v>2171.8528</v>
      </c>
      <c r="AB17" s="148">
        <f>AA17+Z17</f>
        <v>7601.4848</v>
      </c>
      <c r="AC17" s="143">
        <f>AB17*12</f>
        <v>91217.81760000001</v>
      </c>
    </row>
    <row r="18" spans="1:29" s="157" customFormat="1" ht="18.75" customHeight="1">
      <c r="A18" s="151"/>
      <c r="B18" s="152"/>
      <c r="C18" s="153" t="s">
        <v>45</v>
      </c>
      <c r="D18" s="153"/>
      <c r="E18" s="158" t="s">
        <v>98</v>
      </c>
      <c r="F18" s="154"/>
      <c r="G18" s="154"/>
      <c r="H18" s="154">
        <f>SUM(H15:H17)</f>
        <v>11216.192</v>
      </c>
      <c r="I18" s="154"/>
      <c r="J18" s="154">
        <f>J15+J16+J17</f>
        <v>0</v>
      </c>
      <c r="K18" s="154"/>
      <c r="L18" s="154"/>
      <c r="M18" s="154" t="e">
        <f>SUM(#REF!)</f>
        <v>#REF!</v>
      </c>
      <c r="N18" s="154" t="e">
        <f>SUM(#REF!)</f>
        <v>#REF!</v>
      </c>
      <c r="O18" s="154" t="e">
        <f>SUM(#REF!)</f>
        <v>#REF!</v>
      </c>
      <c r="P18" s="154" t="e">
        <f>SUM(#REF!)</f>
        <v>#REF!</v>
      </c>
      <c r="Q18" s="154">
        <f>SUM(Q15:R17)</f>
        <v>216.32</v>
      </c>
      <c r="R18" s="154">
        <v>0</v>
      </c>
      <c r="S18" s="154"/>
      <c r="T18" s="154">
        <f>SUM(T15:T17)</f>
        <v>216.32</v>
      </c>
      <c r="U18" s="155" t="e">
        <f>SUM(#REF!)</f>
        <v>#REF!</v>
      </c>
      <c r="V18" s="154"/>
      <c r="W18" s="154" t="e">
        <f>SUM(#REF!)</f>
        <v>#REF!</v>
      </c>
      <c r="X18" s="154"/>
      <c r="Y18" s="154" t="e">
        <f>SUM(#REF!)</f>
        <v>#REF!</v>
      </c>
      <c r="Z18" s="154">
        <f>SUM(Z15:Z17)</f>
        <v>19003.712</v>
      </c>
      <c r="AA18" s="154">
        <f>SUM(AA15:AA17)</f>
        <v>7601.488800000001</v>
      </c>
      <c r="AB18" s="156">
        <f>SUM(AB15:AB17)</f>
        <v>26605.2008</v>
      </c>
      <c r="AC18" s="156">
        <f>SUM(AC15:AC17)</f>
        <v>243247.5456</v>
      </c>
    </row>
    <row r="19" spans="3:24" ht="12.75">
      <c r="C19" s="136"/>
      <c r="V19" s="1"/>
      <c r="X19" s="1"/>
    </row>
    <row r="20" spans="3:28" s="18" customFormat="1" ht="18.75" customHeight="1">
      <c r="C20" s="86"/>
      <c r="D20" s="20" t="s">
        <v>70</v>
      </c>
      <c r="E20" s="21"/>
      <c r="F20" s="372" t="s">
        <v>95</v>
      </c>
      <c r="G20" s="372"/>
      <c r="H20" s="21" t="s">
        <v>28</v>
      </c>
      <c r="I20" s="21"/>
      <c r="J20" s="293" t="s">
        <v>112</v>
      </c>
      <c r="K20" s="293"/>
      <c r="L20" s="293"/>
      <c r="M20" s="293"/>
      <c r="N20" s="293"/>
      <c r="O20" s="21"/>
      <c r="P20" s="21"/>
      <c r="Q20" s="21"/>
      <c r="R20" s="23"/>
      <c r="S20" s="347"/>
      <c r="T20" s="347"/>
      <c r="U20" s="347"/>
      <c r="V20" s="347"/>
      <c r="W20" s="347"/>
      <c r="X20" s="347"/>
      <c r="Y20" s="23"/>
      <c r="Z20" s="23"/>
      <c r="AA20" s="23"/>
      <c r="AB20" s="23"/>
    </row>
    <row r="21" spans="3:28" s="18" customFormat="1" ht="18.75" customHeight="1">
      <c r="C21" s="86"/>
      <c r="D21" s="24"/>
      <c r="E21" s="320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S21" s="85"/>
      <c r="T21" s="85"/>
      <c r="U21" s="85"/>
      <c r="V21" s="85"/>
      <c r="W21" s="85"/>
      <c r="X21" s="85"/>
      <c r="Y21" s="23"/>
      <c r="Z21" s="23"/>
      <c r="AA21" s="23"/>
      <c r="AB21" s="23"/>
    </row>
    <row r="22" spans="3:29" ht="18">
      <c r="C22" s="136"/>
      <c r="V22" s="1"/>
      <c r="X22" s="1"/>
      <c r="AC22" s="157">
        <f>AC18*1.271</f>
        <v>309167.6304576</v>
      </c>
    </row>
    <row r="35" ht="12.75">
      <c r="AC35" s="195">
        <f>AC15+AC16</f>
        <v>152029.728</v>
      </c>
    </row>
    <row r="36" ht="12.75">
      <c r="AC36">
        <f>AC35*1.271</f>
        <v>193229.784288</v>
      </c>
    </row>
    <row r="39" ht="12.75">
      <c r="AC39" s="195">
        <f>AC17</f>
        <v>91217.81760000001</v>
      </c>
    </row>
    <row r="41" ht="15">
      <c r="AC41" s="5">
        <f>AC39*1.271</f>
        <v>115937.8461696</v>
      </c>
    </row>
  </sheetData>
  <sheetProtection/>
  <mergeCells count="30">
    <mergeCell ref="F20:G20"/>
    <mergeCell ref="X12:Y13"/>
    <mergeCell ref="E4:O4"/>
    <mergeCell ref="A11:A13"/>
    <mergeCell ref="B11:B13"/>
    <mergeCell ref="C11:C13"/>
    <mergeCell ref="D11:D13"/>
    <mergeCell ref="E11:E13"/>
    <mergeCell ref="F11:F13"/>
    <mergeCell ref="G11:P11"/>
    <mergeCell ref="AC11:AC13"/>
    <mergeCell ref="G12:H13"/>
    <mergeCell ref="I12:J13"/>
    <mergeCell ref="K12:L13"/>
    <mergeCell ref="M12:M13"/>
    <mergeCell ref="N12:O13"/>
    <mergeCell ref="P12:P13"/>
    <mergeCell ref="Q12:Q13"/>
    <mergeCell ref="R12:R13"/>
    <mergeCell ref="Q11:T11"/>
    <mergeCell ref="J20:N20"/>
    <mergeCell ref="S20:X20"/>
    <mergeCell ref="E21:Q21"/>
    <mergeCell ref="AB11:AB13"/>
    <mergeCell ref="U11:Y11"/>
    <mergeCell ref="Z11:Z13"/>
    <mergeCell ref="AA11:AA13"/>
    <mergeCell ref="S12:T13"/>
    <mergeCell ref="U12:U13"/>
    <mergeCell ref="V12:W13"/>
  </mergeCells>
  <printOptions horizontalCentered="1"/>
  <pageMargins left="0" right="0" top="0.984251968503937" bottom="0.984251968503937" header="0" footer="0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8"/>
  <sheetViews>
    <sheetView view="pageBreakPreview" zoomScale="60" zoomScalePageLayoutView="0" workbookViewId="0" topLeftCell="A9">
      <selection activeCell="AC74" sqref="A1:AC74"/>
    </sheetView>
  </sheetViews>
  <sheetFormatPr defaultColWidth="9.00390625" defaultRowHeight="12.75"/>
  <cols>
    <col min="1" max="1" width="5.25390625" style="0" customWidth="1"/>
    <col min="2" max="2" width="15.25390625" style="0" customWidth="1"/>
    <col min="3" max="3" width="11.25390625" style="0" customWidth="1"/>
    <col min="4" max="4" width="17.75390625" style="0" customWidth="1"/>
    <col min="5" max="5" width="5.375" style="0" customWidth="1"/>
    <col min="6" max="6" width="11.125" style="0" customWidth="1"/>
    <col min="8" max="8" width="12.75390625" style="0" customWidth="1"/>
    <col min="9" max="9" width="4.75390625" style="0" customWidth="1"/>
    <col min="10" max="10" width="12.125" style="0" customWidth="1"/>
    <col min="11" max="16" width="0" style="0" hidden="1" customWidth="1"/>
    <col min="20" max="20" width="0" style="0" hidden="1" customWidth="1"/>
    <col min="23" max="23" width="8.375" style="0" customWidth="1"/>
    <col min="25" max="25" width="12.375" style="0" customWidth="1"/>
    <col min="26" max="26" width="12.25390625" style="0" customWidth="1"/>
    <col min="27" max="27" width="12.00390625" style="0" customWidth="1"/>
    <col min="28" max="28" width="14.25390625" style="0" customWidth="1"/>
    <col min="29" max="29" width="15.00390625" style="0" bestFit="1" customWidth="1"/>
  </cols>
  <sheetData>
    <row r="1" spans="1:31" ht="15" hidden="1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2" t="s">
        <v>1</v>
      </c>
      <c r="Y1" s="4"/>
      <c r="Z1" s="2"/>
      <c r="AA1" s="2"/>
      <c r="AB1" s="2"/>
      <c r="AC1" s="2"/>
      <c r="AD1" s="5"/>
      <c r="AE1" s="5"/>
    </row>
    <row r="2" spans="1:31" ht="15" hidden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2"/>
      <c r="Y2" s="4"/>
      <c r="Z2" s="2"/>
      <c r="AA2" s="2"/>
      <c r="AB2" s="2"/>
      <c r="AC2" s="2"/>
      <c r="AD2" s="5"/>
      <c r="AE2" s="5"/>
    </row>
    <row r="3" spans="1:31" ht="15" hidden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2"/>
      <c r="Y3" s="4"/>
      <c r="Z3" s="2"/>
      <c r="AA3" s="2"/>
      <c r="AB3" s="2"/>
      <c r="AC3" s="2"/>
      <c r="AD3" s="5"/>
      <c r="AE3" s="5"/>
    </row>
    <row r="4" spans="1:31" ht="15.7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"/>
      <c r="AE4" s="5"/>
    </row>
    <row r="5" spans="1:31" ht="15" hidden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"/>
      <c r="X5" s="2"/>
      <c r="Y5" s="4"/>
      <c r="Z5" s="2"/>
      <c r="AA5" s="2"/>
      <c r="AB5" s="2"/>
      <c r="AC5" s="2"/>
      <c r="AD5" s="5"/>
      <c r="AE5" s="5"/>
    </row>
    <row r="6" spans="1:31" ht="18" hidden="1">
      <c r="A6" s="2"/>
      <c r="B6" s="2"/>
      <c r="C6" s="3"/>
      <c r="D6" s="2"/>
      <c r="E6" s="2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2"/>
      <c r="AB6" s="2"/>
      <c r="AC6" s="2"/>
      <c r="AD6" s="5"/>
      <c r="AE6" s="5"/>
    </row>
    <row r="7" spans="1:31" ht="15" hidden="1">
      <c r="A7" s="2"/>
      <c r="B7" s="2"/>
      <c r="C7" s="349"/>
      <c r="D7" s="349"/>
      <c r="E7" s="349"/>
      <c r="F7" s="349"/>
      <c r="G7" s="34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"/>
      <c r="AC7" s="2"/>
      <c r="AD7" s="5"/>
      <c r="AE7" s="5"/>
    </row>
    <row r="8" spans="3:26" s="18" customFormat="1" ht="18.75" customHeight="1" hidden="1">
      <c r="C8" s="86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</row>
    <row r="9" spans="1:29" s="2" customFormat="1" ht="14.25">
      <c r="A9" s="339"/>
      <c r="B9" s="344"/>
      <c r="C9" s="339"/>
      <c r="D9" s="346"/>
      <c r="E9" s="346"/>
      <c r="F9" s="34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74"/>
      <c r="U9" s="339"/>
      <c r="V9" s="339"/>
      <c r="W9" s="339"/>
      <c r="X9" s="339"/>
      <c r="Y9" s="339"/>
      <c r="Z9" s="64"/>
      <c r="AA9" s="64"/>
      <c r="AB9" s="64"/>
      <c r="AC9" s="64"/>
    </row>
    <row r="10" spans="1:29" s="2" customFormat="1" ht="18.75" customHeight="1" hidden="1">
      <c r="A10" s="339"/>
      <c r="B10" s="345"/>
      <c r="C10" s="339"/>
      <c r="D10" s="346"/>
      <c r="E10" s="346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87"/>
      <c r="U10" s="340"/>
      <c r="V10" s="340"/>
      <c r="W10" s="340"/>
      <c r="X10" s="340"/>
      <c r="Y10" s="340"/>
      <c r="Z10" s="337"/>
      <c r="AA10" s="338"/>
      <c r="AB10" s="338"/>
      <c r="AC10" s="339"/>
    </row>
    <row r="11" spans="1:29" s="2" customFormat="1" ht="110.25" customHeight="1" hidden="1">
      <c r="A11" s="339"/>
      <c r="B11" s="345"/>
      <c r="C11" s="339"/>
      <c r="D11" s="346"/>
      <c r="E11" s="346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87"/>
      <c r="U11" s="340"/>
      <c r="V11" s="340"/>
      <c r="W11" s="340"/>
      <c r="X11" s="340"/>
      <c r="Y11" s="340"/>
      <c r="Z11" s="337"/>
      <c r="AA11" s="338"/>
      <c r="AB11" s="338"/>
      <c r="AC11" s="339"/>
    </row>
    <row r="12" spans="1:29" s="2" customFormat="1" ht="18.75" customHeight="1" hidden="1">
      <c r="A12" s="88"/>
      <c r="B12" s="88"/>
      <c r="C12" s="90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8"/>
      <c r="Q12" s="88"/>
      <c r="R12" s="64"/>
      <c r="S12" s="64"/>
      <c r="T12" s="64"/>
      <c r="U12" s="64"/>
      <c r="V12" s="91"/>
      <c r="W12" s="89"/>
      <c r="X12" s="92"/>
      <c r="Y12" s="88"/>
      <c r="Z12" s="88"/>
      <c r="AA12" s="89"/>
      <c r="AB12" s="89"/>
      <c r="AC12" s="64"/>
    </row>
    <row r="13" spans="1:29" s="2" customFormat="1" ht="18.75" customHeight="1" hidden="1">
      <c r="A13" s="88"/>
      <c r="B13" s="88"/>
      <c r="C13" s="90"/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8"/>
      <c r="Q13" s="88"/>
      <c r="R13" s="64"/>
      <c r="S13" s="64"/>
      <c r="T13" s="64"/>
      <c r="U13" s="64"/>
      <c r="V13" s="91"/>
      <c r="W13" s="89"/>
      <c r="X13" s="92"/>
      <c r="Y13" s="88"/>
      <c r="Z13" s="88"/>
      <c r="AA13" s="89"/>
      <c r="AB13" s="89"/>
      <c r="AC13" s="64"/>
    </row>
    <row r="14" spans="1:29" s="2" customFormat="1" ht="18.75" customHeight="1" hidden="1">
      <c r="A14" s="88"/>
      <c r="B14" s="88"/>
      <c r="C14" s="90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8"/>
      <c r="Q14" s="88"/>
      <c r="R14" s="64"/>
      <c r="S14" s="64"/>
      <c r="T14" s="64"/>
      <c r="U14" s="64"/>
      <c r="V14" s="91"/>
      <c r="W14" s="89"/>
      <c r="X14" s="92"/>
      <c r="Y14" s="88"/>
      <c r="Z14" s="88"/>
      <c r="AA14" s="89"/>
      <c r="AB14" s="89"/>
      <c r="AC14" s="64"/>
    </row>
    <row r="15" spans="1:29" s="2" customFormat="1" ht="18.75" customHeight="1" hidden="1">
      <c r="A15" s="88"/>
      <c r="B15" s="88"/>
      <c r="C15" s="90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8"/>
      <c r="Q15" s="88"/>
      <c r="R15" s="64"/>
      <c r="S15" s="64"/>
      <c r="T15" s="64"/>
      <c r="U15" s="64"/>
      <c r="V15" s="91"/>
      <c r="W15" s="89"/>
      <c r="X15" s="92"/>
      <c r="Y15" s="88"/>
      <c r="Z15" s="88"/>
      <c r="AA15" s="89"/>
      <c r="AB15" s="89"/>
      <c r="AC15" s="64"/>
    </row>
    <row r="16" spans="1:29" s="2" customFormat="1" ht="18.75" customHeight="1" hidden="1">
      <c r="A16" s="88"/>
      <c r="B16" s="88"/>
      <c r="C16" s="90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8"/>
      <c r="Q16" s="88"/>
      <c r="R16" s="64"/>
      <c r="S16" s="64"/>
      <c r="T16" s="64"/>
      <c r="U16" s="64"/>
      <c r="V16" s="91"/>
      <c r="W16" s="89"/>
      <c r="X16" s="92"/>
      <c r="Y16" s="88"/>
      <c r="Z16" s="88"/>
      <c r="AA16" s="89"/>
      <c r="AB16" s="89"/>
      <c r="AC16" s="64"/>
    </row>
    <row r="17" spans="1:29" s="2" customFormat="1" ht="18.75" customHeight="1" hidden="1">
      <c r="A17" s="74"/>
      <c r="B17" s="74"/>
      <c r="C17" s="64"/>
      <c r="D17" s="64"/>
      <c r="E17" s="64"/>
      <c r="F17" s="93"/>
      <c r="G17" s="93"/>
      <c r="H17" s="93"/>
      <c r="I17" s="65"/>
      <c r="J17" s="93"/>
      <c r="K17" s="93"/>
      <c r="L17" s="93"/>
      <c r="M17" s="93"/>
      <c r="N17" s="93"/>
      <c r="O17" s="93"/>
      <c r="P17" s="93"/>
      <c r="Q17" s="93"/>
      <c r="R17" s="92"/>
      <c r="S17" s="94"/>
      <c r="T17" s="94"/>
      <c r="U17" s="95"/>
      <c r="V17" s="65"/>
      <c r="W17" s="93"/>
      <c r="X17" s="93"/>
      <c r="Y17" s="93"/>
      <c r="Z17" s="93"/>
      <c r="AA17" s="93"/>
      <c r="AB17" s="93"/>
      <c r="AC17" s="93"/>
    </row>
    <row r="18" spans="1:29" s="2" customFormat="1" ht="27" customHeight="1" hidden="1">
      <c r="A18" s="74"/>
      <c r="B18" s="74"/>
      <c r="C18" s="89"/>
      <c r="D18" s="64"/>
      <c r="E18" s="64"/>
      <c r="F18" s="93"/>
      <c r="G18" s="93"/>
      <c r="H18" s="93"/>
      <c r="I18" s="96"/>
      <c r="J18" s="93"/>
      <c r="K18" s="93"/>
      <c r="L18" s="93"/>
      <c r="M18" s="93"/>
      <c r="N18" s="93"/>
      <c r="O18" s="93"/>
      <c r="P18" s="93"/>
      <c r="Q18" s="93"/>
      <c r="R18" s="92"/>
      <c r="S18" s="94"/>
      <c r="T18" s="94"/>
      <c r="U18" s="95"/>
      <c r="V18" s="65"/>
      <c r="W18" s="93"/>
      <c r="X18" s="93"/>
      <c r="Y18" s="93"/>
      <c r="Z18" s="93"/>
      <c r="AA18" s="93"/>
      <c r="AB18" s="93"/>
      <c r="AC18" s="93"/>
    </row>
    <row r="19" spans="1:29" s="3" customFormat="1" ht="18.75" customHeight="1" hidden="1">
      <c r="A19" s="74"/>
      <c r="B19" s="74"/>
      <c r="C19" s="97"/>
      <c r="D19" s="64"/>
      <c r="E19" s="64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2"/>
      <c r="S19" s="94"/>
      <c r="T19" s="94"/>
      <c r="U19" s="95"/>
      <c r="V19" s="65"/>
      <c r="W19" s="93"/>
      <c r="X19" s="93"/>
      <c r="Y19" s="93"/>
      <c r="Z19" s="93"/>
      <c r="AA19" s="93"/>
      <c r="AB19" s="93"/>
      <c r="AC19" s="93"/>
    </row>
    <row r="20" spans="1:29" s="101" customFormat="1" ht="18.75" customHeight="1" hidden="1">
      <c r="A20" s="98"/>
      <c r="B20" s="98"/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0"/>
      <c r="V20" s="99"/>
      <c r="W20" s="99"/>
      <c r="X20" s="99"/>
      <c r="Y20" s="99"/>
      <c r="Z20" s="99"/>
      <c r="AA20" s="99"/>
      <c r="AB20" s="99"/>
      <c r="AC20" s="99"/>
    </row>
    <row r="21" spans="1:29" s="103" customFormat="1" ht="18.75" customHeight="1" hidden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102"/>
      <c r="W21" s="84"/>
      <c r="X21" s="102"/>
      <c r="Y21" s="84"/>
      <c r="Z21" s="84"/>
      <c r="AA21" s="84"/>
      <c r="AB21" s="84"/>
      <c r="AC21" s="84"/>
    </row>
    <row r="22" spans="1:29" s="23" customFormat="1" ht="18.75" customHeight="1" hidden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84"/>
      <c r="AA22" s="84"/>
      <c r="AB22" s="84"/>
      <c r="AC22" s="84"/>
    </row>
    <row r="23" spans="1:29" ht="15.75" hidden="1">
      <c r="A23" s="62"/>
      <c r="B23" s="62"/>
      <c r="C23" s="66"/>
      <c r="D23" s="66"/>
      <c r="E23" s="66"/>
      <c r="F23" s="66"/>
      <c r="G23" s="66"/>
      <c r="H23" s="334"/>
      <c r="I23" s="334"/>
      <c r="J23" s="334"/>
      <c r="K23" s="334"/>
      <c r="L23" s="334"/>
      <c r="M23" s="66"/>
      <c r="N23" s="66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29" ht="15" hidden="1">
      <c r="A24" s="66"/>
      <c r="B24" s="66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9" ht="12.75" hidden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</row>
    <row r="26" spans="1:31" ht="15" hidden="1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  <c r="X26" s="2" t="s">
        <v>1</v>
      </c>
      <c r="Y26" s="4"/>
      <c r="Z26" s="2"/>
      <c r="AA26" s="2"/>
      <c r="AB26" s="2"/>
      <c r="AC26" s="2"/>
      <c r="AD26" s="5"/>
      <c r="AE26" s="5"/>
    </row>
    <row r="27" ht="12.75" hidden="1"/>
    <row r="28" ht="12.75" hidden="1"/>
    <row r="29" ht="12.75" hidden="1"/>
    <row r="30" ht="12.75" hidden="1"/>
    <row r="31" ht="12.75" hidden="1">
      <c r="Z31" t="s">
        <v>64</v>
      </c>
    </row>
    <row r="32" spans="1:29" s="2" customFormat="1" ht="15" hidden="1">
      <c r="A32" s="339"/>
      <c r="B32" s="344"/>
      <c r="C32" s="339"/>
      <c r="D32" s="346"/>
      <c r="E32" s="346"/>
      <c r="F32" s="340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39"/>
      <c r="R32" s="339"/>
      <c r="S32" s="339"/>
      <c r="T32" s="74"/>
      <c r="U32" s="339"/>
      <c r="V32" s="339"/>
      <c r="W32" s="339"/>
      <c r="X32" s="339"/>
      <c r="Y32" s="339"/>
      <c r="Z32" s="64"/>
      <c r="AA32" s="64"/>
      <c r="AB32" s="64"/>
      <c r="AC32" s="64"/>
    </row>
    <row r="33" spans="1:29" s="2" customFormat="1" ht="18.75" customHeight="1" hidden="1">
      <c r="A33" s="339"/>
      <c r="B33" s="345"/>
      <c r="C33" s="339"/>
      <c r="D33" s="346"/>
      <c r="E33" s="346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87"/>
      <c r="U33" s="340"/>
      <c r="V33" s="340"/>
      <c r="W33" s="340"/>
      <c r="X33" s="340"/>
      <c r="Y33" s="340"/>
      <c r="Z33" s="337"/>
      <c r="AA33" s="338"/>
      <c r="AB33" s="338"/>
      <c r="AC33" s="339"/>
    </row>
    <row r="34" spans="1:29" s="2" customFormat="1" ht="110.25" customHeight="1" hidden="1">
      <c r="A34" s="339"/>
      <c r="B34" s="345"/>
      <c r="C34" s="339"/>
      <c r="D34" s="346"/>
      <c r="E34" s="346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87"/>
      <c r="U34" s="340"/>
      <c r="V34" s="340"/>
      <c r="W34" s="340"/>
      <c r="X34" s="340"/>
      <c r="Y34" s="340"/>
      <c r="Z34" s="337"/>
      <c r="AA34" s="338"/>
      <c r="AB34" s="338"/>
      <c r="AC34" s="339"/>
    </row>
    <row r="35" spans="1:29" s="2" customFormat="1" ht="18.75" customHeight="1" hidden="1">
      <c r="A35" s="88"/>
      <c r="B35" s="88"/>
      <c r="C35" s="90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8"/>
      <c r="R35" s="64"/>
      <c r="S35" s="64"/>
      <c r="T35" s="64"/>
      <c r="U35" s="64"/>
      <c r="V35" s="91"/>
      <c r="W35" s="89"/>
      <c r="X35" s="92"/>
      <c r="Y35" s="88"/>
      <c r="Z35" s="88"/>
      <c r="AA35" s="89"/>
      <c r="AB35" s="89"/>
      <c r="AC35" s="64"/>
    </row>
    <row r="36" spans="1:29" s="2" customFormat="1" ht="18.75" customHeight="1" hidden="1">
      <c r="A36" s="88"/>
      <c r="B36" s="88"/>
      <c r="C36" s="90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8"/>
      <c r="R36" s="64"/>
      <c r="S36" s="64"/>
      <c r="T36" s="64"/>
      <c r="U36" s="64"/>
      <c r="V36" s="91"/>
      <c r="W36" s="89"/>
      <c r="X36" s="92"/>
      <c r="Y36" s="88"/>
      <c r="Z36" s="88"/>
      <c r="AA36" s="89"/>
      <c r="AB36" s="89"/>
      <c r="AC36" s="64"/>
    </row>
    <row r="37" spans="1:29" s="2" customFormat="1" ht="18.75" customHeight="1" hidden="1">
      <c r="A37" s="88"/>
      <c r="B37" s="88"/>
      <c r="C37" s="90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8"/>
      <c r="Q37" s="88"/>
      <c r="R37" s="64"/>
      <c r="S37" s="64"/>
      <c r="T37" s="64"/>
      <c r="U37" s="64"/>
      <c r="V37" s="91"/>
      <c r="W37" s="89"/>
      <c r="X37" s="92"/>
      <c r="Y37" s="88"/>
      <c r="Z37" s="88"/>
      <c r="AA37" s="89"/>
      <c r="AB37" s="89"/>
      <c r="AC37" s="64"/>
    </row>
    <row r="38" spans="1:29" s="2" customFormat="1" ht="18.75" customHeight="1" hidden="1">
      <c r="A38" s="88"/>
      <c r="B38" s="88"/>
      <c r="C38" s="90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8"/>
      <c r="Q38" s="88"/>
      <c r="R38" s="64"/>
      <c r="S38" s="64"/>
      <c r="T38" s="64"/>
      <c r="U38" s="64"/>
      <c r="V38" s="91"/>
      <c r="W38" s="89"/>
      <c r="X38" s="92"/>
      <c r="Y38" s="88"/>
      <c r="Z38" s="88"/>
      <c r="AA38" s="89"/>
      <c r="AB38" s="89"/>
      <c r="AC38" s="64"/>
    </row>
    <row r="39" spans="1:29" s="2" customFormat="1" ht="18.75" customHeight="1" hidden="1">
      <c r="A39" s="88"/>
      <c r="B39" s="88"/>
      <c r="C39" s="90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8"/>
      <c r="Q39" s="88"/>
      <c r="R39" s="64"/>
      <c r="S39" s="64"/>
      <c r="T39" s="64"/>
      <c r="U39" s="64"/>
      <c r="V39" s="91"/>
      <c r="W39" s="89"/>
      <c r="X39" s="92"/>
      <c r="Y39" s="88"/>
      <c r="Z39" s="88"/>
      <c r="AA39" s="89"/>
      <c r="AB39" s="89"/>
      <c r="AC39" s="64"/>
    </row>
    <row r="40" spans="1:29" s="2" customFormat="1" ht="18.75" customHeight="1" hidden="1">
      <c r="A40" s="74"/>
      <c r="B40" s="74"/>
      <c r="C40" s="64"/>
      <c r="D40" s="64"/>
      <c r="E40" s="64"/>
      <c r="F40" s="93"/>
      <c r="G40" s="93"/>
      <c r="H40" s="93"/>
      <c r="I40" s="65"/>
      <c r="J40" s="93"/>
      <c r="K40" s="93"/>
      <c r="L40" s="93"/>
      <c r="M40" s="93"/>
      <c r="N40" s="93"/>
      <c r="O40" s="93"/>
      <c r="P40" s="93"/>
      <c r="Q40" s="93"/>
      <c r="R40" s="92"/>
      <c r="S40" s="94"/>
      <c r="T40" s="94"/>
      <c r="U40" s="95"/>
      <c r="V40" s="65"/>
      <c r="W40" s="93"/>
      <c r="X40" s="93"/>
      <c r="Y40" s="93"/>
      <c r="Z40" s="93"/>
      <c r="AA40" s="93"/>
      <c r="AB40" s="93"/>
      <c r="AC40" s="93"/>
    </row>
    <row r="41" spans="1:29" s="2" customFormat="1" ht="27" customHeight="1" hidden="1">
      <c r="A41" s="74"/>
      <c r="B41" s="74"/>
      <c r="C41" s="89"/>
      <c r="D41" s="64"/>
      <c r="E41" s="64"/>
      <c r="F41" s="93"/>
      <c r="G41" s="93"/>
      <c r="H41" s="93"/>
      <c r="I41" s="96"/>
      <c r="J41" s="93"/>
      <c r="K41" s="93"/>
      <c r="L41" s="93"/>
      <c r="M41" s="93"/>
      <c r="N41" s="93"/>
      <c r="O41" s="93"/>
      <c r="P41" s="93"/>
      <c r="Q41" s="93"/>
      <c r="R41" s="92"/>
      <c r="S41" s="94"/>
      <c r="T41" s="94"/>
      <c r="U41" s="95"/>
      <c r="V41" s="65"/>
      <c r="W41" s="93"/>
      <c r="X41" s="93"/>
      <c r="Y41" s="93"/>
      <c r="Z41" s="93"/>
      <c r="AA41" s="93"/>
      <c r="AB41" s="93"/>
      <c r="AC41" s="93"/>
    </row>
    <row r="42" spans="1:29" s="3" customFormat="1" ht="18.75" customHeight="1" hidden="1">
      <c r="A42" s="74"/>
      <c r="B42" s="74"/>
      <c r="C42" s="97"/>
      <c r="D42" s="64"/>
      <c r="E42" s="64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2"/>
      <c r="S42" s="94"/>
      <c r="T42" s="94"/>
      <c r="U42" s="95"/>
      <c r="V42" s="65"/>
      <c r="W42" s="93"/>
      <c r="X42" s="93"/>
      <c r="Y42" s="93"/>
      <c r="Z42" s="93"/>
      <c r="AA42" s="93"/>
      <c r="AB42" s="93"/>
      <c r="AC42" s="93"/>
    </row>
    <row r="43" spans="1:29" s="101" customFormat="1" ht="18.75" customHeight="1" hidden="1">
      <c r="A43" s="98"/>
      <c r="B43" s="98"/>
      <c r="C43" s="98"/>
      <c r="D43" s="98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  <c r="V43" s="99"/>
      <c r="W43" s="99"/>
      <c r="X43" s="99"/>
      <c r="Y43" s="99"/>
      <c r="Z43" s="99"/>
      <c r="AA43" s="99"/>
      <c r="AB43" s="99"/>
      <c r="AC43" s="99"/>
    </row>
    <row r="44" spans="1:29" s="103" customFormat="1" ht="18.75" customHeight="1" hidden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102"/>
      <c r="W44" s="84"/>
      <c r="X44" s="102"/>
      <c r="Y44" s="84"/>
      <c r="Z44" s="84"/>
      <c r="AA44" s="84"/>
      <c r="AB44" s="84"/>
      <c r="AC44" s="84"/>
    </row>
    <row r="45" spans="1:29" s="23" customFormat="1" ht="18.75" customHeight="1" hidden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84"/>
      <c r="AA45" s="84"/>
      <c r="AB45" s="84"/>
      <c r="AC45" s="84"/>
    </row>
    <row r="46" spans="1:29" ht="15.75" hidden="1">
      <c r="A46" s="62"/>
      <c r="B46" s="62"/>
      <c r="C46" s="66"/>
      <c r="D46" s="66"/>
      <c r="E46" s="66"/>
      <c r="F46" s="66"/>
      <c r="G46" s="66"/>
      <c r="H46" s="334"/>
      <c r="I46" s="334"/>
      <c r="J46" s="334"/>
      <c r="K46" s="334"/>
      <c r="L46" s="334"/>
      <c r="M46" s="66"/>
      <c r="N46" s="66"/>
      <c r="O46" s="66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</row>
    <row r="47" spans="1:29" ht="15" hidden="1">
      <c r="A47" s="66"/>
      <c r="B47" s="66"/>
      <c r="C47" s="335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</row>
    <row r="48" spans="1:29" ht="12.75" hidden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31" ht="15" hidden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4"/>
      <c r="X49" s="2" t="s">
        <v>1</v>
      </c>
      <c r="Y49" s="4"/>
      <c r="Z49" s="2"/>
      <c r="AA49" s="2"/>
      <c r="AB49" s="2"/>
      <c r="AC49" s="2"/>
      <c r="AD49" s="5"/>
      <c r="AE49" s="5"/>
    </row>
    <row r="50" spans="1:31" ht="15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4"/>
      <c r="X50" s="2" t="s">
        <v>2</v>
      </c>
      <c r="Y50" s="4"/>
      <c r="Z50" s="2"/>
      <c r="AA50" s="2"/>
      <c r="AB50" s="2"/>
      <c r="AC50" s="2"/>
      <c r="AD50" s="5"/>
      <c r="AE50" s="5"/>
    </row>
    <row r="51" spans="1:31" ht="15">
      <c r="A51" s="2"/>
      <c r="B51" s="2"/>
      <c r="C51" s="3" t="s"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4"/>
      <c r="X51" s="2" t="s">
        <v>82</v>
      </c>
      <c r="Y51" s="4"/>
      <c r="Z51" s="2"/>
      <c r="AA51" s="2"/>
      <c r="AB51" s="2"/>
      <c r="AC51" s="2"/>
      <c r="AD51" s="5"/>
      <c r="AE51" s="5"/>
    </row>
    <row r="52" spans="1:31" ht="15.75" hidden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5"/>
      <c r="AE52" s="5"/>
    </row>
    <row r="53" spans="1:31" ht="15">
      <c r="A53" s="2"/>
      <c r="B53" s="2"/>
      <c r="C53" s="3" t="s">
        <v>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4"/>
      <c r="X53" s="2"/>
      <c r="Y53" s="4"/>
      <c r="Z53" s="2"/>
      <c r="AA53" s="2"/>
      <c r="AB53" s="2"/>
      <c r="AC53" s="2"/>
      <c r="AD53" s="5"/>
      <c r="AE53" s="5"/>
    </row>
    <row r="54" spans="1:31" ht="18">
      <c r="A54" s="2"/>
      <c r="B54" s="2"/>
      <c r="C54" s="3" t="s">
        <v>85</v>
      </c>
      <c r="D54" s="2"/>
      <c r="E54" s="2"/>
      <c r="F54" s="347" t="s">
        <v>58</v>
      </c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2"/>
      <c r="AB54" s="2"/>
      <c r="AC54" s="2"/>
      <c r="AD54" s="5"/>
      <c r="AE54" s="5"/>
    </row>
    <row r="55" spans="1:31" ht="15">
      <c r="A55" s="2"/>
      <c r="B55" s="2"/>
      <c r="C55" s="349" t="s">
        <v>6</v>
      </c>
      <c r="D55" s="349"/>
      <c r="E55" s="349"/>
      <c r="F55" s="349"/>
      <c r="G55" s="349"/>
      <c r="H55" s="7"/>
      <c r="I55" s="7"/>
      <c r="J55" s="7"/>
      <c r="K55" s="7"/>
      <c r="L55" s="7"/>
      <c r="M55" s="7"/>
      <c r="N55" s="7"/>
      <c r="O55" s="7"/>
      <c r="P55" s="7"/>
      <c r="Q55" s="7"/>
      <c r="R55" s="7" t="s">
        <v>117</v>
      </c>
      <c r="S55" s="7"/>
      <c r="T55" s="7"/>
      <c r="U55" s="7"/>
      <c r="V55" s="7"/>
      <c r="W55" s="7"/>
      <c r="X55" s="7"/>
      <c r="Y55" s="7"/>
      <c r="Z55" s="7"/>
      <c r="AA55" s="7"/>
      <c r="AB55" s="2"/>
      <c r="AC55" s="2"/>
      <c r="AD55" s="5"/>
      <c r="AE55" s="5"/>
    </row>
    <row r="56" spans="3:26" s="18" customFormat="1" ht="18.75" customHeight="1">
      <c r="C56" s="86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</row>
    <row r="57" spans="1:29" s="2" customFormat="1" ht="14.25">
      <c r="A57" s="324" t="s">
        <v>30</v>
      </c>
      <c r="B57" s="325" t="s">
        <v>31</v>
      </c>
      <c r="C57" s="328" t="s">
        <v>32</v>
      </c>
      <c r="D57" s="329" t="s">
        <v>33</v>
      </c>
      <c r="E57" s="329" t="s">
        <v>34</v>
      </c>
      <c r="F57" s="323" t="s">
        <v>35</v>
      </c>
      <c r="G57" s="350" t="s">
        <v>59</v>
      </c>
      <c r="H57" s="350"/>
      <c r="I57" s="350"/>
      <c r="J57" s="350"/>
      <c r="K57" s="350"/>
      <c r="L57" s="350"/>
      <c r="M57" s="350"/>
      <c r="N57" s="350"/>
      <c r="O57" s="350"/>
      <c r="P57" s="350"/>
      <c r="Q57" s="324" t="s">
        <v>36</v>
      </c>
      <c r="R57" s="389"/>
      <c r="S57" s="389"/>
      <c r="T57" s="390"/>
      <c r="U57" s="350" t="s">
        <v>37</v>
      </c>
      <c r="V57" s="350"/>
      <c r="W57" s="350"/>
      <c r="X57" s="350"/>
      <c r="Y57" s="350"/>
      <c r="Z57" s="105"/>
      <c r="AA57" s="105"/>
      <c r="AB57" s="105"/>
      <c r="AC57" s="105"/>
    </row>
    <row r="58" spans="1:29" s="2" customFormat="1" ht="18.75" customHeight="1">
      <c r="A58" s="324"/>
      <c r="B58" s="326"/>
      <c r="C58" s="328"/>
      <c r="D58" s="329"/>
      <c r="E58" s="329"/>
      <c r="F58" s="323"/>
      <c r="G58" s="323" t="s">
        <v>40</v>
      </c>
      <c r="H58" s="323"/>
      <c r="I58" s="323" t="s">
        <v>41</v>
      </c>
      <c r="J58" s="323"/>
      <c r="K58" s="323" t="s">
        <v>60</v>
      </c>
      <c r="L58" s="323"/>
      <c r="M58" s="323" t="s">
        <v>42</v>
      </c>
      <c r="N58" s="323" t="s">
        <v>43</v>
      </c>
      <c r="O58" s="323"/>
      <c r="P58" s="323"/>
      <c r="Q58" s="323" t="s">
        <v>45</v>
      </c>
      <c r="R58" s="323" t="s">
        <v>47</v>
      </c>
      <c r="S58" s="323"/>
      <c r="T58" s="332" t="s">
        <v>17</v>
      </c>
      <c r="U58" s="323" t="s">
        <v>45</v>
      </c>
      <c r="V58" s="323" t="s">
        <v>48</v>
      </c>
      <c r="W58" s="323"/>
      <c r="X58" s="323" t="s">
        <v>49</v>
      </c>
      <c r="Y58" s="323"/>
      <c r="Z58" s="321" t="s">
        <v>50</v>
      </c>
      <c r="AA58" s="322" t="s">
        <v>51</v>
      </c>
      <c r="AB58" s="322" t="s">
        <v>52</v>
      </c>
      <c r="AC58" s="330" t="s">
        <v>39</v>
      </c>
    </row>
    <row r="59" spans="1:29" s="2" customFormat="1" ht="110.25" customHeight="1">
      <c r="A59" s="324"/>
      <c r="B59" s="327"/>
      <c r="C59" s="328"/>
      <c r="D59" s="329"/>
      <c r="E59" s="329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33"/>
      <c r="U59" s="323"/>
      <c r="V59" s="323"/>
      <c r="W59" s="323"/>
      <c r="X59" s="323"/>
      <c r="Y59" s="323"/>
      <c r="Z59" s="321"/>
      <c r="AA59" s="322"/>
      <c r="AB59" s="322"/>
      <c r="AC59" s="331"/>
    </row>
    <row r="60" spans="1:29" s="2" customFormat="1" ht="18.75" customHeight="1" hidden="1">
      <c r="A60" s="106"/>
      <c r="B60" s="164"/>
      <c r="C60" s="108"/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6"/>
      <c r="Q60" s="106"/>
      <c r="R60" s="105"/>
      <c r="S60" s="105"/>
      <c r="T60" s="105"/>
      <c r="U60" s="105"/>
      <c r="V60" s="109"/>
      <c r="W60" s="107"/>
      <c r="X60" s="110"/>
      <c r="Y60" s="106"/>
      <c r="Z60" s="106"/>
      <c r="AA60" s="107"/>
      <c r="AB60" s="107"/>
      <c r="AC60" s="105"/>
    </row>
    <row r="61" spans="1:29" s="2" customFormat="1" ht="18.75" customHeight="1" hidden="1">
      <c r="A61" s="106"/>
      <c r="B61" s="106"/>
      <c r="C61" s="108"/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6"/>
      <c r="Q61" s="106"/>
      <c r="R61" s="105"/>
      <c r="S61" s="105"/>
      <c r="T61" s="105"/>
      <c r="U61" s="105"/>
      <c r="V61" s="109"/>
      <c r="W61" s="107"/>
      <c r="X61" s="110"/>
      <c r="Y61" s="106"/>
      <c r="Z61" s="106"/>
      <c r="AA61" s="107"/>
      <c r="AB61" s="107"/>
      <c r="AC61" s="105"/>
    </row>
    <row r="62" spans="1:29" s="2" customFormat="1" ht="18.75" customHeight="1" hidden="1">
      <c r="A62" s="106"/>
      <c r="B62" s="106"/>
      <c r="C62" s="108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6"/>
      <c r="Q62" s="106"/>
      <c r="R62" s="105"/>
      <c r="S62" s="105"/>
      <c r="T62" s="105"/>
      <c r="U62" s="105"/>
      <c r="V62" s="109"/>
      <c r="W62" s="107"/>
      <c r="X62" s="110"/>
      <c r="Y62" s="106"/>
      <c r="Z62" s="106"/>
      <c r="AA62" s="107"/>
      <c r="AB62" s="107"/>
      <c r="AC62" s="105"/>
    </row>
    <row r="63" spans="1:29" s="2" customFormat="1" ht="18.75" customHeight="1" hidden="1">
      <c r="A63" s="106"/>
      <c r="B63" s="106"/>
      <c r="C63" s="108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6"/>
      <c r="Q63" s="106"/>
      <c r="R63" s="105"/>
      <c r="S63" s="105"/>
      <c r="T63" s="105"/>
      <c r="U63" s="105"/>
      <c r="V63" s="109"/>
      <c r="W63" s="107"/>
      <c r="X63" s="110"/>
      <c r="Y63" s="106"/>
      <c r="Z63" s="106"/>
      <c r="AA63" s="107"/>
      <c r="AB63" s="107"/>
      <c r="AC63" s="105"/>
    </row>
    <row r="64" spans="1:29" s="2" customFormat="1" ht="18.75" customHeight="1" hidden="1">
      <c r="A64" s="106"/>
      <c r="B64" s="106"/>
      <c r="C64" s="108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6"/>
      <c r="Q64" s="106"/>
      <c r="R64" s="105"/>
      <c r="S64" s="105"/>
      <c r="T64" s="105"/>
      <c r="U64" s="105"/>
      <c r="V64" s="109"/>
      <c r="W64" s="107"/>
      <c r="X64" s="110"/>
      <c r="Y64" s="106"/>
      <c r="Z64" s="106"/>
      <c r="AA64" s="107"/>
      <c r="AB64" s="107"/>
      <c r="AC64" s="105"/>
    </row>
    <row r="65" spans="1:29" s="2" customFormat="1" ht="18.75" customHeight="1">
      <c r="A65" s="111">
        <v>1</v>
      </c>
      <c r="B65" s="111" t="s">
        <v>96</v>
      </c>
      <c r="C65" s="112" t="s">
        <v>61</v>
      </c>
      <c r="D65" s="105" t="s">
        <v>62</v>
      </c>
      <c r="E65" s="105">
        <v>0.8</v>
      </c>
      <c r="F65" s="113">
        <v>2163.2</v>
      </c>
      <c r="G65" s="114">
        <v>1.47</v>
      </c>
      <c r="H65" s="114">
        <f>F65*G65</f>
        <v>3179.9039999999995</v>
      </c>
      <c r="I65" s="115"/>
      <c r="J65" s="114">
        <f>F65*I65</f>
        <v>0</v>
      </c>
      <c r="K65" s="114"/>
      <c r="L65" s="114"/>
      <c r="M65" s="114"/>
      <c r="N65" s="114"/>
      <c r="O65" s="114"/>
      <c r="P65" s="114"/>
      <c r="Q65" s="116">
        <f>S65</f>
        <v>86.52799999999999</v>
      </c>
      <c r="R65" s="110">
        <v>0.04</v>
      </c>
      <c r="S65" s="117">
        <f>F65*R65</f>
        <v>86.52799999999999</v>
      </c>
      <c r="T65" s="117">
        <v>0</v>
      </c>
      <c r="U65" s="118">
        <f>W65+Y65</f>
        <v>0</v>
      </c>
      <c r="V65" s="115"/>
      <c r="W65" s="114"/>
      <c r="X65" s="114">
        <v>0</v>
      </c>
      <c r="Y65" s="114">
        <f>F65*X65</f>
        <v>0</v>
      </c>
      <c r="Z65" s="116">
        <f>Y65+W65+S65+P65+O65+M65+J65+H65+F65+T65</f>
        <v>5429.632</v>
      </c>
      <c r="AA65" s="114">
        <f>Z65*0.4</f>
        <v>2171.8528</v>
      </c>
      <c r="AB65" s="114">
        <f>AA65+Z65</f>
        <v>7601.4848</v>
      </c>
      <c r="AC65" s="114">
        <f>AB65*8</f>
        <v>60811.8784</v>
      </c>
    </row>
    <row r="66" spans="1:29" s="3" customFormat="1" ht="26.25" customHeight="1">
      <c r="A66" s="111">
        <v>3</v>
      </c>
      <c r="B66" s="174" t="s">
        <v>73</v>
      </c>
      <c r="C66" s="121" t="s">
        <v>74</v>
      </c>
      <c r="D66" s="105" t="s">
        <v>75</v>
      </c>
      <c r="E66" s="112">
        <v>0.5</v>
      </c>
      <c r="F66" s="175">
        <v>1352</v>
      </c>
      <c r="G66" s="122">
        <v>1.18</v>
      </c>
      <c r="H66" s="122">
        <f>F66*G66</f>
        <v>1595.36</v>
      </c>
      <c r="I66" s="122"/>
      <c r="J66" s="122">
        <f>F66*I66</f>
        <v>0</v>
      </c>
      <c r="K66" s="122"/>
      <c r="L66" s="122"/>
      <c r="M66" s="122"/>
      <c r="N66" s="122"/>
      <c r="O66" s="122">
        <f>F66*N66</f>
        <v>0</v>
      </c>
      <c r="P66" s="122"/>
      <c r="Q66" s="116">
        <f>S66</f>
        <v>108.16</v>
      </c>
      <c r="R66" s="123">
        <v>0.08</v>
      </c>
      <c r="S66" s="124">
        <f>F66*R66</f>
        <v>108.16</v>
      </c>
      <c r="T66" s="124"/>
      <c r="U66" s="124">
        <f>W66+Y66</f>
        <v>338</v>
      </c>
      <c r="V66" s="115">
        <v>0.25</v>
      </c>
      <c r="W66" s="122">
        <f>F66*V66</f>
        <v>338</v>
      </c>
      <c r="X66" s="122">
        <v>0</v>
      </c>
      <c r="Y66" s="122">
        <f>F66*X66</f>
        <v>0</v>
      </c>
      <c r="Z66" s="116">
        <f>Y66+W66+S66+P66+O66+M66+J66+H66+F66+T66</f>
        <v>3393.52</v>
      </c>
      <c r="AA66" s="114">
        <f>Z66*0.4</f>
        <v>1357.4080000000001</v>
      </c>
      <c r="AB66" s="114">
        <f>AA66+Z66</f>
        <v>4750.928</v>
      </c>
      <c r="AC66" s="114">
        <f>AB66*12</f>
        <v>57011.136</v>
      </c>
    </row>
    <row r="67" spans="1:29" s="101" customFormat="1" ht="18.75" customHeight="1">
      <c r="A67" s="125"/>
      <c r="B67" s="125"/>
      <c r="C67" s="125" t="s">
        <v>45</v>
      </c>
      <c r="D67" s="125"/>
      <c r="E67" s="125">
        <f>SUM(E65:E66)</f>
        <v>1.3</v>
      </c>
      <c r="F67" s="179">
        <f>SUM(F65:F66)</f>
        <v>3515.2</v>
      </c>
      <c r="G67" s="126"/>
      <c r="H67" s="126">
        <f>SUM(H65:H66)</f>
        <v>4775.263999999999</v>
      </c>
      <c r="I67" s="126"/>
      <c r="J67" s="126">
        <f>SUM(J65:J66)</f>
        <v>0</v>
      </c>
      <c r="K67" s="126"/>
      <c r="L67" s="126"/>
      <c r="M67" s="126">
        <f>SUM(M65:M66)</f>
        <v>0</v>
      </c>
      <c r="N67" s="126">
        <f>SUM(N65:N66)</f>
        <v>0</v>
      </c>
      <c r="O67" s="126">
        <f>SUM(O65:O66)</f>
        <v>0</v>
      </c>
      <c r="P67" s="126">
        <f>SUM(P65:P66)</f>
        <v>0</v>
      </c>
      <c r="Q67" s="126">
        <f>SUM(Q65:Q66)</f>
        <v>194.688</v>
      </c>
      <c r="R67" s="126"/>
      <c r="S67" s="126">
        <f>SUM(S65:S66)</f>
        <v>194.688</v>
      </c>
      <c r="T67" s="126">
        <f>SUM(T65:T66)</f>
        <v>0</v>
      </c>
      <c r="U67" s="127">
        <f>SUM(U65:U66)</f>
        <v>338</v>
      </c>
      <c r="V67" s="126"/>
      <c r="W67" s="126">
        <f>SUM(W65:W66)</f>
        <v>338</v>
      </c>
      <c r="X67" s="126"/>
      <c r="Y67" s="126">
        <f>SUM(Y65:Y66)</f>
        <v>0</v>
      </c>
      <c r="Z67" s="126">
        <f>SUM(Z65:Z66)</f>
        <v>8823.152</v>
      </c>
      <c r="AA67" s="126">
        <f>SUM(AA65:AA66)</f>
        <v>3529.2608</v>
      </c>
      <c r="AB67" s="126">
        <f>SUM(AB65:AB66)</f>
        <v>12352.4128</v>
      </c>
      <c r="AC67" s="128">
        <f>AC65+AC66</f>
        <v>117823.0144</v>
      </c>
    </row>
    <row r="68" spans="3:28" s="103" customFormat="1" ht="18.75" customHeight="1">
      <c r="C68" s="129"/>
      <c r="V68" s="130"/>
      <c r="X68" s="130"/>
      <c r="AB68" s="131"/>
    </row>
    <row r="69" spans="1:25" s="23" customFormat="1" ht="18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15" ht="15.75">
      <c r="A70" s="20" t="s">
        <v>95</v>
      </c>
      <c r="B70" s="20"/>
      <c r="C70" s="21"/>
      <c r="D70" s="21"/>
      <c r="E70" s="21"/>
      <c r="F70" s="21" t="s">
        <v>28</v>
      </c>
      <c r="G70" s="21"/>
      <c r="H70" s="293" t="s">
        <v>112</v>
      </c>
      <c r="I70" s="293"/>
      <c r="J70" s="293"/>
      <c r="K70" s="293"/>
      <c r="L70" s="293"/>
      <c r="M70" s="21"/>
      <c r="N70" s="21"/>
      <c r="O70" s="21"/>
    </row>
    <row r="71" spans="1:31" s="67" customFormat="1" ht="1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5"/>
      <c r="X71" s="64"/>
      <c r="Y71" s="65"/>
      <c r="Z71" s="64"/>
      <c r="AA71" s="64"/>
      <c r="AB71" s="64"/>
      <c r="AC71" s="64"/>
      <c r="AD71" s="66"/>
      <c r="AE71" s="66"/>
    </row>
    <row r="72" spans="1:31" s="67" customFormat="1" ht="1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  <c r="X72" s="64"/>
      <c r="Y72" s="65"/>
      <c r="Z72" s="64"/>
      <c r="AA72" s="64"/>
      <c r="AB72" s="64"/>
      <c r="AC72" s="64"/>
      <c r="AD72" s="66"/>
      <c r="AE72" s="66"/>
    </row>
    <row r="73" spans="1:31" s="67" customFormat="1" ht="15.75" hidden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6"/>
      <c r="AE73" s="66"/>
    </row>
    <row r="74" spans="1:31" s="67" customFormat="1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4"/>
      <c r="Y74" s="65"/>
      <c r="Z74" s="64"/>
      <c r="AA74" s="64"/>
      <c r="AB74" s="64"/>
      <c r="AC74" s="64"/>
      <c r="AD74" s="66"/>
      <c r="AE74" s="66"/>
    </row>
    <row r="75" spans="1:31" s="67" customFormat="1" ht="18">
      <c r="A75" s="64"/>
      <c r="B75" s="64"/>
      <c r="C75" s="64"/>
      <c r="D75" s="64"/>
      <c r="E75" s="64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64"/>
      <c r="AB75" s="64"/>
      <c r="AC75" s="64"/>
      <c r="AD75" s="66"/>
      <c r="AE75" s="66"/>
    </row>
    <row r="76" spans="1:31" s="67" customFormat="1" ht="15">
      <c r="A76" s="64"/>
      <c r="B76" s="64"/>
      <c r="C76" s="343"/>
      <c r="D76" s="343"/>
      <c r="E76" s="343"/>
      <c r="F76" s="343"/>
      <c r="G76" s="343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64"/>
      <c r="AC76" s="64"/>
      <c r="AD76" s="66"/>
      <c r="AE76" s="66"/>
    </row>
    <row r="77" spans="1:25" s="64" customFormat="1" ht="14.25">
      <c r="A77" s="339"/>
      <c r="B77" s="344"/>
      <c r="C77" s="339"/>
      <c r="D77" s="346"/>
      <c r="E77" s="346"/>
      <c r="F77" s="340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5"/>
      <c r="U77" s="339"/>
      <c r="V77" s="339"/>
      <c r="W77" s="339"/>
      <c r="X77" s="339"/>
      <c r="Y77" s="339"/>
    </row>
    <row r="78" spans="1:29" s="64" customFormat="1" ht="18.75" customHeight="1">
      <c r="A78" s="339"/>
      <c r="B78" s="345"/>
      <c r="C78" s="339"/>
      <c r="D78" s="346"/>
      <c r="E78" s="346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91"/>
      <c r="Y78" s="391"/>
      <c r="Z78" s="337"/>
      <c r="AA78" s="338"/>
      <c r="AB78" s="338"/>
      <c r="AC78" s="339"/>
    </row>
    <row r="79" spans="1:29" s="64" customFormat="1" ht="110.25" customHeight="1">
      <c r="A79" s="339"/>
      <c r="B79" s="345"/>
      <c r="C79" s="339"/>
      <c r="D79" s="346"/>
      <c r="E79" s="346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91"/>
      <c r="Y79" s="391"/>
      <c r="Z79" s="337"/>
      <c r="AA79" s="338"/>
      <c r="AB79" s="338"/>
      <c r="AC79" s="339"/>
    </row>
    <row r="80" spans="1:29" s="64" customFormat="1" ht="75" customHeight="1">
      <c r="A80" s="74"/>
      <c r="B80" s="62"/>
      <c r="C80" s="89"/>
      <c r="F80" s="211"/>
      <c r="G80" s="93"/>
      <c r="H80" s="93"/>
      <c r="I80" s="96"/>
      <c r="J80" s="93"/>
      <c r="K80" s="93"/>
      <c r="L80" s="93"/>
      <c r="M80" s="93"/>
      <c r="N80" s="93"/>
      <c r="O80" s="93"/>
      <c r="P80" s="93"/>
      <c r="Q80" s="93"/>
      <c r="R80" s="92"/>
      <c r="S80" s="94"/>
      <c r="T80" s="94"/>
      <c r="U80" s="95"/>
      <c r="V80" s="65"/>
      <c r="W80" s="93"/>
      <c r="X80" s="93"/>
      <c r="Y80" s="93"/>
      <c r="Z80" s="93"/>
      <c r="AA80" s="93"/>
      <c r="AB80" s="93"/>
      <c r="AC80" s="93"/>
    </row>
    <row r="81" s="67" customFormat="1" ht="12.75"/>
    <row r="82" spans="1:15" s="67" customFormat="1" ht="15.75">
      <c r="A82" s="62"/>
      <c r="B82" s="62"/>
      <c r="C82" s="66"/>
      <c r="D82" s="66"/>
      <c r="E82" s="66"/>
      <c r="F82" s="66"/>
      <c r="G82" s="66"/>
      <c r="H82" s="334"/>
      <c r="I82" s="334"/>
      <c r="J82" s="334"/>
      <c r="K82" s="334"/>
      <c r="L82" s="334"/>
      <c r="M82" s="66"/>
      <c r="N82" s="66"/>
      <c r="O82" s="66"/>
    </row>
    <row r="83" s="67" customFormat="1" ht="12.75"/>
    <row r="84" s="67" customFormat="1" ht="12.75"/>
    <row r="85" s="67" customFormat="1" ht="12.75"/>
    <row r="86" spans="1:25" s="64" customFormat="1" ht="14.25">
      <c r="A86" s="339"/>
      <c r="B86" s="344"/>
      <c r="C86" s="339"/>
      <c r="D86" s="346"/>
      <c r="E86" s="346"/>
      <c r="F86" s="340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74"/>
      <c r="U86" s="339"/>
      <c r="V86" s="339"/>
      <c r="W86" s="339"/>
      <c r="X86" s="339"/>
      <c r="Y86" s="339"/>
    </row>
    <row r="87" spans="1:29" s="64" customFormat="1" ht="18.75" customHeight="1" hidden="1">
      <c r="A87" s="339"/>
      <c r="B87" s="345"/>
      <c r="C87" s="339"/>
      <c r="D87" s="346"/>
      <c r="E87" s="346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87"/>
      <c r="U87" s="340"/>
      <c r="V87" s="340"/>
      <c r="W87" s="340"/>
      <c r="X87" s="340"/>
      <c r="Y87" s="340"/>
      <c r="Z87" s="337"/>
      <c r="AA87" s="338"/>
      <c r="AB87" s="338"/>
      <c r="AC87" s="339"/>
    </row>
    <row r="88" spans="1:29" s="64" customFormat="1" ht="110.25" customHeight="1" hidden="1">
      <c r="A88" s="339"/>
      <c r="B88" s="345"/>
      <c r="C88" s="339"/>
      <c r="D88" s="346"/>
      <c r="E88" s="346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87"/>
      <c r="U88" s="340"/>
      <c r="V88" s="340"/>
      <c r="W88" s="340"/>
      <c r="X88" s="340"/>
      <c r="Y88" s="340"/>
      <c r="Z88" s="337"/>
      <c r="AA88" s="338"/>
      <c r="AB88" s="338"/>
      <c r="AC88" s="339"/>
    </row>
    <row r="89" spans="1:28" s="64" customFormat="1" ht="18.75" customHeight="1" hidden="1">
      <c r="A89" s="88"/>
      <c r="B89" s="88"/>
      <c r="C89" s="90"/>
      <c r="D89" s="88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8"/>
      <c r="Q89" s="88"/>
      <c r="V89" s="91"/>
      <c r="W89" s="89"/>
      <c r="X89" s="92"/>
      <c r="Y89" s="88"/>
      <c r="Z89" s="88"/>
      <c r="AA89" s="89"/>
      <c r="AB89" s="89"/>
    </row>
    <row r="90" spans="1:28" s="64" customFormat="1" ht="18.75" customHeight="1" hidden="1">
      <c r="A90" s="88"/>
      <c r="B90" s="88"/>
      <c r="C90" s="90"/>
      <c r="D90" s="88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8"/>
      <c r="Q90" s="88"/>
      <c r="V90" s="91"/>
      <c r="W90" s="89"/>
      <c r="X90" s="92"/>
      <c r="Y90" s="88"/>
      <c r="Z90" s="88"/>
      <c r="AA90" s="89"/>
      <c r="AB90" s="89"/>
    </row>
    <row r="91" spans="1:28" s="64" customFormat="1" ht="18.75" customHeight="1" hidden="1">
      <c r="A91" s="88"/>
      <c r="B91" s="88"/>
      <c r="C91" s="90"/>
      <c r="D91" s="88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8"/>
      <c r="Q91" s="88"/>
      <c r="V91" s="91"/>
      <c r="W91" s="89"/>
      <c r="X91" s="92"/>
      <c r="Y91" s="88"/>
      <c r="Z91" s="88"/>
      <c r="AA91" s="89"/>
      <c r="AB91" s="89"/>
    </row>
    <row r="92" spans="1:28" s="64" customFormat="1" ht="18.75" customHeight="1" hidden="1">
      <c r="A92" s="88"/>
      <c r="B92" s="88"/>
      <c r="C92" s="90"/>
      <c r="D92" s="88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8"/>
      <c r="Q92" s="88"/>
      <c r="V92" s="91"/>
      <c r="W92" s="89"/>
      <c r="X92" s="92"/>
      <c r="Y92" s="88"/>
      <c r="Z92" s="88"/>
      <c r="AA92" s="89"/>
      <c r="AB92" s="89"/>
    </row>
    <row r="93" spans="1:28" s="64" customFormat="1" ht="18.75" customHeight="1" hidden="1">
      <c r="A93" s="88"/>
      <c r="B93" s="88"/>
      <c r="C93" s="90"/>
      <c r="D93" s="88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8"/>
      <c r="Q93" s="88"/>
      <c r="V93" s="91"/>
      <c r="W93" s="89"/>
      <c r="X93" s="92"/>
      <c r="Y93" s="88"/>
      <c r="Z93" s="88"/>
      <c r="AA93" s="89"/>
      <c r="AB93" s="89"/>
    </row>
    <row r="94" spans="1:29" s="64" customFormat="1" ht="18.75" customHeight="1" hidden="1">
      <c r="A94" s="74"/>
      <c r="B94" s="74"/>
      <c r="F94" s="93"/>
      <c r="G94" s="93"/>
      <c r="H94" s="93"/>
      <c r="I94" s="65"/>
      <c r="J94" s="93"/>
      <c r="K94" s="93"/>
      <c r="L94" s="93"/>
      <c r="M94" s="93"/>
      <c r="N94" s="93"/>
      <c r="O94" s="93"/>
      <c r="P94" s="93"/>
      <c r="Q94" s="93"/>
      <c r="R94" s="92"/>
      <c r="S94" s="94"/>
      <c r="T94" s="94"/>
      <c r="U94" s="95"/>
      <c r="V94" s="65"/>
      <c r="W94" s="93"/>
      <c r="X94" s="93"/>
      <c r="Y94" s="93"/>
      <c r="Z94" s="93"/>
      <c r="AA94" s="93"/>
      <c r="AB94" s="93"/>
      <c r="AC94" s="93"/>
    </row>
    <row r="95" spans="1:29" s="64" customFormat="1" ht="27" customHeight="1" hidden="1">
      <c r="A95" s="74"/>
      <c r="B95" s="74"/>
      <c r="C95" s="89"/>
      <c r="F95" s="93"/>
      <c r="G95" s="93"/>
      <c r="H95" s="93"/>
      <c r="I95" s="96"/>
      <c r="J95" s="93"/>
      <c r="K95" s="93"/>
      <c r="L95" s="93"/>
      <c r="M95" s="93"/>
      <c r="N95" s="93"/>
      <c r="O95" s="93"/>
      <c r="P95" s="93"/>
      <c r="Q95" s="93"/>
      <c r="R95" s="92"/>
      <c r="S95" s="94"/>
      <c r="T95" s="94"/>
      <c r="U95" s="95"/>
      <c r="V95" s="65"/>
      <c r="W95" s="93"/>
      <c r="X95" s="93"/>
      <c r="Y95" s="93"/>
      <c r="Z95" s="93"/>
      <c r="AA95" s="93"/>
      <c r="AB95" s="93"/>
      <c r="AC95" s="93"/>
    </row>
    <row r="96" spans="1:29" s="64" customFormat="1" ht="18.75" customHeight="1" hidden="1">
      <c r="A96" s="74"/>
      <c r="B96" s="74"/>
      <c r="C96" s="97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2"/>
      <c r="S96" s="94"/>
      <c r="T96" s="94"/>
      <c r="U96" s="95"/>
      <c r="V96" s="65"/>
      <c r="W96" s="93"/>
      <c r="X96" s="93"/>
      <c r="Y96" s="93"/>
      <c r="Z96" s="93"/>
      <c r="AA96" s="93"/>
      <c r="AB96" s="93"/>
      <c r="AC96" s="93"/>
    </row>
    <row r="97" spans="6:29" s="98" customFormat="1" ht="18.75" customHeight="1" hidden="1"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100"/>
      <c r="V97" s="99"/>
      <c r="W97" s="99"/>
      <c r="X97" s="99"/>
      <c r="Y97" s="99"/>
      <c r="Z97" s="99"/>
      <c r="AA97" s="99"/>
      <c r="AB97" s="99"/>
      <c r="AC97" s="99"/>
    </row>
    <row r="98" spans="22:24" s="84" customFormat="1" ht="18.75" customHeight="1" hidden="1">
      <c r="V98" s="102"/>
      <c r="X98" s="102"/>
    </row>
    <row r="99" spans="1:25" s="84" customFormat="1" ht="18.75" customHeight="1" hidden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15" s="67" customFormat="1" ht="15.75" hidden="1">
      <c r="A100" s="62"/>
      <c r="B100" s="62"/>
      <c r="C100" s="66"/>
      <c r="D100" s="66"/>
      <c r="E100" s="66"/>
      <c r="F100" s="66"/>
      <c r="G100" s="66"/>
      <c r="H100" s="334"/>
      <c r="I100" s="334"/>
      <c r="J100" s="334"/>
      <c r="K100" s="334"/>
      <c r="L100" s="334"/>
      <c r="M100" s="66"/>
      <c r="N100" s="66"/>
      <c r="O100" s="66"/>
    </row>
    <row r="101" spans="1:15" s="67" customFormat="1" ht="15" hidden="1">
      <c r="A101" s="66"/>
      <c r="B101" s="66"/>
      <c r="C101" s="335"/>
      <c r="D101" s="336"/>
      <c r="E101" s="336"/>
      <c r="F101" s="336"/>
      <c r="G101" s="336"/>
      <c r="H101" s="336"/>
      <c r="I101" s="336"/>
      <c r="J101" s="336"/>
      <c r="K101" s="336"/>
      <c r="L101" s="336"/>
      <c r="M101" s="336"/>
      <c r="N101" s="336"/>
      <c r="O101" s="336"/>
    </row>
    <row r="102" s="67" customFormat="1" ht="12.75" hidden="1"/>
    <row r="103" spans="1:31" s="67" customFormat="1" ht="15" hidden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5"/>
      <c r="X103" s="64"/>
      <c r="Y103" s="65"/>
      <c r="Z103" s="64"/>
      <c r="AA103" s="64"/>
      <c r="AB103" s="64"/>
      <c r="AC103" s="64"/>
      <c r="AD103" s="66"/>
      <c r="AE103" s="66"/>
    </row>
    <row r="104" s="67" customFormat="1" ht="12.75" hidden="1"/>
    <row r="105" s="67" customFormat="1" ht="12.75" hidden="1"/>
    <row r="106" s="67" customFormat="1" ht="12.75" hidden="1"/>
    <row r="107" s="67" customFormat="1" ht="12.75" hidden="1"/>
    <row r="108" s="67" customFormat="1" ht="12.75" hidden="1"/>
    <row r="109" spans="1:25" s="64" customFormat="1" ht="15" hidden="1">
      <c r="A109" s="339"/>
      <c r="B109" s="344"/>
      <c r="C109" s="339"/>
      <c r="D109" s="346"/>
      <c r="E109" s="346"/>
      <c r="F109" s="340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39"/>
      <c r="R109" s="339"/>
      <c r="S109" s="339"/>
      <c r="T109" s="74"/>
      <c r="U109" s="339"/>
      <c r="V109" s="339"/>
      <c r="W109" s="339"/>
      <c r="X109" s="339"/>
      <c r="Y109" s="339"/>
    </row>
    <row r="110" spans="1:29" s="64" customFormat="1" ht="18.75" customHeight="1" hidden="1">
      <c r="A110" s="339"/>
      <c r="B110" s="345"/>
      <c r="C110" s="339"/>
      <c r="D110" s="346"/>
      <c r="E110" s="346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87"/>
      <c r="U110" s="340"/>
      <c r="V110" s="340"/>
      <c r="W110" s="340"/>
      <c r="X110" s="340"/>
      <c r="Y110" s="340"/>
      <c r="Z110" s="337"/>
      <c r="AA110" s="338"/>
      <c r="AB110" s="338"/>
      <c r="AC110" s="339"/>
    </row>
    <row r="111" spans="1:29" s="64" customFormat="1" ht="110.25" customHeight="1" hidden="1">
      <c r="A111" s="339"/>
      <c r="B111" s="345"/>
      <c r="C111" s="339"/>
      <c r="D111" s="346"/>
      <c r="E111" s="346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87"/>
      <c r="U111" s="340"/>
      <c r="V111" s="340"/>
      <c r="W111" s="340"/>
      <c r="X111" s="340"/>
      <c r="Y111" s="340"/>
      <c r="Z111" s="337"/>
      <c r="AA111" s="338"/>
      <c r="AB111" s="338"/>
      <c r="AC111" s="339"/>
    </row>
    <row r="112" spans="1:28" s="64" customFormat="1" ht="18.75" customHeight="1" hidden="1">
      <c r="A112" s="88"/>
      <c r="B112" s="88"/>
      <c r="C112" s="90"/>
      <c r="D112" s="88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8"/>
      <c r="Q112" s="88"/>
      <c r="V112" s="91"/>
      <c r="W112" s="89"/>
      <c r="X112" s="92"/>
      <c r="Y112" s="88"/>
      <c r="Z112" s="88"/>
      <c r="AA112" s="89"/>
      <c r="AB112" s="89"/>
    </row>
    <row r="113" spans="1:28" s="64" customFormat="1" ht="18.75" customHeight="1" hidden="1">
      <c r="A113" s="88"/>
      <c r="B113" s="88"/>
      <c r="C113" s="90"/>
      <c r="D113" s="88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8"/>
      <c r="Q113" s="88"/>
      <c r="V113" s="91"/>
      <c r="W113" s="89"/>
      <c r="X113" s="92"/>
      <c r="Y113" s="88"/>
      <c r="Z113" s="88"/>
      <c r="AA113" s="89"/>
      <c r="AB113" s="89"/>
    </row>
    <row r="114" spans="1:28" s="64" customFormat="1" ht="18.75" customHeight="1" hidden="1">
      <c r="A114" s="88"/>
      <c r="B114" s="88"/>
      <c r="C114" s="90"/>
      <c r="D114" s="88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8"/>
      <c r="Q114" s="88"/>
      <c r="V114" s="91"/>
      <c r="W114" s="89"/>
      <c r="X114" s="92"/>
      <c r="Y114" s="88"/>
      <c r="Z114" s="88"/>
      <c r="AA114" s="89"/>
      <c r="AB114" s="89"/>
    </row>
    <row r="115" spans="1:28" s="64" customFormat="1" ht="18.75" customHeight="1" hidden="1">
      <c r="A115" s="88"/>
      <c r="B115" s="88"/>
      <c r="C115" s="90"/>
      <c r="D115" s="88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8"/>
      <c r="Q115" s="88"/>
      <c r="V115" s="91"/>
      <c r="W115" s="89"/>
      <c r="X115" s="92"/>
      <c r="Y115" s="88"/>
      <c r="Z115" s="88"/>
      <c r="AA115" s="89"/>
      <c r="AB115" s="89"/>
    </row>
    <row r="116" spans="1:28" s="64" customFormat="1" ht="18.75" customHeight="1" hidden="1">
      <c r="A116" s="88"/>
      <c r="B116" s="88"/>
      <c r="C116" s="90"/>
      <c r="D116" s="88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8"/>
      <c r="Q116" s="88"/>
      <c r="V116" s="91"/>
      <c r="W116" s="89"/>
      <c r="X116" s="92"/>
      <c r="Y116" s="88"/>
      <c r="Z116" s="88"/>
      <c r="AA116" s="89"/>
      <c r="AB116" s="89"/>
    </row>
    <row r="117" spans="1:29" s="64" customFormat="1" ht="18.75" customHeight="1" hidden="1">
      <c r="A117" s="74"/>
      <c r="B117" s="74"/>
      <c r="F117" s="93"/>
      <c r="G117" s="93"/>
      <c r="H117" s="93"/>
      <c r="I117" s="65"/>
      <c r="J117" s="93"/>
      <c r="K117" s="93"/>
      <c r="L117" s="93"/>
      <c r="M117" s="93"/>
      <c r="N117" s="93"/>
      <c r="O117" s="93"/>
      <c r="P117" s="93"/>
      <c r="Q117" s="93"/>
      <c r="R117" s="92"/>
      <c r="S117" s="94"/>
      <c r="T117" s="94"/>
      <c r="U117" s="95"/>
      <c r="V117" s="65"/>
      <c r="W117" s="93"/>
      <c r="X117" s="93"/>
      <c r="Y117" s="93"/>
      <c r="Z117" s="93"/>
      <c r="AA117" s="93"/>
      <c r="AB117" s="93"/>
      <c r="AC117" s="93"/>
    </row>
    <row r="118" spans="1:29" s="64" customFormat="1" ht="27" customHeight="1" hidden="1">
      <c r="A118" s="74"/>
      <c r="B118" s="74"/>
      <c r="C118" s="89"/>
      <c r="F118" s="93"/>
      <c r="G118" s="93"/>
      <c r="H118" s="93"/>
      <c r="I118" s="96"/>
      <c r="J118" s="93"/>
      <c r="K118" s="93"/>
      <c r="L118" s="93"/>
      <c r="M118" s="93"/>
      <c r="N118" s="93"/>
      <c r="O118" s="93"/>
      <c r="P118" s="93"/>
      <c r="Q118" s="93"/>
      <c r="R118" s="92"/>
      <c r="S118" s="94"/>
      <c r="T118" s="94"/>
      <c r="U118" s="95"/>
      <c r="V118" s="65"/>
      <c r="W118" s="93"/>
      <c r="X118" s="93"/>
      <c r="Y118" s="93"/>
      <c r="Z118" s="93"/>
      <c r="AA118" s="93"/>
      <c r="AB118" s="93"/>
      <c r="AC118" s="93"/>
    </row>
    <row r="119" spans="1:29" s="64" customFormat="1" ht="18.75" customHeight="1" hidden="1">
      <c r="A119" s="74"/>
      <c r="B119" s="74"/>
      <c r="C119" s="97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2"/>
      <c r="S119" s="94"/>
      <c r="T119" s="94"/>
      <c r="U119" s="95"/>
      <c r="V119" s="65"/>
      <c r="W119" s="93"/>
      <c r="X119" s="93"/>
      <c r="Y119" s="93"/>
      <c r="Z119" s="93"/>
      <c r="AA119" s="93"/>
      <c r="AB119" s="93"/>
      <c r="AC119" s="93"/>
    </row>
    <row r="120" spans="6:29" s="98" customFormat="1" ht="18.75" customHeight="1" hidden="1"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100"/>
      <c r="V120" s="99"/>
      <c r="W120" s="99"/>
      <c r="X120" s="99"/>
      <c r="Y120" s="99"/>
      <c r="Z120" s="99"/>
      <c r="AA120" s="99"/>
      <c r="AB120" s="99"/>
      <c r="AC120" s="99"/>
    </row>
    <row r="121" spans="22:24" s="84" customFormat="1" ht="18.75" customHeight="1" hidden="1">
      <c r="V121" s="102"/>
      <c r="X121" s="102"/>
    </row>
    <row r="122" spans="1:25" s="84" customFormat="1" ht="18.75" customHeight="1" hidden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15" s="67" customFormat="1" ht="15.75" hidden="1">
      <c r="A123" s="62"/>
      <c r="B123" s="62"/>
      <c r="C123" s="66"/>
      <c r="D123" s="66"/>
      <c r="E123" s="66"/>
      <c r="F123" s="66"/>
      <c r="G123" s="66"/>
      <c r="H123" s="334"/>
      <c r="I123" s="334"/>
      <c r="J123" s="334"/>
      <c r="K123" s="334"/>
      <c r="L123" s="334"/>
      <c r="M123" s="66"/>
      <c r="N123" s="66"/>
      <c r="O123" s="66"/>
    </row>
    <row r="124" spans="1:15" s="67" customFormat="1" ht="15" hidden="1">
      <c r="A124" s="66"/>
      <c r="B124" s="66"/>
      <c r="C124" s="335"/>
      <c r="D124" s="336"/>
      <c r="E124" s="336"/>
      <c r="F124" s="336"/>
      <c r="G124" s="336"/>
      <c r="H124" s="336"/>
      <c r="I124" s="336"/>
      <c r="J124" s="336"/>
      <c r="K124" s="336"/>
      <c r="L124" s="336"/>
      <c r="M124" s="336"/>
      <c r="N124" s="336"/>
      <c r="O124" s="336"/>
    </row>
    <row r="125" s="67" customFormat="1" ht="12.75" hidden="1"/>
    <row r="126" spans="1:31" s="67" customFormat="1" ht="15" hidden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5"/>
      <c r="X126" s="64"/>
      <c r="Y126" s="65"/>
      <c r="Z126" s="64"/>
      <c r="AA126" s="64"/>
      <c r="AB126" s="64"/>
      <c r="AC126" s="64"/>
      <c r="AD126" s="66"/>
      <c r="AE126" s="66"/>
    </row>
    <row r="127" spans="1:31" s="67" customFormat="1" ht="1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5"/>
      <c r="X127" s="64"/>
      <c r="Y127" s="65"/>
      <c r="Z127" s="64"/>
      <c r="AA127" s="64"/>
      <c r="AB127" s="64"/>
      <c r="AC127" s="64"/>
      <c r="AD127" s="66"/>
      <c r="AE127" s="66"/>
    </row>
    <row r="128" spans="1:31" s="67" customFormat="1" ht="1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5"/>
      <c r="X128" s="64"/>
      <c r="Y128" s="65"/>
      <c r="Z128" s="64"/>
      <c r="AA128" s="64"/>
      <c r="AB128" s="64"/>
      <c r="AC128" s="64"/>
      <c r="AD128" s="66"/>
      <c r="AE128" s="66"/>
    </row>
    <row r="129" spans="1:31" s="67" customFormat="1" ht="15.75" hidden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66"/>
      <c r="AE129" s="66"/>
    </row>
    <row r="130" spans="1:31" s="67" customFormat="1" ht="1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5"/>
      <c r="X130" s="64"/>
      <c r="Y130" s="65"/>
      <c r="Z130" s="64"/>
      <c r="AA130" s="64"/>
      <c r="AB130" s="64"/>
      <c r="AC130" s="64"/>
      <c r="AD130" s="66"/>
      <c r="AE130" s="66"/>
    </row>
    <row r="131" spans="1:31" s="67" customFormat="1" ht="18">
      <c r="A131" s="64"/>
      <c r="B131" s="64"/>
      <c r="C131" s="64"/>
      <c r="D131" s="64"/>
      <c r="E131" s="64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64"/>
      <c r="AB131" s="64"/>
      <c r="AC131" s="64"/>
      <c r="AD131" s="66"/>
      <c r="AE131" s="66"/>
    </row>
    <row r="132" spans="1:31" s="67" customFormat="1" ht="15">
      <c r="A132" s="64"/>
      <c r="B132" s="64"/>
      <c r="C132" s="343"/>
      <c r="D132" s="343"/>
      <c r="E132" s="343"/>
      <c r="F132" s="343"/>
      <c r="G132" s="343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64"/>
      <c r="AC132" s="64"/>
      <c r="AD132" s="66"/>
      <c r="AE132" s="66"/>
    </row>
    <row r="133" spans="6:26" s="84" customFormat="1" ht="18.75" customHeight="1"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</row>
    <row r="134" spans="1:25" s="64" customFormat="1" ht="14.25">
      <c r="A134" s="339"/>
      <c r="B134" s="344"/>
      <c r="C134" s="339"/>
      <c r="D134" s="346"/>
      <c r="E134" s="346"/>
      <c r="F134" s="340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5"/>
      <c r="U134" s="339"/>
      <c r="V134" s="339"/>
      <c r="W134" s="339"/>
      <c r="X134" s="339"/>
      <c r="Y134" s="339"/>
    </row>
    <row r="135" spans="1:29" s="64" customFormat="1" ht="18.75" customHeight="1">
      <c r="A135" s="339"/>
      <c r="B135" s="345"/>
      <c r="C135" s="339"/>
      <c r="D135" s="346"/>
      <c r="E135" s="346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37"/>
      <c r="AA135" s="338"/>
      <c r="AB135" s="338"/>
      <c r="AC135" s="339"/>
    </row>
    <row r="136" spans="1:29" s="64" customFormat="1" ht="110.25" customHeight="1">
      <c r="A136" s="339"/>
      <c r="B136" s="345"/>
      <c r="C136" s="339"/>
      <c r="D136" s="346"/>
      <c r="E136" s="346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37"/>
      <c r="AA136" s="338"/>
      <c r="AB136" s="338"/>
      <c r="AC136" s="339"/>
    </row>
    <row r="137" spans="1:28" s="64" customFormat="1" ht="18.75" customHeight="1" hidden="1">
      <c r="A137" s="88"/>
      <c r="B137" s="88"/>
      <c r="C137" s="90"/>
      <c r="D137" s="88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8"/>
      <c r="Q137" s="88"/>
      <c r="V137" s="91"/>
      <c r="W137" s="89"/>
      <c r="X137" s="92"/>
      <c r="Y137" s="88"/>
      <c r="Z137" s="88"/>
      <c r="AA137" s="89"/>
      <c r="AB137" s="89"/>
    </row>
    <row r="138" spans="1:28" s="64" customFormat="1" ht="18.75" customHeight="1" hidden="1">
      <c r="A138" s="88"/>
      <c r="B138" s="88"/>
      <c r="C138" s="90"/>
      <c r="D138" s="88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8"/>
      <c r="Q138" s="88"/>
      <c r="V138" s="91"/>
      <c r="W138" s="89"/>
      <c r="X138" s="92"/>
      <c r="Y138" s="88"/>
      <c r="Z138" s="88"/>
      <c r="AA138" s="89"/>
      <c r="AB138" s="89"/>
    </row>
    <row r="139" spans="1:28" s="64" customFormat="1" ht="18.75" customHeight="1" hidden="1">
      <c r="A139" s="88"/>
      <c r="B139" s="88"/>
      <c r="C139" s="90"/>
      <c r="D139" s="88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8"/>
      <c r="Q139" s="88"/>
      <c r="V139" s="91"/>
      <c r="W139" s="89"/>
      <c r="X139" s="92"/>
      <c r="Y139" s="88"/>
      <c r="Z139" s="88"/>
      <c r="AA139" s="89"/>
      <c r="AB139" s="89"/>
    </row>
    <row r="140" spans="1:28" s="64" customFormat="1" ht="18.75" customHeight="1" hidden="1">
      <c r="A140" s="88"/>
      <c r="B140" s="88"/>
      <c r="C140" s="90"/>
      <c r="D140" s="88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8"/>
      <c r="Q140" s="88"/>
      <c r="V140" s="91"/>
      <c r="W140" s="89"/>
      <c r="X140" s="92"/>
      <c r="Y140" s="88"/>
      <c r="Z140" s="88"/>
      <c r="AA140" s="89"/>
      <c r="AB140" s="89"/>
    </row>
    <row r="141" spans="1:28" s="64" customFormat="1" ht="18.75" customHeight="1" hidden="1">
      <c r="A141" s="88"/>
      <c r="B141" s="88"/>
      <c r="C141" s="90"/>
      <c r="D141" s="88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8"/>
      <c r="Q141" s="88"/>
      <c r="V141" s="91"/>
      <c r="W141" s="89"/>
      <c r="X141" s="92"/>
      <c r="Y141" s="88"/>
      <c r="Z141" s="88"/>
      <c r="AA141" s="89"/>
      <c r="AB141" s="89"/>
    </row>
    <row r="142" spans="1:29" s="64" customFormat="1" ht="18.75" customHeight="1">
      <c r="A142" s="74"/>
      <c r="B142" s="74"/>
      <c r="F142" s="211"/>
      <c r="G142" s="93"/>
      <c r="H142" s="93"/>
      <c r="I142" s="65"/>
      <c r="J142" s="93"/>
      <c r="K142" s="93"/>
      <c r="L142" s="93"/>
      <c r="M142" s="93"/>
      <c r="N142" s="93"/>
      <c r="O142" s="93"/>
      <c r="P142" s="93"/>
      <c r="Q142" s="93"/>
      <c r="R142" s="92"/>
      <c r="S142" s="94"/>
      <c r="T142" s="94"/>
      <c r="U142" s="95"/>
      <c r="V142" s="65"/>
      <c r="W142" s="93"/>
      <c r="X142" s="93"/>
      <c r="Y142" s="93"/>
      <c r="Z142" s="93"/>
      <c r="AA142" s="93"/>
      <c r="AB142" s="93"/>
      <c r="AC142" s="93"/>
    </row>
    <row r="143" spans="1:29" s="64" customFormat="1" ht="75" customHeight="1" hidden="1">
      <c r="A143" s="74"/>
      <c r="B143" s="74"/>
      <c r="C143" s="89"/>
      <c r="F143" s="211"/>
      <c r="G143" s="93"/>
      <c r="H143" s="93"/>
      <c r="I143" s="96"/>
      <c r="J143" s="93"/>
      <c r="K143" s="93"/>
      <c r="L143" s="93"/>
      <c r="M143" s="93"/>
      <c r="N143" s="93"/>
      <c r="O143" s="93"/>
      <c r="P143" s="93"/>
      <c r="Q143" s="93"/>
      <c r="R143" s="92"/>
      <c r="S143" s="94"/>
      <c r="T143" s="94"/>
      <c r="U143" s="95"/>
      <c r="V143" s="65"/>
      <c r="W143" s="93"/>
      <c r="X143" s="93"/>
      <c r="Y143" s="93"/>
      <c r="Z143" s="93"/>
      <c r="AA143" s="93"/>
      <c r="AB143" s="93"/>
      <c r="AC143" s="93"/>
    </row>
    <row r="144" spans="1:29" s="64" customFormat="1" ht="18.75" customHeight="1" hidden="1">
      <c r="A144" s="74"/>
      <c r="B144" s="74"/>
      <c r="C144" s="97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2"/>
      <c r="S144" s="94"/>
      <c r="T144" s="94"/>
      <c r="U144" s="95"/>
      <c r="V144" s="65"/>
      <c r="W144" s="93"/>
      <c r="X144" s="93"/>
      <c r="Y144" s="93"/>
      <c r="Z144" s="93"/>
      <c r="AA144" s="93"/>
      <c r="AB144" s="93"/>
      <c r="AC144" s="93"/>
    </row>
    <row r="145" spans="6:29" s="98" customFormat="1" ht="18.75" customHeight="1">
      <c r="F145" s="212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100"/>
      <c r="V145" s="99"/>
      <c r="W145" s="99"/>
      <c r="X145" s="99"/>
      <c r="Y145" s="99"/>
      <c r="Z145" s="99"/>
      <c r="AA145" s="99"/>
      <c r="AB145" s="99"/>
      <c r="AC145" s="99"/>
    </row>
    <row r="146" spans="22:24" s="84" customFormat="1" ht="18.75" customHeight="1">
      <c r="V146" s="102"/>
      <c r="X146" s="102"/>
    </row>
    <row r="147" spans="1:25" s="84" customFormat="1" ht="18.7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15" s="67" customFormat="1" ht="15.75">
      <c r="A148" s="62"/>
      <c r="B148" s="62"/>
      <c r="C148" s="66"/>
      <c r="D148" s="66"/>
      <c r="E148" s="66"/>
      <c r="F148" s="66"/>
      <c r="G148" s="66"/>
      <c r="H148" s="334"/>
      <c r="I148" s="334"/>
      <c r="J148" s="334"/>
      <c r="K148" s="334"/>
      <c r="L148" s="334"/>
      <c r="M148" s="66"/>
      <c r="N148" s="66"/>
      <c r="O148" s="66"/>
    </row>
    <row r="149" s="67" customFormat="1" ht="12.75"/>
    <row r="150" s="67" customFormat="1" ht="12.75"/>
    <row r="151" s="67" customFormat="1" ht="12.75"/>
    <row r="152" s="67" customFormat="1" ht="12.75"/>
    <row r="153" s="67" customFormat="1" ht="12.75"/>
    <row r="154" s="67" customFormat="1" ht="12.75"/>
    <row r="155" s="67" customFormat="1" ht="12.75"/>
    <row r="156" s="67" customFormat="1" ht="12.75"/>
    <row r="157" s="67" customFormat="1" ht="12.75"/>
    <row r="158" s="67" customFormat="1" ht="12.75"/>
    <row r="159" s="67" customFormat="1" ht="12.75"/>
    <row r="160" s="67" customFormat="1" ht="12.75"/>
    <row r="161" s="67" customFormat="1" ht="12.75"/>
    <row r="162" s="67" customFormat="1" ht="12.75"/>
    <row r="163" s="67" customFormat="1" ht="12.75"/>
    <row r="164" s="67" customFormat="1" ht="12.75"/>
    <row r="165" s="67" customFormat="1" ht="12.75"/>
    <row r="166" s="67" customFormat="1" ht="12.75"/>
    <row r="167" s="67" customFormat="1" ht="12.75"/>
    <row r="168" s="67" customFormat="1" ht="12.75"/>
    <row r="169" s="67" customFormat="1" ht="12.75"/>
    <row r="170" s="67" customFormat="1" ht="12.75"/>
    <row r="171" s="67" customFormat="1" ht="12.75"/>
    <row r="172" s="67" customFormat="1" ht="12.75"/>
    <row r="173" s="67" customFormat="1" ht="12.75"/>
    <row r="174" s="67" customFormat="1" ht="12.75"/>
    <row r="175" s="67" customFormat="1" ht="12.75"/>
    <row r="176" s="67" customFormat="1" ht="12.75"/>
    <row r="177" s="67" customFormat="1" ht="12.75"/>
    <row r="178" s="67" customFormat="1" ht="12.75"/>
    <row r="179" s="67" customFormat="1" ht="12.75"/>
    <row r="180" s="67" customFormat="1" ht="12.75"/>
    <row r="181" s="67" customFormat="1" ht="12.75"/>
    <row r="182" s="67" customFormat="1" ht="12.75"/>
    <row r="183" s="67" customFormat="1" ht="12.75"/>
    <row r="184" s="67" customFormat="1" ht="12.75"/>
    <row r="185" s="67" customFormat="1" ht="12.75"/>
    <row r="186" s="67" customFormat="1" ht="12.75"/>
    <row r="187" s="67" customFormat="1" ht="12.75"/>
    <row r="188" s="67" customFormat="1" ht="12.75"/>
    <row r="189" s="67" customFormat="1" ht="12.75"/>
    <row r="190" s="67" customFormat="1" ht="12.75"/>
    <row r="191" s="67" customFormat="1" ht="12.75"/>
    <row r="192" s="67" customFormat="1" ht="12.75"/>
    <row r="193" s="67" customFormat="1" ht="12.75"/>
    <row r="194" s="67" customFormat="1" ht="12.75"/>
    <row r="195" s="67" customFormat="1" ht="12.75"/>
    <row r="196" s="67" customFormat="1" ht="12.75"/>
    <row r="197" s="67" customFormat="1" ht="12.75"/>
    <row r="198" s="67" customFormat="1" ht="12.75"/>
    <row r="199" s="67" customFormat="1" ht="12.75"/>
    <row r="200" s="67" customFormat="1" ht="12.75"/>
    <row r="201" s="67" customFormat="1" ht="12.75"/>
    <row r="202" s="67" customFormat="1" ht="12.75"/>
    <row r="203" s="67" customFormat="1" ht="12.75"/>
    <row r="204" s="67" customFormat="1" ht="12.75"/>
    <row r="205" s="67" customFormat="1" ht="12.75"/>
    <row r="206" s="67" customFormat="1" ht="12.75"/>
    <row r="207" s="67" customFormat="1" ht="12.75"/>
    <row r="208" s="67" customFormat="1" ht="12.75"/>
    <row r="209" s="67" customFormat="1" ht="12.75"/>
    <row r="210" s="67" customFormat="1" ht="12.75"/>
    <row r="211" s="67" customFormat="1" ht="12.75"/>
    <row r="212" s="67" customFormat="1" ht="12.75"/>
    <row r="213" s="67" customFormat="1" ht="12.75"/>
    <row r="214" s="67" customFormat="1" ht="12.75"/>
    <row r="215" s="67" customFormat="1" ht="12.75"/>
    <row r="216" s="67" customFormat="1" ht="12.75"/>
    <row r="217" s="67" customFormat="1" ht="12.75"/>
    <row r="218" s="67" customFormat="1" ht="12.75"/>
    <row r="219" s="67" customFormat="1" ht="12.75"/>
    <row r="220" s="67" customFormat="1" ht="12.75"/>
    <row r="221" s="67" customFormat="1" ht="12.75"/>
    <row r="222" s="67" customFormat="1" ht="12.75"/>
    <row r="223" s="67" customFormat="1" ht="12.75"/>
    <row r="224" s="67" customFormat="1" ht="12.75"/>
    <row r="225" s="67" customFormat="1" ht="12.75"/>
    <row r="226" s="67" customFormat="1" ht="12.75"/>
    <row r="227" s="67" customFormat="1" ht="12.75"/>
    <row r="228" s="67" customFormat="1" ht="12.75"/>
    <row r="229" s="67" customFormat="1" ht="12.75"/>
    <row r="230" s="67" customFormat="1" ht="12.75"/>
    <row r="231" s="67" customFormat="1" ht="12.75"/>
    <row r="232" s="67" customFormat="1" ht="12.75"/>
    <row r="233" s="67" customFormat="1" ht="12.75"/>
    <row r="234" s="67" customFormat="1" ht="12.75"/>
    <row r="235" s="67" customFormat="1" ht="12.75"/>
    <row r="236" s="67" customFormat="1" ht="12.75"/>
    <row r="237" s="67" customFormat="1" ht="12.75"/>
    <row r="238" s="67" customFormat="1" ht="12.75"/>
    <row r="239" s="67" customFormat="1" ht="12.75"/>
    <row r="240" s="67" customFormat="1" ht="12.75"/>
    <row r="241" s="67" customFormat="1" ht="12.75"/>
    <row r="242" s="67" customFormat="1" ht="12.75"/>
    <row r="243" s="67" customFormat="1" ht="12.75"/>
    <row r="244" s="67" customFormat="1" ht="12.75"/>
    <row r="245" s="67" customFormat="1" ht="12.75"/>
    <row r="246" s="67" customFormat="1" ht="12.75"/>
    <row r="247" s="67" customFormat="1" ht="12.75"/>
    <row r="248" s="67" customFormat="1" ht="12.75"/>
    <row r="249" s="67" customFormat="1" ht="12.75"/>
    <row r="250" s="67" customFormat="1" ht="12.75"/>
    <row r="251" s="67" customFormat="1" ht="12.75"/>
    <row r="252" s="67" customFormat="1" ht="12.75"/>
    <row r="253" s="67" customFormat="1" ht="12.75"/>
    <row r="254" s="67" customFormat="1" ht="12.75"/>
    <row r="255" s="67" customFormat="1" ht="12.75"/>
    <row r="256" s="67" customFormat="1" ht="12.75"/>
    <row r="257" s="67" customFormat="1" ht="12.75"/>
    <row r="258" s="67" customFormat="1" ht="12.75"/>
    <row r="259" s="67" customFormat="1" ht="12.75"/>
    <row r="260" s="67" customFormat="1" ht="12.75"/>
    <row r="261" s="67" customFormat="1" ht="12.75"/>
    <row r="262" s="67" customFormat="1" ht="12.75"/>
    <row r="263" s="67" customFormat="1" ht="12.75"/>
    <row r="264" s="67" customFormat="1" ht="12.75"/>
    <row r="265" s="67" customFormat="1" ht="12.75"/>
    <row r="266" s="67" customFormat="1" ht="12.75"/>
    <row r="267" s="67" customFormat="1" ht="12.75"/>
    <row r="268" s="67" customFormat="1" ht="12.75"/>
    <row r="269" s="67" customFormat="1" ht="12.75"/>
    <row r="270" s="67" customFormat="1" ht="12.75"/>
    <row r="271" s="67" customFormat="1" ht="12.75"/>
    <row r="272" s="67" customFormat="1" ht="12.75"/>
    <row r="273" s="67" customFormat="1" ht="12.75"/>
    <row r="274" s="67" customFormat="1" ht="12.75"/>
    <row r="275" s="67" customFormat="1" ht="12.75"/>
    <row r="276" s="67" customFormat="1" ht="12.75"/>
    <row r="277" s="67" customFormat="1" ht="12.75"/>
    <row r="278" s="67" customFormat="1" ht="12.75"/>
    <row r="279" s="67" customFormat="1" ht="12.75"/>
    <row r="280" s="67" customFormat="1" ht="12.75"/>
    <row r="281" s="67" customFormat="1" ht="12.75"/>
    <row r="282" s="67" customFormat="1" ht="12.75"/>
    <row r="283" s="67" customFormat="1" ht="12.75"/>
    <row r="284" s="67" customFormat="1" ht="12.75"/>
    <row r="285" s="67" customFormat="1" ht="12.75"/>
    <row r="286" s="67" customFormat="1" ht="12.75"/>
    <row r="287" s="67" customFormat="1" ht="12.75"/>
    <row r="288" s="67" customFormat="1" ht="12.75"/>
    <row r="289" s="67" customFormat="1" ht="12.75"/>
    <row r="290" s="67" customFormat="1" ht="12.75"/>
    <row r="291" s="67" customFormat="1" ht="12.75"/>
    <row r="292" s="67" customFormat="1" ht="12.75"/>
    <row r="293" s="67" customFormat="1" ht="12.75"/>
    <row r="294" s="67" customFormat="1" ht="12.75"/>
    <row r="295" s="67" customFormat="1" ht="12.75"/>
    <row r="296" s="67" customFormat="1" ht="12.75"/>
    <row r="297" s="67" customFormat="1" ht="12.75"/>
    <row r="298" s="67" customFormat="1" ht="12.75"/>
    <row r="299" s="67" customFormat="1" ht="12.75"/>
    <row r="300" s="67" customFormat="1" ht="12.75"/>
    <row r="301" s="67" customFormat="1" ht="12.75"/>
    <row r="302" s="67" customFormat="1" ht="12.75"/>
    <row r="303" s="67" customFormat="1" ht="12.75"/>
    <row r="304" s="67" customFormat="1" ht="12.75"/>
    <row r="305" s="67" customFormat="1" ht="12.75"/>
    <row r="306" s="67" customFormat="1" ht="12.75"/>
    <row r="307" s="67" customFormat="1" ht="12.75"/>
    <row r="308" s="67" customFormat="1" ht="12.75"/>
    <row r="309" s="67" customFormat="1" ht="12.75"/>
    <row r="310" s="67" customFormat="1" ht="12.75"/>
    <row r="311" s="67" customFormat="1" ht="12.75"/>
    <row r="312" s="67" customFormat="1" ht="12.75"/>
    <row r="313" s="67" customFormat="1" ht="12.75"/>
    <row r="314" s="67" customFormat="1" ht="12.75"/>
    <row r="315" s="67" customFormat="1" ht="12.75"/>
    <row r="316" s="67" customFormat="1" ht="12.75"/>
    <row r="317" s="67" customFormat="1" ht="12.75"/>
    <row r="318" s="67" customFormat="1" ht="12.75"/>
    <row r="319" s="67" customFormat="1" ht="12.75"/>
  </sheetData>
  <sheetProtection/>
  <mergeCells count="193">
    <mergeCell ref="H82:L82"/>
    <mergeCell ref="AA78:AA79"/>
    <mergeCell ref="AB78:AB79"/>
    <mergeCell ref="AC78:AC79"/>
    <mergeCell ref="M78:M79"/>
    <mergeCell ref="N78:O79"/>
    <mergeCell ref="P78:P79"/>
    <mergeCell ref="Q78:Q79"/>
    <mergeCell ref="U78:U79"/>
    <mergeCell ref="V78:W79"/>
    <mergeCell ref="F75:Z75"/>
    <mergeCell ref="C76:G76"/>
    <mergeCell ref="E77:E79"/>
    <mergeCell ref="F77:F79"/>
    <mergeCell ref="R78:S79"/>
    <mergeCell ref="T78:T79"/>
    <mergeCell ref="I78:J79"/>
    <mergeCell ref="K78:L79"/>
    <mergeCell ref="X78:Y79"/>
    <mergeCell ref="Z78:Z79"/>
    <mergeCell ref="U77:Y77"/>
    <mergeCell ref="G78:H79"/>
    <mergeCell ref="G77:P77"/>
    <mergeCell ref="Q77:T77"/>
    <mergeCell ref="A77:A79"/>
    <mergeCell ref="B77:B79"/>
    <mergeCell ref="C77:C79"/>
    <mergeCell ref="D77:D79"/>
    <mergeCell ref="F6:Z6"/>
    <mergeCell ref="C7:G7"/>
    <mergeCell ref="F8:Z8"/>
    <mergeCell ref="A9:A11"/>
    <mergeCell ref="B9:B11"/>
    <mergeCell ref="C9:C11"/>
    <mergeCell ref="D9:D11"/>
    <mergeCell ref="E9:E11"/>
    <mergeCell ref="F9:F11"/>
    <mergeCell ref="G9:P9"/>
    <mergeCell ref="Q9:S9"/>
    <mergeCell ref="U9:Y9"/>
    <mergeCell ref="G10:H11"/>
    <mergeCell ref="I10:J11"/>
    <mergeCell ref="K10:L11"/>
    <mergeCell ref="M10:M11"/>
    <mergeCell ref="N10:O11"/>
    <mergeCell ref="P10:P11"/>
    <mergeCell ref="Q10:Q11"/>
    <mergeCell ref="R10:S11"/>
    <mergeCell ref="C24:O24"/>
    <mergeCell ref="AA10:AA11"/>
    <mergeCell ref="AB10:AB11"/>
    <mergeCell ref="E32:E34"/>
    <mergeCell ref="F32:F34"/>
    <mergeCell ref="Q32:S32"/>
    <mergeCell ref="U32:Y32"/>
    <mergeCell ref="G33:H34"/>
    <mergeCell ref="I33:J34"/>
    <mergeCell ref="AC10:AC11"/>
    <mergeCell ref="H23:L23"/>
    <mergeCell ref="U10:U11"/>
    <mergeCell ref="V10:W11"/>
    <mergeCell ref="X10:Y11"/>
    <mergeCell ref="Z10:Z11"/>
    <mergeCell ref="A32:A34"/>
    <mergeCell ref="B32:B34"/>
    <mergeCell ref="C32:C34"/>
    <mergeCell ref="D32:D34"/>
    <mergeCell ref="K33:L34"/>
    <mergeCell ref="M33:M34"/>
    <mergeCell ref="G32:P32"/>
    <mergeCell ref="AC33:AC34"/>
    <mergeCell ref="H46:L46"/>
    <mergeCell ref="U33:U34"/>
    <mergeCell ref="V33:W34"/>
    <mergeCell ref="X33:Y34"/>
    <mergeCell ref="Z33:Z34"/>
    <mergeCell ref="AA33:AA34"/>
    <mergeCell ref="AB33:AB34"/>
    <mergeCell ref="C47:O47"/>
    <mergeCell ref="F54:Z54"/>
    <mergeCell ref="C55:G55"/>
    <mergeCell ref="F56:Z56"/>
    <mergeCell ref="N33:O34"/>
    <mergeCell ref="P33:P34"/>
    <mergeCell ref="Q33:Q34"/>
    <mergeCell ref="R33:S34"/>
    <mergeCell ref="F57:F59"/>
    <mergeCell ref="G57:P57"/>
    <mergeCell ref="Q57:T57"/>
    <mergeCell ref="A57:A59"/>
    <mergeCell ref="B57:B59"/>
    <mergeCell ref="C57:C59"/>
    <mergeCell ref="D57:D59"/>
    <mergeCell ref="E57:E59"/>
    <mergeCell ref="U57:Y57"/>
    <mergeCell ref="G58:H59"/>
    <mergeCell ref="I58:J59"/>
    <mergeCell ref="K58:L59"/>
    <mergeCell ref="M58:M59"/>
    <mergeCell ref="N58:O59"/>
    <mergeCell ref="P58:P59"/>
    <mergeCell ref="Q58:Q59"/>
    <mergeCell ref="R58:S59"/>
    <mergeCell ref="T58:T59"/>
    <mergeCell ref="AA58:AA59"/>
    <mergeCell ref="AB58:AB59"/>
    <mergeCell ref="AC58:AC59"/>
    <mergeCell ref="H70:L70"/>
    <mergeCell ref="U58:U59"/>
    <mergeCell ref="V58:W59"/>
    <mergeCell ref="X58:Y59"/>
    <mergeCell ref="Z58:Z59"/>
    <mergeCell ref="G86:P86"/>
    <mergeCell ref="Q86:S86"/>
    <mergeCell ref="A86:A88"/>
    <mergeCell ref="B86:B88"/>
    <mergeCell ref="C86:C88"/>
    <mergeCell ref="D86:D88"/>
    <mergeCell ref="U86:Y86"/>
    <mergeCell ref="G87:H88"/>
    <mergeCell ref="I87:J88"/>
    <mergeCell ref="K87:L88"/>
    <mergeCell ref="M87:M88"/>
    <mergeCell ref="N87:O88"/>
    <mergeCell ref="P87:P88"/>
    <mergeCell ref="Q87:Q88"/>
    <mergeCell ref="R87:S88"/>
    <mergeCell ref="U87:U88"/>
    <mergeCell ref="AB87:AB88"/>
    <mergeCell ref="AC87:AC88"/>
    <mergeCell ref="H100:L100"/>
    <mergeCell ref="C101:O101"/>
    <mergeCell ref="V87:W88"/>
    <mergeCell ref="X87:Y88"/>
    <mergeCell ref="Z87:Z88"/>
    <mergeCell ref="AA87:AA88"/>
    <mergeCell ref="E86:E88"/>
    <mergeCell ref="F86:F88"/>
    <mergeCell ref="G109:P109"/>
    <mergeCell ref="Q109:S109"/>
    <mergeCell ref="A109:A111"/>
    <mergeCell ref="B109:B111"/>
    <mergeCell ref="C109:C111"/>
    <mergeCell ref="D109:D111"/>
    <mergeCell ref="U109:Y109"/>
    <mergeCell ref="G110:H111"/>
    <mergeCell ref="I110:J111"/>
    <mergeCell ref="K110:L111"/>
    <mergeCell ref="M110:M111"/>
    <mergeCell ref="N110:O111"/>
    <mergeCell ref="P110:P111"/>
    <mergeCell ref="Q110:Q111"/>
    <mergeCell ref="R110:S111"/>
    <mergeCell ref="U110:U111"/>
    <mergeCell ref="AB110:AB111"/>
    <mergeCell ref="AC110:AC111"/>
    <mergeCell ref="H123:L123"/>
    <mergeCell ref="C124:O124"/>
    <mergeCell ref="V110:W111"/>
    <mergeCell ref="X110:Y111"/>
    <mergeCell ref="Z110:Z111"/>
    <mergeCell ref="AA110:AA111"/>
    <mergeCell ref="E109:E111"/>
    <mergeCell ref="F109:F111"/>
    <mergeCell ref="F131:Z131"/>
    <mergeCell ref="C132:G132"/>
    <mergeCell ref="F133:Z133"/>
    <mergeCell ref="A134:A136"/>
    <mergeCell ref="B134:B136"/>
    <mergeCell ref="C134:C136"/>
    <mergeCell ref="D134:D136"/>
    <mergeCell ref="E134:E136"/>
    <mergeCell ref="F134:F136"/>
    <mergeCell ref="G134:P134"/>
    <mergeCell ref="Q134:T134"/>
    <mergeCell ref="U134:Y134"/>
    <mergeCell ref="G135:H136"/>
    <mergeCell ref="I135:J136"/>
    <mergeCell ref="K135:L136"/>
    <mergeCell ref="M135:M136"/>
    <mergeCell ref="N135:O136"/>
    <mergeCell ref="P135:P136"/>
    <mergeCell ref="Q135:Q136"/>
    <mergeCell ref="R135:S136"/>
    <mergeCell ref="H148:L148"/>
    <mergeCell ref="Z135:Z136"/>
    <mergeCell ref="AA135:AA136"/>
    <mergeCell ref="AB135:AB136"/>
    <mergeCell ref="AC135:AC136"/>
    <mergeCell ref="T135:T136"/>
    <mergeCell ref="U135:U136"/>
    <mergeCell ref="V135:W136"/>
    <mergeCell ref="X135:Y136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24"/>
  <sheetViews>
    <sheetView zoomScale="76" zoomScaleNormal="76" zoomScalePageLayoutView="0" workbookViewId="0" topLeftCell="A1">
      <selection activeCell="AD121" sqref="A1:AD121"/>
    </sheetView>
  </sheetViews>
  <sheetFormatPr defaultColWidth="9.00390625" defaultRowHeight="12.75"/>
  <cols>
    <col min="1" max="1" width="2.375" style="0" customWidth="1"/>
    <col min="2" max="2" width="16.00390625" style="0" customWidth="1"/>
    <col min="3" max="3" width="13.75390625" style="0" customWidth="1"/>
    <col min="4" max="4" width="12.375" style="0" customWidth="1"/>
    <col min="5" max="5" width="5.875" style="0" customWidth="1"/>
    <col min="6" max="6" width="10.375" style="0" customWidth="1"/>
    <col min="7" max="7" width="7.00390625" style="0" customWidth="1"/>
    <col min="8" max="8" width="10.125" style="0" customWidth="1"/>
    <col min="9" max="9" width="6.125" style="0" customWidth="1"/>
    <col min="10" max="10" width="9.75390625" style="0" customWidth="1"/>
    <col min="11" max="11" width="7.125" style="0" hidden="1" customWidth="1"/>
    <col min="12" max="12" width="7.375" style="0" hidden="1" customWidth="1"/>
    <col min="13" max="13" width="6.375" style="0" hidden="1" customWidth="1"/>
    <col min="14" max="14" width="7.25390625" style="0" hidden="1" customWidth="1"/>
    <col min="15" max="15" width="6.75390625" style="0" hidden="1" customWidth="1"/>
    <col min="16" max="20" width="9.125" style="0" hidden="1" customWidth="1"/>
    <col min="21" max="21" width="10.25390625" style="0" customWidth="1"/>
    <col min="22" max="22" width="5.375" style="0" customWidth="1"/>
    <col min="23" max="23" width="10.25390625" style="0" customWidth="1"/>
    <col min="24" max="24" width="6.25390625" style="0" customWidth="1"/>
    <col min="25" max="25" width="9.375" style="0" customWidth="1"/>
    <col min="26" max="26" width="10.625" style="0" customWidth="1"/>
    <col min="27" max="27" width="10.125" style="0" customWidth="1"/>
    <col min="28" max="28" width="11.125" style="0" customWidth="1"/>
    <col min="29" max="29" width="10.625" style="0" customWidth="1"/>
    <col min="30" max="30" width="12.875" style="0" customWidth="1"/>
    <col min="31" max="31" width="10.625" style="0" bestFit="1" customWidth="1"/>
  </cols>
  <sheetData>
    <row r="1" spans="1:30" s="67" customFormat="1" ht="12.75">
      <c r="A1" s="229"/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</row>
    <row r="2" spans="3:31" s="67" customFormat="1" ht="15" hidden="1">
      <c r="C2" s="6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69"/>
      <c r="AE2" s="80"/>
    </row>
    <row r="3" spans="1:35" s="67" customFormat="1" ht="15" hidden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  <c r="W3" s="64"/>
      <c r="X3" s="65"/>
      <c r="Y3" s="64"/>
      <c r="Z3" s="64"/>
      <c r="AA3" s="64"/>
      <c r="AB3" s="64"/>
      <c r="AC3" s="66"/>
      <c r="AD3" s="66"/>
      <c r="AI3" s="68"/>
    </row>
    <row r="4" spans="3:17" s="67" customFormat="1" ht="15" hidden="1">
      <c r="C4" s="6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69"/>
    </row>
    <row r="5" spans="1:30" s="67" customFormat="1" ht="36" customHeight="1" hidden="1">
      <c r="A5" s="62"/>
      <c r="B5" s="62"/>
      <c r="C5" s="71"/>
      <c r="D5" s="71"/>
      <c r="E5" s="6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3"/>
      <c r="U5" s="73"/>
      <c r="V5" s="72"/>
      <c r="W5" s="72"/>
      <c r="X5" s="72"/>
      <c r="Y5" s="72"/>
      <c r="Z5" s="72"/>
      <c r="AA5" s="72"/>
      <c r="AB5" s="72"/>
      <c r="AC5" s="80"/>
      <c r="AD5" s="80"/>
    </row>
    <row r="6" spans="1:30" s="67" customFormat="1" ht="15" hidden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4"/>
      <c r="X6" s="65"/>
      <c r="Y6" s="64"/>
      <c r="Z6" s="64"/>
      <c r="AA6" s="64"/>
      <c r="AB6" s="64"/>
      <c r="AC6" s="66"/>
      <c r="AD6" s="66"/>
    </row>
    <row r="7" spans="1:30" s="67" customFormat="1" ht="15" hidden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  <c r="W7" s="64"/>
      <c r="X7" s="65"/>
      <c r="Y7" s="64"/>
      <c r="Z7" s="64"/>
      <c r="AA7" s="64"/>
      <c r="AB7" s="64"/>
      <c r="AC7" s="66"/>
      <c r="AD7" s="66"/>
    </row>
    <row r="8" spans="1:30" s="67" customFormat="1" ht="15.75" hidden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66"/>
      <c r="AD8" s="66"/>
    </row>
    <row r="9" spans="1:30" s="67" customFormat="1" ht="15.75" hidden="1">
      <c r="A9" s="62"/>
      <c r="B9" s="62"/>
      <c r="C9" s="62"/>
      <c r="D9" s="71"/>
      <c r="E9" s="6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73"/>
      <c r="U9" s="73"/>
      <c r="V9" s="72"/>
      <c r="W9" s="72"/>
      <c r="X9" s="72"/>
      <c r="Y9" s="72"/>
      <c r="Z9" s="72"/>
      <c r="AA9" s="72"/>
      <c r="AB9" s="72"/>
      <c r="AC9" s="80"/>
      <c r="AD9" s="80"/>
    </row>
    <row r="10" spans="1:30" s="67" customFormat="1" ht="15" hidden="1">
      <c r="A10" s="64"/>
      <c r="B10" s="64"/>
      <c r="C10" s="64"/>
      <c r="D10" s="64"/>
      <c r="E10" s="64"/>
      <c r="F10" s="64"/>
      <c r="G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5"/>
      <c r="Y10" s="64"/>
      <c r="Z10" s="64"/>
      <c r="AA10" s="64"/>
      <c r="AB10" s="64"/>
      <c r="AC10" s="66"/>
      <c r="AD10" s="66"/>
    </row>
    <row r="11" spans="1:30" s="67" customFormat="1" ht="15.75" hidden="1">
      <c r="A11" s="62"/>
      <c r="B11" s="62"/>
      <c r="C11" s="62"/>
      <c r="D11" s="71"/>
      <c r="E11" s="6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/>
      <c r="T11" s="73"/>
      <c r="U11" s="73"/>
      <c r="V11" s="72"/>
      <c r="W11" s="72"/>
      <c r="X11" s="72"/>
      <c r="Y11" s="72"/>
      <c r="Z11" s="72"/>
      <c r="AA11" s="72"/>
      <c r="AB11" s="72"/>
      <c r="AC11" s="80"/>
      <c r="AD11" s="80"/>
    </row>
    <row r="12" spans="1:30" s="67" customFormat="1" ht="15" hidden="1">
      <c r="A12" s="64"/>
      <c r="B12" s="64"/>
      <c r="C12" s="64"/>
      <c r="D12" s="64"/>
      <c r="E12" s="6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64"/>
      <c r="AA12" s="64"/>
      <c r="AB12" s="64"/>
      <c r="AC12" s="66"/>
      <c r="AD12" s="66"/>
    </row>
    <row r="13" spans="1:30" s="67" customFormat="1" ht="15.75" customHeight="1" hidden="1">
      <c r="A13" s="398"/>
      <c r="B13" s="397"/>
      <c r="C13" s="398"/>
      <c r="D13" s="401"/>
      <c r="E13" s="401"/>
      <c r="F13" s="397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62"/>
      <c r="AA13" s="62"/>
      <c r="AB13" s="62"/>
      <c r="AC13" s="341"/>
      <c r="AD13" s="335"/>
    </row>
    <row r="14" spans="1:30" s="67" customFormat="1" ht="15.75" customHeight="1" hidden="1">
      <c r="A14" s="398"/>
      <c r="B14" s="341"/>
      <c r="C14" s="398"/>
      <c r="D14" s="401"/>
      <c r="E14" s="401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9"/>
      <c r="AA14" s="400"/>
      <c r="AB14" s="400"/>
      <c r="AC14" s="341"/>
      <c r="AD14" s="335"/>
    </row>
    <row r="15" spans="1:30" s="67" customFormat="1" ht="72" customHeight="1" hidden="1">
      <c r="A15" s="398"/>
      <c r="B15" s="341"/>
      <c r="C15" s="398"/>
      <c r="D15" s="401"/>
      <c r="E15" s="401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9"/>
      <c r="AA15" s="400"/>
      <c r="AB15" s="400"/>
      <c r="AC15" s="341"/>
      <c r="AD15" s="335"/>
    </row>
    <row r="16" spans="1:28" s="67" customFormat="1" ht="15.75" hidden="1">
      <c r="A16" s="75"/>
      <c r="B16" s="75"/>
      <c r="C16" s="76"/>
      <c r="D16" s="75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5"/>
      <c r="Q16" s="75"/>
      <c r="R16" s="71"/>
      <c r="S16" s="62"/>
      <c r="T16" s="62"/>
      <c r="U16" s="62"/>
      <c r="V16" s="77"/>
      <c r="W16" s="78"/>
      <c r="X16" s="79"/>
      <c r="Y16" s="75"/>
      <c r="Z16" s="75"/>
      <c r="AA16" s="71"/>
      <c r="AB16" s="71"/>
    </row>
    <row r="17" spans="1:30" s="67" customFormat="1" ht="42" customHeight="1" hidden="1">
      <c r="A17" s="62"/>
      <c r="B17" s="62"/>
      <c r="C17" s="62"/>
      <c r="D17" s="71"/>
      <c r="E17" s="6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  <c r="T17" s="73"/>
      <c r="U17" s="73"/>
      <c r="V17" s="72"/>
      <c r="W17" s="72"/>
      <c r="X17" s="72"/>
      <c r="Y17" s="72"/>
      <c r="Z17" s="72"/>
      <c r="AA17" s="72"/>
      <c r="AB17" s="72"/>
      <c r="AC17" s="80"/>
      <c r="AD17" s="80"/>
    </row>
    <row r="18" spans="1:30" s="67" customFormat="1" ht="15.75" hidden="1">
      <c r="A18" s="62"/>
      <c r="B18" s="62"/>
      <c r="C18" s="62"/>
      <c r="D18" s="71"/>
      <c r="E18" s="6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3"/>
      <c r="U18" s="73"/>
      <c r="V18" s="72"/>
      <c r="W18" s="72"/>
      <c r="X18" s="72"/>
      <c r="Y18" s="72"/>
      <c r="Z18" s="72"/>
      <c r="AA18" s="72"/>
      <c r="AB18" s="72"/>
      <c r="AC18" s="80"/>
      <c r="AD18" s="80"/>
    </row>
    <row r="19" spans="1:30" s="67" customFormat="1" ht="44.25" customHeight="1" hidden="1">
      <c r="A19" s="62"/>
      <c r="B19" s="62"/>
      <c r="C19" s="81"/>
      <c r="D19" s="71"/>
      <c r="E19" s="6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3"/>
      <c r="U19" s="73"/>
      <c r="V19" s="72"/>
      <c r="W19" s="72"/>
      <c r="X19" s="72"/>
      <c r="Y19" s="72"/>
      <c r="Z19" s="72"/>
      <c r="AA19" s="72"/>
      <c r="AB19" s="72"/>
      <c r="AC19" s="80"/>
      <c r="AD19" s="80"/>
    </row>
    <row r="20" spans="1:30" s="67" customFormat="1" ht="36" customHeight="1" hidden="1">
      <c r="A20" s="62"/>
      <c r="B20" s="62"/>
      <c r="C20" s="71"/>
      <c r="D20" s="71"/>
      <c r="E20" s="6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/>
      <c r="T20" s="73"/>
      <c r="U20" s="73"/>
      <c r="V20" s="72"/>
      <c r="W20" s="72"/>
      <c r="X20" s="72"/>
      <c r="Y20" s="72"/>
      <c r="Z20" s="72"/>
      <c r="AA20" s="72"/>
      <c r="AB20" s="72"/>
      <c r="AC20" s="80"/>
      <c r="AD20" s="80"/>
    </row>
    <row r="21" spans="1:30" s="67" customFormat="1" ht="36" customHeight="1" hidden="1">
      <c r="A21" s="62"/>
      <c r="B21" s="62"/>
      <c r="C21" s="71"/>
      <c r="D21" s="71"/>
      <c r="E21" s="6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73"/>
      <c r="U21" s="73"/>
      <c r="V21" s="72"/>
      <c r="W21" s="72"/>
      <c r="X21" s="72"/>
      <c r="Y21" s="72"/>
      <c r="Z21" s="72"/>
      <c r="AA21" s="72"/>
      <c r="AB21" s="72"/>
      <c r="AC21" s="80"/>
      <c r="AD21" s="80"/>
    </row>
    <row r="22" spans="1:30" s="67" customFormat="1" ht="15.75" hidden="1">
      <c r="A22" s="82"/>
      <c r="B22" s="82"/>
      <c r="C22" s="82"/>
      <c r="D22" s="82"/>
      <c r="E22" s="82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3:17" s="67" customFormat="1" ht="15" hidden="1">
      <c r="C23" s="6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69"/>
    </row>
    <row r="24" spans="1:30" s="67" customFormat="1" ht="15" hidden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/>
      <c r="W24" s="64"/>
      <c r="X24" s="65"/>
      <c r="Y24" s="64"/>
      <c r="Z24" s="64"/>
      <c r="AA24" s="64"/>
      <c r="AB24" s="64"/>
      <c r="AC24" s="66"/>
      <c r="AD24" s="66"/>
    </row>
    <row r="25" spans="1:30" s="67" customFormat="1" ht="15" hidden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  <c r="W25" s="64"/>
      <c r="X25" s="65"/>
      <c r="Y25" s="64"/>
      <c r="Z25" s="64"/>
      <c r="AA25" s="64"/>
      <c r="AB25" s="64"/>
      <c r="AC25" s="66"/>
      <c r="AD25" s="66"/>
    </row>
    <row r="26" spans="1:30" s="67" customFormat="1" ht="15" hidden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5"/>
      <c r="W26" s="64"/>
      <c r="X26" s="65"/>
      <c r="Y26" s="64"/>
      <c r="Z26" s="64"/>
      <c r="AA26" s="64"/>
      <c r="AB26" s="64"/>
      <c r="AC26" s="66"/>
      <c r="AD26" s="66"/>
    </row>
    <row r="27" spans="1:30" s="67" customFormat="1" ht="15.75" hidden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66"/>
      <c r="AD27" s="66"/>
    </row>
    <row r="28" spans="1:30" s="67" customFormat="1" ht="15" hidden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5"/>
      <c r="W28" s="64"/>
      <c r="X28" s="65"/>
      <c r="Y28" s="64"/>
      <c r="Z28" s="64"/>
      <c r="AA28" s="64"/>
      <c r="AB28" s="64"/>
      <c r="AC28" s="66"/>
      <c r="AD28" s="66"/>
    </row>
    <row r="29" spans="1:30" s="67" customFormat="1" ht="15" hidden="1">
      <c r="A29" s="64"/>
      <c r="B29" s="64"/>
      <c r="C29" s="64"/>
      <c r="D29" s="64"/>
      <c r="E29" s="64"/>
      <c r="F29" s="64"/>
      <c r="G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  <c r="W29" s="64"/>
      <c r="X29" s="65"/>
      <c r="Y29" s="64"/>
      <c r="Z29" s="64"/>
      <c r="AA29" s="64"/>
      <c r="AB29" s="64"/>
      <c r="AC29" s="66"/>
      <c r="AD29" s="66"/>
    </row>
    <row r="30" spans="1:30" s="67" customFormat="1" ht="15" hidden="1">
      <c r="A30" s="64"/>
      <c r="B30" s="64"/>
      <c r="C30" s="343"/>
      <c r="D30" s="343"/>
      <c r="E30" s="343"/>
      <c r="F30" s="343"/>
      <c r="G30" s="343"/>
      <c r="H30" s="74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64"/>
      <c r="AB30" s="64"/>
      <c r="AC30" s="66"/>
      <c r="AD30" s="66"/>
    </row>
    <row r="31" spans="1:30" s="67" customFormat="1" ht="15" hidden="1">
      <c r="A31" s="64"/>
      <c r="B31" s="64"/>
      <c r="C31" s="64"/>
      <c r="D31" s="64"/>
      <c r="E31" s="6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64"/>
      <c r="AA31" s="64"/>
      <c r="AB31" s="64"/>
      <c r="AC31" s="66"/>
      <c r="AD31" s="66"/>
    </row>
    <row r="32" spans="1:30" s="67" customFormat="1" ht="15.75" customHeight="1" hidden="1">
      <c r="A32" s="398"/>
      <c r="B32" s="397"/>
      <c r="C32" s="398"/>
      <c r="D32" s="401"/>
      <c r="E32" s="401"/>
      <c r="F32" s="397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62"/>
      <c r="AA32" s="62"/>
      <c r="AB32" s="62"/>
      <c r="AC32" s="341"/>
      <c r="AD32" s="335"/>
    </row>
    <row r="33" spans="1:30" s="67" customFormat="1" ht="15.75" customHeight="1" hidden="1">
      <c r="A33" s="398"/>
      <c r="B33" s="341"/>
      <c r="C33" s="398"/>
      <c r="D33" s="401"/>
      <c r="E33" s="401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9"/>
      <c r="AA33" s="400"/>
      <c r="AB33" s="400"/>
      <c r="AC33" s="341"/>
      <c r="AD33" s="335"/>
    </row>
    <row r="34" spans="1:30" s="67" customFormat="1" ht="72" customHeight="1" hidden="1">
      <c r="A34" s="398"/>
      <c r="B34" s="341"/>
      <c r="C34" s="398"/>
      <c r="D34" s="401"/>
      <c r="E34" s="401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9"/>
      <c r="AA34" s="400"/>
      <c r="AB34" s="400"/>
      <c r="AC34" s="341"/>
      <c r="AD34" s="335"/>
    </row>
    <row r="35" spans="1:28" s="67" customFormat="1" ht="15.75" hidden="1">
      <c r="A35" s="75"/>
      <c r="B35" s="75"/>
      <c r="C35" s="76"/>
      <c r="D35" s="75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5"/>
      <c r="Q35" s="75"/>
      <c r="R35" s="71"/>
      <c r="S35" s="62"/>
      <c r="T35" s="62"/>
      <c r="U35" s="62"/>
      <c r="V35" s="77"/>
      <c r="W35" s="78"/>
      <c r="X35" s="79"/>
      <c r="Y35" s="75"/>
      <c r="Z35" s="75"/>
      <c r="AA35" s="71"/>
      <c r="AB35" s="71"/>
    </row>
    <row r="36" spans="1:30" s="67" customFormat="1" ht="42" customHeight="1" hidden="1">
      <c r="A36" s="62"/>
      <c r="B36" s="62"/>
      <c r="C36" s="62"/>
      <c r="D36" s="71"/>
      <c r="E36" s="6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73"/>
      <c r="U36" s="73"/>
      <c r="V36" s="72"/>
      <c r="W36" s="72"/>
      <c r="X36" s="72"/>
      <c r="Y36" s="72"/>
      <c r="Z36" s="72"/>
      <c r="AA36" s="72"/>
      <c r="AB36" s="72"/>
      <c r="AC36" s="80"/>
      <c r="AD36" s="80"/>
    </row>
    <row r="37" spans="1:30" s="67" customFormat="1" ht="15.75" hidden="1">
      <c r="A37" s="62"/>
      <c r="B37" s="62"/>
      <c r="C37" s="62"/>
      <c r="D37" s="71"/>
      <c r="E37" s="6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  <c r="T37" s="73"/>
      <c r="U37" s="73"/>
      <c r="V37" s="72"/>
      <c r="W37" s="72"/>
      <c r="X37" s="72"/>
      <c r="Y37" s="72"/>
      <c r="Z37" s="72"/>
      <c r="AA37" s="72"/>
      <c r="AB37" s="72"/>
      <c r="AC37" s="80"/>
      <c r="AD37" s="80"/>
    </row>
    <row r="38" spans="1:30" s="67" customFormat="1" ht="44.25" customHeight="1" hidden="1">
      <c r="A38" s="62"/>
      <c r="B38" s="62"/>
      <c r="C38" s="81"/>
      <c r="D38" s="71"/>
      <c r="E38" s="6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3"/>
      <c r="T38" s="73"/>
      <c r="U38" s="73"/>
      <c r="V38" s="72"/>
      <c r="W38" s="72"/>
      <c r="X38" s="72"/>
      <c r="Y38" s="72"/>
      <c r="Z38" s="72"/>
      <c r="AA38" s="72"/>
      <c r="AB38" s="72"/>
      <c r="AC38" s="80"/>
      <c r="AD38" s="80"/>
    </row>
    <row r="39" spans="1:30" s="67" customFormat="1" ht="36" customHeight="1" hidden="1">
      <c r="A39" s="62"/>
      <c r="B39" s="62"/>
      <c r="C39" s="71"/>
      <c r="D39" s="71"/>
      <c r="E39" s="6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T39" s="73"/>
      <c r="U39" s="73"/>
      <c r="V39" s="72"/>
      <c r="W39" s="72"/>
      <c r="X39" s="72"/>
      <c r="Y39" s="72"/>
      <c r="Z39" s="72"/>
      <c r="AA39" s="72"/>
      <c r="AB39" s="72"/>
      <c r="AC39" s="80"/>
      <c r="AD39" s="80"/>
    </row>
    <row r="40" spans="1:30" s="67" customFormat="1" ht="36" customHeight="1" hidden="1">
      <c r="A40" s="62"/>
      <c r="B40" s="62"/>
      <c r="C40" s="71"/>
      <c r="D40" s="71"/>
      <c r="E40" s="6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73"/>
      <c r="U40" s="73"/>
      <c r="V40" s="72"/>
      <c r="W40" s="72"/>
      <c r="X40" s="72"/>
      <c r="Y40" s="72"/>
      <c r="Z40" s="72"/>
      <c r="AA40" s="72"/>
      <c r="AB40" s="72"/>
      <c r="AC40" s="80"/>
      <c r="AD40" s="80"/>
    </row>
    <row r="41" spans="1:30" s="67" customFormat="1" ht="15.75" hidden="1">
      <c r="A41" s="82"/>
      <c r="B41" s="82"/>
      <c r="C41" s="82"/>
      <c r="D41" s="82"/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="67" customFormat="1" ht="12.75" hidden="1"/>
    <row r="43" s="67" customFormat="1" ht="12.75" hidden="1"/>
    <row r="44" s="67" customFormat="1" ht="15.75" hidden="1">
      <c r="C44" s="62"/>
    </row>
    <row r="45" spans="7:19" s="67" customFormat="1" ht="12.75" hidden="1"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="67" customFormat="1" ht="12.75" hidden="1"/>
    <row r="47" s="67" customFormat="1" ht="12.75" hidden="1"/>
    <row r="48" s="67" customFormat="1" ht="12.75" hidden="1"/>
    <row r="49" s="67" customFormat="1" ht="12.75" hidden="1"/>
    <row r="50" spans="1:30" s="67" customFormat="1" ht="15" hidden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5"/>
      <c r="W50" s="64"/>
      <c r="X50" s="65"/>
      <c r="Y50" s="64"/>
      <c r="Z50" s="64"/>
      <c r="AA50" s="64"/>
      <c r="AB50" s="64"/>
      <c r="AC50" s="66"/>
      <c r="AD50" s="66"/>
    </row>
    <row r="51" spans="1:30" s="67" customFormat="1" ht="15" hidden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5"/>
      <c r="W51" s="64"/>
      <c r="X51" s="65"/>
      <c r="Y51" s="64"/>
      <c r="Z51" s="64"/>
      <c r="AA51" s="64"/>
      <c r="AB51" s="64"/>
      <c r="AC51" s="66"/>
      <c r="AD51" s="66"/>
    </row>
    <row r="52" spans="1:30" s="67" customFormat="1" ht="15" hidden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5"/>
      <c r="W52" s="64"/>
      <c r="X52" s="65"/>
      <c r="Y52" s="64"/>
      <c r="Z52" s="64"/>
      <c r="AA52" s="64"/>
      <c r="AB52" s="64"/>
      <c r="AC52" s="66"/>
      <c r="AD52" s="66"/>
    </row>
    <row r="53" spans="1:30" s="67" customFormat="1" ht="15.75" hidden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66"/>
      <c r="AD53" s="66"/>
    </row>
    <row r="54" spans="1:30" s="67" customFormat="1" ht="15" hidden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  <c r="W54" s="64"/>
      <c r="X54" s="65"/>
      <c r="Y54" s="64"/>
      <c r="Z54" s="64"/>
      <c r="AA54" s="64"/>
      <c r="AB54" s="64"/>
      <c r="AC54" s="66"/>
      <c r="AD54" s="66"/>
    </row>
    <row r="55" spans="1:30" s="67" customFormat="1" ht="15" hidden="1">
      <c r="A55" s="64"/>
      <c r="B55" s="64"/>
      <c r="C55" s="64"/>
      <c r="D55" s="64"/>
      <c r="E55" s="64"/>
      <c r="F55" s="64"/>
      <c r="G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5"/>
      <c r="W55" s="64"/>
      <c r="X55" s="65"/>
      <c r="Y55" s="64"/>
      <c r="Z55" s="64"/>
      <c r="AA55" s="64"/>
      <c r="AB55" s="64"/>
      <c r="AC55" s="66"/>
      <c r="AD55" s="66"/>
    </row>
    <row r="56" spans="1:30" s="67" customFormat="1" ht="15" hidden="1">
      <c r="A56" s="64"/>
      <c r="B56" s="64"/>
      <c r="C56" s="343"/>
      <c r="D56" s="343"/>
      <c r="E56" s="343"/>
      <c r="F56" s="343"/>
      <c r="G56" s="343"/>
      <c r="H56" s="74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64"/>
      <c r="AB56" s="64"/>
      <c r="AC56" s="66"/>
      <c r="AD56" s="66"/>
    </row>
    <row r="57" spans="1:30" s="67" customFormat="1" ht="15" hidden="1">
      <c r="A57" s="64"/>
      <c r="B57" s="64"/>
      <c r="C57" s="201"/>
      <c r="D57" s="201"/>
      <c r="E57" s="201"/>
      <c r="F57" s="201"/>
      <c r="G57" s="201"/>
      <c r="H57" s="74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64"/>
      <c r="AB57" s="64"/>
      <c r="AC57" s="66"/>
      <c r="AD57" s="66"/>
    </row>
    <row r="58" spans="1:30" s="67" customFormat="1" ht="15.75" customHeight="1" hidden="1">
      <c r="A58" s="398"/>
      <c r="B58" s="397"/>
      <c r="C58" s="398"/>
      <c r="D58" s="401"/>
      <c r="E58" s="401"/>
      <c r="F58" s="397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62"/>
      <c r="AA58" s="62"/>
      <c r="AB58" s="62"/>
      <c r="AC58" s="341"/>
      <c r="AD58" s="335"/>
    </row>
    <row r="59" spans="1:30" s="67" customFormat="1" ht="15.75" customHeight="1" hidden="1">
      <c r="A59" s="398"/>
      <c r="B59" s="341"/>
      <c r="C59" s="398"/>
      <c r="D59" s="401"/>
      <c r="E59" s="401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9"/>
      <c r="AA59" s="400"/>
      <c r="AB59" s="400"/>
      <c r="AC59" s="341"/>
      <c r="AD59" s="335"/>
    </row>
    <row r="60" spans="1:30" s="67" customFormat="1" ht="72" customHeight="1" hidden="1">
      <c r="A60" s="398"/>
      <c r="B60" s="341"/>
      <c r="C60" s="398"/>
      <c r="D60" s="401"/>
      <c r="E60" s="401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9"/>
      <c r="AA60" s="400"/>
      <c r="AB60" s="400"/>
      <c r="AC60" s="341"/>
      <c r="AD60" s="335"/>
    </row>
    <row r="61" spans="1:28" s="67" customFormat="1" ht="15.75" hidden="1">
      <c r="A61" s="75"/>
      <c r="B61" s="75"/>
      <c r="C61" s="76"/>
      <c r="D61" s="75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5"/>
      <c r="Q61" s="75"/>
      <c r="R61" s="71"/>
      <c r="S61" s="62"/>
      <c r="T61" s="62"/>
      <c r="U61" s="62"/>
      <c r="V61" s="77"/>
      <c r="W61" s="78"/>
      <c r="X61" s="79"/>
      <c r="Y61" s="75"/>
      <c r="Z61" s="75"/>
      <c r="AA61" s="71"/>
      <c r="AB61" s="71"/>
    </row>
    <row r="62" spans="1:30" s="67" customFormat="1" ht="15.75" hidden="1">
      <c r="A62" s="62"/>
      <c r="B62" s="62"/>
      <c r="C62" s="62"/>
      <c r="D62" s="71"/>
      <c r="E62" s="6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3"/>
      <c r="T62" s="73"/>
      <c r="U62" s="73"/>
      <c r="V62" s="72"/>
      <c r="W62" s="72"/>
      <c r="X62" s="72"/>
      <c r="Y62" s="72"/>
      <c r="Z62" s="72"/>
      <c r="AA62" s="72"/>
      <c r="AB62" s="72"/>
      <c r="AC62" s="80"/>
      <c r="AD62" s="80"/>
    </row>
    <row r="63" s="67" customFormat="1" ht="12.75" hidden="1"/>
    <row r="64" s="67" customFormat="1" ht="12.75" hidden="1"/>
    <row r="65" s="67" customFormat="1" ht="15.75" hidden="1">
      <c r="C65" s="62"/>
    </row>
    <row r="66" spans="7:19" s="67" customFormat="1" ht="12.75" hidden="1"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="67" customFormat="1" ht="12.75" hidden="1"/>
    <row r="68" spans="1:30" s="67" customFormat="1" ht="44.25" customHeight="1" hidden="1">
      <c r="A68" s="62"/>
      <c r="B68" s="62"/>
      <c r="C68" s="81"/>
      <c r="D68" s="71"/>
      <c r="E68" s="6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3"/>
      <c r="T68" s="73"/>
      <c r="U68" s="73"/>
      <c r="V68" s="72"/>
      <c r="W68" s="72"/>
      <c r="X68" s="72"/>
      <c r="Y68" s="72"/>
      <c r="Z68" s="72"/>
      <c r="AA68" s="72"/>
      <c r="AB68" s="72"/>
      <c r="AC68" s="80"/>
      <c r="AD68" s="80"/>
    </row>
    <row r="69" s="67" customFormat="1" ht="12.75" hidden="1"/>
    <row r="70" s="67" customFormat="1" ht="12.75" hidden="1"/>
    <row r="71" s="67" customFormat="1" ht="12.75" hidden="1"/>
    <row r="72" spans="3:17" s="67" customFormat="1" ht="15" hidden="1">
      <c r="C72" s="6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69"/>
    </row>
    <row r="73" spans="1:30" s="67" customFormat="1" ht="15" hidden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5"/>
      <c r="W73" s="64"/>
      <c r="X73" s="65"/>
      <c r="Y73" s="64"/>
      <c r="Z73" s="64"/>
      <c r="AA73" s="64"/>
      <c r="AB73" s="64"/>
      <c r="AC73" s="66"/>
      <c r="AD73" s="66"/>
    </row>
    <row r="74" spans="1:30" s="67" customFormat="1" ht="15" hidden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5"/>
      <c r="W74" s="64"/>
      <c r="X74" s="65"/>
      <c r="Y74" s="64"/>
      <c r="Z74" s="64"/>
      <c r="AA74" s="64"/>
      <c r="AB74" s="64"/>
      <c r="AC74" s="66"/>
      <c r="AD74" s="66"/>
    </row>
    <row r="75" spans="1:30" s="67" customFormat="1" ht="15" hidden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5"/>
      <c r="W75" s="64"/>
      <c r="X75" s="65"/>
      <c r="Y75" s="64"/>
      <c r="Z75" s="64"/>
      <c r="AA75" s="64"/>
      <c r="AB75" s="64"/>
      <c r="AC75" s="66"/>
      <c r="AD75" s="66"/>
    </row>
    <row r="76" spans="1:30" s="67" customFormat="1" ht="15.75" hidden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66"/>
      <c r="AD76" s="66"/>
    </row>
    <row r="77" spans="1:30" s="67" customFormat="1" ht="15" hidden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5"/>
      <c r="W77" s="64"/>
      <c r="X77" s="65"/>
      <c r="Y77" s="64"/>
      <c r="Z77" s="64"/>
      <c r="AA77" s="64"/>
      <c r="AB77" s="64"/>
      <c r="AC77" s="66"/>
      <c r="AD77" s="66"/>
    </row>
    <row r="78" spans="1:30" s="67" customFormat="1" ht="15" hidden="1">
      <c r="A78" s="64"/>
      <c r="B78" s="64"/>
      <c r="C78" s="64"/>
      <c r="D78" s="64"/>
      <c r="E78" s="64"/>
      <c r="F78" s="64"/>
      <c r="G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5"/>
      <c r="W78" s="64"/>
      <c r="X78" s="65"/>
      <c r="Y78" s="64"/>
      <c r="Z78" s="64"/>
      <c r="AA78" s="64"/>
      <c r="AB78" s="64"/>
      <c r="AC78" s="66"/>
      <c r="AD78" s="66"/>
    </row>
    <row r="79" spans="1:30" s="67" customFormat="1" ht="15" hidden="1">
      <c r="A79" s="64"/>
      <c r="B79" s="64"/>
      <c r="C79" s="343"/>
      <c r="D79" s="343"/>
      <c r="E79" s="343"/>
      <c r="F79" s="343"/>
      <c r="G79" s="343"/>
      <c r="H79" s="74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64"/>
      <c r="AB79" s="64"/>
      <c r="AC79" s="66"/>
      <c r="AD79" s="66"/>
    </row>
    <row r="80" spans="1:30" s="67" customFormat="1" ht="15" hidden="1">
      <c r="A80" s="64"/>
      <c r="B80" s="64"/>
      <c r="C80" s="64"/>
      <c r="D80" s="64"/>
      <c r="E80" s="6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64"/>
      <c r="AA80" s="64"/>
      <c r="AB80" s="64"/>
      <c r="AC80" s="66"/>
      <c r="AD80" s="66"/>
    </row>
    <row r="81" spans="1:30" s="67" customFormat="1" ht="15.75" customHeight="1" hidden="1">
      <c r="A81" s="398"/>
      <c r="B81" s="397"/>
      <c r="C81" s="398"/>
      <c r="D81" s="401"/>
      <c r="E81" s="401"/>
      <c r="F81" s="397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62"/>
      <c r="AA81" s="62"/>
      <c r="AB81" s="62"/>
      <c r="AC81" s="341"/>
      <c r="AD81" s="335"/>
    </row>
    <row r="82" spans="1:30" s="67" customFormat="1" ht="15.75" customHeight="1" hidden="1">
      <c r="A82" s="398"/>
      <c r="B82" s="341"/>
      <c r="C82" s="398"/>
      <c r="D82" s="401"/>
      <c r="E82" s="401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9"/>
      <c r="AA82" s="400"/>
      <c r="AB82" s="400"/>
      <c r="AC82" s="341"/>
      <c r="AD82" s="335"/>
    </row>
    <row r="83" spans="1:30" s="67" customFormat="1" ht="72" customHeight="1" hidden="1">
      <c r="A83" s="398"/>
      <c r="B83" s="341"/>
      <c r="C83" s="398"/>
      <c r="D83" s="401"/>
      <c r="E83" s="401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9"/>
      <c r="AA83" s="400"/>
      <c r="AB83" s="400"/>
      <c r="AC83" s="341"/>
      <c r="AD83" s="335"/>
    </row>
    <row r="84" spans="1:28" s="67" customFormat="1" ht="15.75" hidden="1">
      <c r="A84" s="75"/>
      <c r="B84" s="75"/>
      <c r="C84" s="76"/>
      <c r="D84" s="75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5"/>
      <c r="Q84" s="75"/>
      <c r="R84" s="71"/>
      <c r="S84" s="62"/>
      <c r="T84" s="62"/>
      <c r="U84" s="62"/>
      <c r="V84" s="77"/>
      <c r="W84" s="78"/>
      <c r="X84" s="79"/>
      <c r="Y84" s="75"/>
      <c r="Z84" s="75"/>
      <c r="AA84" s="71"/>
      <c r="AB84" s="71"/>
    </row>
    <row r="85" spans="1:30" s="67" customFormat="1" ht="42" customHeight="1" hidden="1">
      <c r="A85" s="62"/>
      <c r="B85" s="62"/>
      <c r="C85" s="62"/>
      <c r="D85" s="71"/>
      <c r="E85" s="6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3"/>
      <c r="T85" s="73"/>
      <c r="U85" s="73"/>
      <c r="V85" s="72"/>
      <c r="W85" s="72"/>
      <c r="X85" s="72"/>
      <c r="Y85" s="72"/>
      <c r="Z85" s="72"/>
      <c r="AA85" s="72"/>
      <c r="AB85" s="72"/>
      <c r="AC85" s="80"/>
      <c r="AD85" s="80"/>
    </row>
    <row r="86" spans="1:30" s="67" customFormat="1" ht="15.75" hidden="1">
      <c r="A86" s="62"/>
      <c r="B86" s="62"/>
      <c r="C86" s="62"/>
      <c r="D86" s="71"/>
      <c r="E86" s="6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3"/>
      <c r="T86" s="73"/>
      <c r="U86" s="73"/>
      <c r="V86" s="72"/>
      <c r="W86" s="72"/>
      <c r="X86" s="72"/>
      <c r="Y86" s="72"/>
      <c r="Z86" s="72"/>
      <c r="AA86" s="72"/>
      <c r="AB86" s="72"/>
      <c r="AC86" s="80"/>
      <c r="AD86" s="80"/>
    </row>
    <row r="87" spans="1:30" s="67" customFormat="1" ht="44.25" customHeight="1" hidden="1">
      <c r="A87" s="62"/>
      <c r="B87" s="62"/>
      <c r="C87" s="81"/>
      <c r="D87" s="71"/>
      <c r="E87" s="6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3"/>
      <c r="T87" s="73"/>
      <c r="U87" s="73"/>
      <c r="V87" s="72"/>
      <c r="W87" s="72"/>
      <c r="X87" s="72"/>
      <c r="Y87" s="72"/>
      <c r="Z87" s="72"/>
      <c r="AA87" s="72"/>
      <c r="AB87" s="72"/>
      <c r="AC87" s="80"/>
      <c r="AD87" s="80"/>
    </row>
    <row r="88" spans="1:30" s="67" customFormat="1" ht="36" customHeight="1" hidden="1">
      <c r="A88" s="62"/>
      <c r="B88" s="62"/>
      <c r="C88" s="71"/>
      <c r="D88" s="71"/>
      <c r="E88" s="6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3"/>
      <c r="T88" s="73"/>
      <c r="U88" s="73"/>
      <c r="V88" s="72"/>
      <c r="W88" s="72"/>
      <c r="X88" s="72"/>
      <c r="Y88" s="72"/>
      <c r="Z88" s="72"/>
      <c r="AA88" s="72"/>
      <c r="AB88" s="72"/>
      <c r="AC88" s="80"/>
      <c r="AD88" s="80"/>
    </row>
    <row r="89" spans="1:30" s="67" customFormat="1" ht="36" customHeight="1" hidden="1">
      <c r="A89" s="62"/>
      <c r="B89" s="62"/>
      <c r="C89" s="71"/>
      <c r="D89" s="71"/>
      <c r="E89" s="6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3"/>
      <c r="T89" s="73"/>
      <c r="U89" s="73"/>
      <c r="V89" s="72"/>
      <c r="W89" s="72"/>
      <c r="X89" s="72"/>
      <c r="Y89" s="72"/>
      <c r="Z89" s="72"/>
      <c r="AA89" s="72"/>
      <c r="AB89" s="72"/>
      <c r="AC89" s="80"/>
      <c r="AD89" s="80"/>
    </row>
    <row r="90" spans="1:30" s="67" customFormat="1" ht="15.75" hidden="1">
      <c r="A90" s="82"/>
      <c r="B90" s="82"/>
      <c r="C90" s="82"/>
      <c r="D90" s="82"/>
      <c r="E90" s="82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="67" customFormat="1" ht="12.75" hidden="1"/>
    <row r="92" s="67" customFormat="1" ht="12.75" hidden="1"/>
    <row r="93" s="67" customFormat="1" ht="15.75" hidden="1">
      <c r="C93" s="62"/>
    </row>
    <row r="94" spans="7:19" ht="12.75" hidden="1"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</row>
    <row r="95" ht="12.75" hidden="1"/>
    <row r="96" ht="12.75" hidden="1"/>
    <row r="97" ht="12.75" hidden="1"/>
    <row r="98" ht="12.75" hidden="1"/>
    <row r="99" spans="3:17" s="15" customFormat="1" ht="15">
      <c r="C99" s="27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22"/>
    </row>
    <row r="100" spans="1:30" ht="1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4"/>
      <c r="W100" s="2" t="s">
        <v>1</v>
      </c>
      <c r="X100" s="4"/>
      <c r="Y100" s="2"/>
      <c r="Z100" s="2"/>
      <c r="AA100" s="2"/>
      <c r="AB100" s="2"/>
      <c r="AC100" s="5"/>
      <c r="AD100" s="5"/>
    </row>
    <row r="101" spans="1:30" ht="1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4"/>
      <c r="W101" s="2" t="s">
        <v>2</v>
      </c>
      <c r="X101" s="4"/>
      <c r="Y101" s="2"/>
      <c r="Z101" s="2"/>
      <c r="AA101" s="2"/>
      <c r="AB101" s="2"/>
      <c r="AC101" s="5"/>
      <c r="AD101" s="5"/>
    </row>
    <row r="102" spans="1:30" ht="15">
      <c r="A102" s="2"/>
      <c r="B102" s="2"/>
      <c r="C102" s="3" t="s"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4"/>
      <c r="W102" s="2" t="s">
        <v>82</v>
      </c>
      <c r="X102" s="4"/>
      <c r="Y102" s="2"/>
      <c r="Z102" s="2"/>
      <c r="AA102" s="2"/>
      <c r="AB102" s="2"/>
      <c r="AC102" s="5"/>
      <c r="AD102" s="5"/>
    </row>
    <row r="103" spans="1:30" ht="15.75" hidden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5"/>
      <c r="AD103" s="5"/>
    </row>
    <row r="104" spans="1:30" ht="15">
      <c r="A104" s="2"/>
      <c r="B104" s="2"/>
      <c r="C104" s="3" t="s">
        <v>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4"/>
      <c r="W104" s="2"/>
      <c r="X104" s="4"/>
      <c r="Y104" s="2"/>
      <c r="Z104" s="2"/>
      <c r="AA104" s="2"/>
      <c r="AB104" s="2"/>
      <c r="AC104" s="5"/>
      <c r="AD104" s="5"/>
    </row>
    <row r="105" spans="1:30" ht="15">
      <c r="A105" s="2"/>
      <c r="B105" s="2"/>
      <c r="C105" s="3" t="s">
        <v>5</v>
      </c>
      <c r="D105" s="2"/>
      <c r="E105" s="2"/>
      <c r="F105" s="2"/>
      <c r="G105" s="2"/>
      <c r="H105" t="s">
        <v>29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4"/>
      <c r="W105" s="2"/>
      <c r="X105" s="4"/>
      <c r="Y105" s="2"/>
      <c r="Z105" s="2"/>
      <c r="AA105" s="2"/>
      <c r="AB105" s="2"/>
      <c r="AC105" s="5"/>
      <c r="AD105" s="5"/>
    </row>
    <row r="106" spans="1:30" ht="15">
      <c r="A106" s="2"/>
      <c r="B106" s="2"/>
      <c r="C106" s="349" t="s">
        <v>6</v>
      </c>
      <c r="D106" s="349"/>
      <c r="E106" s="349"/>
      <c r="F106" s="349"/>
      <c r="G106" s="349"/>
      <c r="H106" s="8" t="s">
        <v>111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2"/>
      <c r="AB106" s="2"/>
      <c r="AC106" s="5"/>
      <c r="AD106" s="5"/>
    </row>
    <row r="107" spans="1:30" ht="15">
      <c r="A107" s="2"/>
      <c r="B107" s="2"/>
      <c r="C107" s="3"/>
      <c r="D107" s="2"/>
      <c r="E107" s="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2"/>
      <c r="AA107" s="2"/>
      <c r="AB107" s="2"/>
      <c r="AC107" s="5"/>
      <c r="AD107" s="5"/>
    </row>
    <row r="108" spans="1:30" ht="15.75" customHeight="1">
      <c r="A108" s="392" t="s">
        <v>30</v>
      </c>
      <c r="B108" s="301" t="s">
        <v>31</v>
      </c>
      <c r="C108" s="395" t="s">
        <v>32</v>
      </c>
      <c r="D108" s="315" t="s">
        <v>33</v>
      </c>
      <c r="E108" s="315" t="s">
        <v>34</v>
      </c>
      <c r="F108" s="301" t="s">
        <v>35</v>
      </c>
      <c r="G108" s="392" t="s">
        <v>36</v>
      </c>
      <c r="H108" s="392"/>
      <c r="I108" s="392"/>
      <c r="J108" s="392"/>
      <c r="K108" s="392"/>
      <c r="L108" s="392"/>
      <c r="M108" s="392"/>
      <c r="N108" s="392"/>
      <c r="O108" s="392"/>
      <c r="P108" s="392"/>
      <c r="Q108" s="392" t="s">
        <v>36</v>
      </c>
      <c r="R108" s="392"/>
      <c r="S108" s="392"/>
      <c r="T108" s="392"/>
      <c r="U108" s="392" t="s">
        <v>37</v>
      </c>
      <c r="V108" s="392"/>
      <c r="W108" s="392"/>
      <c r="X108" s="392"/>
      <c r="Y108" s="392"/>
      <c r="Z108" s="35"/>
      <c r="AA108" s="35"/>
      <c r="AB108" s="35"/>
      <c r="AC108" s="311" t="s">
        <v>38</v>
      </c>
      <c r="AD108" s="393" t="s">
        <v>39</v>
      </c>
    </row>
    <row r="109" spans="1:30" ht="15.75" customHeight="1">
      <c r="A109" s="392"/>
      <c r="B109" s="311"/>
      <c r="C109" s="395"/>
      <c r="D109" s="315"/>
      <c r="E109" s="315"/>
      <c r="F109" s="301"/>
      <c r="G109" s="301" t="s">
        <v>40</v>
      </c>
      <c r="H109" s="301"/>
      <c r="I109" s="301" t="s">
        <v>41</v>
      </c>
      <c r="J109" s="301"/>
      <c r="K109" s="301" t="s">
        <v>17</v>
      </c>
      <c r="L109" s="301"/>
      <c r="M109" s="301" t="s">
        <v>42</v>
      </c>
      <c r="N109" s="301" t="s">
        <v>43</v>
      </c>
      <c r="O109" s="301"/>
      <c r="P109" s="301" t="s">
        <v>44</v>
      </c>
      <c r="Q109" s="301" t="s">
        <v>45</v>
      </c>
      <c r="R109" s="301" t="s">
        <v>46</v>
      </c>
      <c r="S109" s="301" t="s">
        <v>47</v>
      </c>
      <c r="T109" s="301"/>
      <c r="U109" s="301" t="s">
        <v>45</v>
      </c>
      <c r="V109" s="301" t="s">
        <v>48</v>
      </c>
      <c r="W109" s="301"/>
      <c r="X109" s="301" t="s">
        <v>49</v>
      </c>
      <c r="Y109" s="301"/>
      <c r="Z109" s="297" t="s">
        <v>50</v>
      </c>
      <c r="AA109" s="298" t="s">
        <v>51</v>
      </c>
      <c r="AB109" s="298" t="s">
        <v>52</v>
      </c>
      <c r="AC109" s="311"/>
      <c r="AD109" s="393"/>
    </row>
    <row r="110" spans="1:30" ht="72" customHeight="1">
      <c r="A110" s="392"/>
      <c r="B110" s="311"/>
      <c r="C110" s="395"/>
      <c r="D110" s="315"/>
      <c r="E110" s="315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297"/>
      <c r="AA110" s="298"/>
      <c r="AB110" s="298"/>
      <c r="AC110" s="311"/>
      <c r="AD110" s="393"/>
    </row>
    <row r="111" spans="1:30" ht="15.75">
      <c r="A111" s="28"/>
      <c r="B111" s="29"/>
      <c r="C111" s="30" t="s">
        <v>53</v>
      </c>
      <c r="D111" s="31"/>
      <c r="E111" s="32"/>
      <c r="F111" s="32"/>
      <c r="G111" s="32"/>
      <c r="H111" s="32"/>
      <c r="I111" s="33"/>
      <c r="J111" s="32"/>
      <c r="K111" s="32"/>
      <c r="L111" s="32"/>
      <c r="M111" s="32"/>
      <c r="N111" s="32"/>
      <c r="O111" s="32"/>
      <c r="P111" s="31"/>
      <c r="Q111" s="31"/>
      <c r="R111" s="32"/>
      <c r="S111" s="36"/>
      <c r="T111" s="36"/>
      <c r="U111" s="36"/>
      <c r="V111" s="37"/>
      <c r="W111" s="38"/>
      <c r="X111" s="39"/>
      <c r="Y111" s="31"/>
      <c r="Z111" s="31"/>
      <c r="AA111" s="32"/>
      <c r="AB111" s="32"/>
      <c r="AC111" s="40"/>
      <c r="AD111" s="40"/>
    </row>
    <row r="112" spans="1:30" ht="42" customHeight="1" hidden="1">
      <c r="A112" s="41" t="s">
        <v>90</v>
      </c>
      <c r="B112" s="42"/>
      <c r="C112" s="43"/>
      <c r="D112" s="44"/>
      <c r="E112" s="43"/>
      <c r="F112" s="45"/>
      <c r="G112" s="45"/>
      <c r="H112" s="46"/>
      <c r="I112" s="45"/>
      <c r="J112" s="47"/>
      <c r="K112" s="45"/>
      <c r="L112" s="45"/>
      <c r="M112" s="45"/>
      <c r="N112" s="45"/>
      <c r="O112" s="45"/>
      <c r="P112" s="45"/>
      <c r="Q112" s="45"/>
      <c r="R112" s="45"/>
      <c r="S112" s="48"/>
      <c r="T112" s="48"/>
      <c r="U112" s="48"/>
      <c r="V112" s="45"/>
      <c r="W112" s="45"/>
      <c r="X112" s="45"/>
      <c r="Y112" s="45"/>
      <c r="Z112" s="45"/>
      <c r="AA112" s="45"/>
      <c r="AB112" s="45"/>
      <c r="AC112" s="11"/>
      <c r="AD112" s="11"/>
    </row>
    <row r="113" spans="1:30" ht="31.5">
      <c r="A113" s="41" t="s">
        <v>90</v>
      </c>
      <c r="B113" s="42" t="s">
        <v>115</v>
      </c>
      <c r="C113" s="43" t="s">
        <v>55</v>
      </c>
      <c r="D113" s="44" t="s">
        <v>87</v>
      </c>
      <c r="E113" s="43">
        <v>1</v>
      </c>
      <c r="F113" s="45">
        <v>4813</v>
      </c>
      <c r="G113" s="45">
        <v>0.35</v>
      </c>
      <c r="H113" s="46">
        <f>F113*G113</f>
        <v>1684.55</v>
      </c>
      <c r="I113" s="45">
        <v>0</v>
      </c>
      <c r="J113" s="47">
        <f>F113*I113</f>
        <v>0</v>
      </c>
      <c r="K113" s="45">
        <v>0</v>
      </c>
      <c r="L113" s="45">
        <f>F113*K113/100</f>
        <v>0</v>
      </c>
      <c r="M113" s="45"/>
      <c r="N113" s="45"/>
      <c r="O113" s="45"/>
      <c r="P113" s="45"/>
      <c r="Q113" s="45"/>
      <c r="R113" s="45"/>
      <c r="S113" s="48"/>
      <c r="T113" s="48"/>
      <c r="U113" s="48">
        <v>1236.75</v>
      </c>
      <c r="V113" s="45">
        <v>0.25</v>
      </c>
      <c r="W113" s="45">
        <f>F113*V113</f>
        <v>1203.25</v>
      </c>
      <c r="X113" s="45">
        <v>0</v>
      </c>
      <c r="Y113" s="45">
        <f>F113*X113</f>
        <v>0</v>
      </c>
      <c r="Z113" s="45">
        <f>U113+H113+F113</f>
        <v>7734.3</v>
      </c>
      <c r="AA113" s="45">
        <f>Z113*40%</f>
        <v>3093.7200000000003</v>
      </c>
      <c r="AB113" s="45">
        <f>AA113+Z113</f>
        <v>10828.02</v>
      </c>
      <c r="AC113" s="11">
        <f>F113*1.4</f>
        <v>6738.2</v>
      </c>
      <c r="AD113" s="11">
        <f>AB113*12+AC113</f>
        <v>136674.44</v>
      </c>
    </row>
    <row r="114" spans="1:30" ht="44.25" customHeight="1">
      <c r="A114" s="41" t="s">
        <v>54</v>
      </c>
      <c r="B114" s="42" t="s">
        <v>116</v>
      </c>
      <c r="C114" s="44" t="s">
        <v>91</v>
      </c>
      <c r="D114" s="44" t="s">
        <v>87</v>
      </c>
      <c r="E114" s="35">
        <v>0.5</v>
      </c>
      <c r="F114" s="49">
        <v>2735</v>
      </c>
      <c r="G114" s="49">
        <v>0.85</v>
      </c>
      <c r="H114" s="46">
        <f>F114*G114</f>
        <v>2324.75</v>
      </c>
      <c r="I114" s="45">
        <v>0</v>
      </c>
      <c r="J114" s="47">
        <f>F114*I114</f>
        <v>0</v>
      </c>
      <c r="K114" s="49"/>
      <c r="L114" s="45"/>
      <c r="M114" s="49"/>
      <c r="N114" s="49"/>
      <c r="O114" s="49"/>
      <c r="P114" s="49"/>
      <c r="Q114" s="49"/>
      <c r="R114" s="49"/>
      <c r="S114" s="50"/>
      <c r="T114" s="50"/>
      <c r="U114" s="48">
        <f>W114+Y114</f>
        <v>683.75</v>
      </c>
      <c r="V114" s="45">
        <v>0.25</v>
      </c>
      <c r="W114" s="45">
        <f>F114*V114</f>
        <v>683.75</v>
      </c>
      <c r="X114" s="49">
        <v>0</v>
      </c>
      <c r="Y114" s="45">
        <f>F114*X114</f>
        <v>0</v>
      </c>
      <c r="Z114" s="45">
        <f>Y114+W114+T114+R114+P114+O114+M114+J114+H114+F114+L114</f>
        <v>5743.5</v>
      </c>
      <c r="AA114" s="45">
        <v>2297.4</v>
      </c>
      <c r="AB114" s="45">
        <f>AA114+Z114</f>
        <v>8040.9</v>
      </c>
      <c r="AC114" s="11">
        <f>F114*1.4</f>
        <v>3828.9999999999995</v>
      </c>
      <c r="AD114" s="11">
        <f>AB114*12+AC114</f>
        <v>100319.79999999999</v>
      </c>
    </row>
    <row r="115" spans="1:30" ht="36" customHeight="1" hidden="1">
      <c r="A115" s="41"/>
      <c r="B115" s="42"/>
      <c r="C115" s="51"/>
      <c r="D115" s="44"/>
      <c r="E115" s="35"/>
      <c r="F115" s="49"/>
      <c r="G115" s="49"/>
      <c r="H115" s="46"/>
      <c r="I115" s="52"/>
      <c r="J115" s="47"/>
      <c r="K115" s="49"/>
      <c r="L115" s="45"/>
      <c r="M115" s="49"/>
      <c r="N115" s="49"/>
      <c r="O115" s="49"/>
      <c r="P115" s="49"/>
      <c r="Q115" s="49"/>
      <c r="R115" s="49"/>
      <c r="S115" s="50"/>
      <c r="T115" s="50"/>
      <c r="U115" s="48"/>
      <c r="V115" s="45"/>
      <c r="W115" s="45"/>
      <c r="X115" s="49"/>
      <c r="Y115" s="45"/>
      <c r="Z115" s="45"/>
      <c r="AA115" s="45"/>
      <c r="AB115" s="45"/>
      <c r="AC115" s="11"/>
      <c r="AD115" s="11"/>
    </row>
    <row r="116" spans="1:30" ht="36" customHeight="1" hidden="1">
      <c r="A116" s="41"/>
      <c r="B116" s="42"/>
      <c r="C116" s="51"/>
      <c r="D116" s="44"/>
      <c r="E116" s="35"/>
      <c r="F116" s="49"/>
      <c r="G116" s="49"/>
      <c r="H116" s="46"/>
      <c r="I116" s="52"/>
      <c r="J116" s="47"/>
      <c r="K116" s="49"/>
      <c r="L116" s="49"/>
      <c r="M116" s="49"/>
      <c r="N116" s="49"/>
      <c r="O116" s="49"/>
      <c r="P116" s="49"/>
      <c r="Q116" s="49"/>
      <c r="R116" s="49"/>
      <c r="S116" s="50"/>
      <c r="T116" s="50"/>
      <c r="U116" s="48"/>
      <c r="V116" s="45"/>
      <c r="W116" s="45"/>
      <c r="X116" s="49"/>
      <c r="Y116" s="45"/>
      <c r="Z116" s="45"/>
      <c r="AA116" s="45"/>
      <c r="AB116" s="46"/>
      <c r="AC116" s="11"/>
      <c r="AD116" s="11"/>
    </row>
    <row r="117" spans="1:30" ht="15.75">
      <c r="A117" s="53"/>
      <c r="B117" s="54"/>
      <c r="C117" s="55" t="s">
        <v>45</v>
      </c>
      <c r="D117" s="56"/>
      <c r="E117" s="57">
        <f>SUM(E112:E116)</f>
        <v>1.5</v>
      </c>
      <c r="F117" s="58">
        <f>SUM(F112:F115)</f>
        <v>7548</v>
      </c>
      <c r="G117" s="58"/>
      <c r="H117" s="58">
        <f>SUM(H112:H115)</f>
        <v>4009.3</v>
      </c>
      <c r="I117" s="59"/>
      <c r="J117" s="58">
        <f>SUM(J112:J115)</f>
        <v>0</v>
      </c>
      <c r="K117" s="58"/>
      <c r="L117" s="58">
        <f aca="true" t="shared" si="0" ref="L117:T117">L112+L113+L114+L115+L116</f>
        <v>0</v>
      </c>
      <c r="M117" s="58">
        <f t="shared" si="0"/>
        <v>0</v>
      </c>
      <c r="N117" s="58">
        <f t="shared" si="0"/>
        <v>0</v>
      </c>
      <c r="O117" s="58">
        <f t="shared" si="0"/>
        <v>0</v>
      </c>
      <c r="P117" s="58">
        <f t="shared" si="0"/>
        <v>0</v>
      </c>
      <c r="Q117" s="58">
        <f t="shared" si="0"/>
        <v>0</v>
      </c>
      <c r="R117" s="58">
        <f t="shared" si="0"/>
        <v>0</v>
      </c>
      <c r="S117" s="58">
        <f t="shared" si="0"/>
        <v>0</v>
      </c>
      <c r="T117" s="58">
        <f t="shared" si="0"/>
        <v>0</v>
      </c>
      <c r="U117" s="58">
        <f>SUM(U112:U115)</f>
        <v>1920.5</v>
      </c>
      <c r="V117" s="58"/>
      <c r="W117" s="58">
        <f>SUM(W112:W115)</f>
        <v>1887</v>
      </c>
      <c r="X117" s="58"/>
      <c r="Y117" s="58">
        <f aca="true" t="shared" si="1" ref="Y117:AD117">SUM(Y112:Y115)</f>
        <v>0</v>
      </c>
      <c r="Z117" s="58">
        <f t="shared" si="1"/>
        <v>13477.8</v>
      </c>
      <c r="AA117" s="58">
        <f t="shared" si="1"/>
        <v>5391.120000000001</v>
      </c>
      <c r="AB117" s="58">
        <f t="shared" si="1"/>
        <v>18868.92</v>
      </c>
      <c r="AC117" s="58">
        <f t="shared" si="1"/>
        <v>10567.199999999999</v>
      </c>
      <c r="AD117" s="58">
        <f t="shared" si="1"/>
        <v>236994.24</v>
      </c>
    </row>
    <row r="118" spans="1:28" ht="18">
      <c r="A118" s="18"/>
      <c r="B118" s="18"/>
      <c r="C118" s="2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60"/>
      <c r="W118" s="19"/>
      <c r="X118" s="60"/>
      <c r="Y118" s="19"/>
      <c r="Z118" s="19"/>
      <c r="AA118" s="61"/>
      <c r="AB118" s="62"/>
    </row>
    <row r="119" spans="1:28" ht="18">
      <c r="A119" s="18"/>
      <c r="B119" s="18"/>
      <c r="Z119" s="19"/>
      <c r="AA119" s="19"/>
      <c r="AB119" s="19"/>
    </row>
    <row r="120" spans="1:28" ht="18">
      <c r="A120" s="18"/>
      <c r="B120" s="18"/>
      <c r="C120" s="20" t="s">
        <v>95</v>
      </c>
      <c r="D120" s="21"/>
      <c r="E120" s="21"/>
      <c r="F120" s="21"/>
      <c r="G120" s="21" t="s">
        <v>28</v>
      </c>
      <c r="H120" s="21"/>
      <c r="I120" s="21"/>
      <c r="J120" s="21"/>
      <c r="K120" s="21"/>
      <c r="L120" s="21"/>
      <c r="M120" s="21" t="s">
        <v>56</v>
      </c>
      <c r="N120" s="21"/>
      <c r="O120" s="21"/>
      <c r="P120" s="63"/>
      <c r="Q120" s="21"/>
      <c r="W120" s="21"/>
      <c r="Z120" s="23"/>
      <c r="AA120" s="23"/>
      <c r="AB120" s="18"/>
    </row>
    <row r="121" spans="3:17" ht="15">
      <c r="C121" s="24"/>
      <c r="D121" s="288" t="s">
        <v>57</v>
      </c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300"/>
      <c r="Q121" s="22"/>
    </row>
    <row r="124" ht="12.75">
      <c r="AB124" s="195">
        <f>AD117*1.302</f>
        <v>308566.50048</v>
      </c>
    </row>
  </sheetData>
  <sheetProtection/>
  <mergeCells count="143">
    <mergeCell ref="G45:S45"/>
    <mergeCell ref="P33:P34"/>
    <mergeCell ref="Q33:Q34"/>
    <mergeCell ref="R33:R34"/>
    <mergeCell ref="S33:T34"/>
    <mergeCell ref="I33:J34"/>
    <mergeCell ref="K33:L34"/>
    <mergeCell ref="M33:M34"/>
    <mergeCell ref="N33:O34"/>
    <mergeCell ref="AC32:AC34"/>
    <mergeCell ref="AD32:AD34"/>
    <mergeCell ref="U33:U34"/>
    <mergeCell ref="V33:W34"/>
    <mergeCell ref="X33:Y34"/>
    <mergeCell ref="Z33:Z34"/>
    <mergeCell ref="AA33:AA34"/>
    <mergeCell ref="AB33:AB34"/>
    <mergeCell ref="A32:A34"/>
    <mergeCell ref="B32:B34"/>
    <mergeCell ref="C32:C34"/>
    <mergeCell ref="D32:D34"/>
    <mergeCell ref="G32:P32"/>
    <mergeCell ref="G33:H34"/>
    <mergeCell ref="E32:E34"/>
    <mergeCell ref="F32:F34"/>
    <mergeCell ref="D2:P2"/>
    <mergeCell ref="D4:P4"/>
    <mergeCell ref="A13:A15"/>
    <mergeCell ref="B13:B15"/>
    <mergeCell ref="C13:C15"/>
    <mergeCell ref="D13:D15"/>
    <mergeCell ref="E13:E15"/>
    <mergeCell ref="F13:F15"/>
    <mergeCell ref="G13:P13"/>
    <mergeCell ref="I14:J15"/>
    <mergeCell ref="Q13:T13"/>
    <mergeCell ref="U13:Y13"/>
    <mergeCell ref="AC13:AC15"/>
    <mergeCell ref="AD13:AD15"/>
    <mergeCell ref="S14:T15"/>
    <mergeCell ref="U14:U15"/>
    <mergeCell ref="V14:W15"/>
    <mergeCell ref="X14:Y15"/>
    <mergeCell ref="Z14:Z15"/>
    <mergeCell ref="AA14:AA15"/>
    <mergeCell ref="AB14:AB15"/>
    <mergeCell ref="N14:O15"/>
    <mergeCell ref="P14:P15"/>
    <mergeCell ref="Q14:Q15"/>
    <mergeCell ref="R14:R15"/>
    <mergeCell ref="Q32:T32"/>
    <mergeCell ref="U32:Y32"/>
    <mergeCell ref="G14:H15"/>
    <mergeCell ref="K14:L15"/>
    <mergeCell ref="M14:M15"/>
    <mergeCell ref="D23:P23"/>
    <mergeCell ref="C30:G30"/>
    <mergeCell ref="A58:A60"/>
    <mergeCell ref="B58:B60"/>
    <mergeCell ref="C58:C60"/>
    <mergeCell ref="D58:D60"/>
    <mergeCell ref="C56:G56"/>
    <mergeCell ref="G66:S66"/>
    <mergeCell ref="E58:E60"/>
    <mergeCell ref="F58:F60"/>
    <mergeCell ref="G58:P58"/>
    <mergeCell ref="Q58:T58"/>
    <mergeCell ref="R59:R60"/>
    <mergeCell ref="S59:T60"/>
    <mergeCell ref="U58:Y58"/>
    <mergeCell ref="AC58:AC60"/>
    <mergeCell ref="AD58:AD60"/>
    <mergeCell ref="G59:H60"/>
    <mergeCell ref="I59:J60"/>
    <mergeCell ref="K59:L60"/>
    <mergeCell ref="M59:M60"/>
    <mergeCell ref="N59:O60"/>
    <mergeCell ref="P59:P60"/>
    <mergeCell ref="Q59:Q60"/>
    <mergeCell ref="AA59:AA60"/>
    <mergeCell ref="AB59:AB60"/>
    <mergeCell ref="U59:U60"/>
    <mergeCell ref="V59:W60"/>
    <mergeCell ref="X59:Y60"/>
    <mergeCell ref="Z59:Z60"/>
    <mergeCell ref="D72:P72"/>
    <mergeCell ref="C79:G79"/>
    <mergeCell ref="A81:A83"/>
    <mergeCell ref="B81:B83"/>
    <mergeCell ref="C81:C83"/>
    <mergeCell ref="D81:D83"/>
    <mergeCell ref="E81:E83"/>
    <mergeCell ref="F81:F83"/>
    <mergeCell ref="G81:P81"/>
    <mergeCell ref="G82:H83"/>
    <mergeCell ref="Q81:T81"/>
    <mergeCell ref="U81:Y81"/>
    <mergeCell ref="AC81:AC83"/>
    <mergeCell ref="AD81:AD83"/>
    <mergeCell ref="U82:U83"/>
    <mergeCell ref="V82:W83"/>
    <mergeCell ref="X82:Y83"/>
    <mergeCell ref="Z82:Z83"/>
    <mergeCell ref="AA82:AA83"/>
    <mergeCell ref="AB82:AB83"/>
    <mergeCell ref="G94:S94"/>
    <mergeCell ref="P82:P83"/>
    <mergeCell ref="Q82:Q83"/>
    <mergeCell ref="R82:R83"/>
    <mergeCell ref="S82:T83"/>
    <mergeCell ref="I82:J83"/>
    <mergeCell ref="K82:L83"/>
    <mergeCell ref="M82:M83"/>
    <mergeCell ref="N82:O83"/>
    <mergeCell ref="D99:P99"/>
    <mergeCell ref="C106:G106"/>
    <mergeCell ref="A108:A110"/>
    <mergeCell ref="B108:B110"/>
    <mergeCell ref="C108:C110"/>
    <mergeCell ref="D108:D110"/>
    <mergeCell ref="E108:E110"/>
    <mergeCell ref="F108:F110"/>
    <mergeCell ref="G108:P108"/>
    <mergeCell ref="G109:H110"/>
    <mergeCell ref="Q108:T108"/>
    <mergeCell ref="U108:Y108"/>
    <mergeCell ref="AC108:AC110"/>
    <mergeCell ref="AD108:AD110"/>
    <mergeCell ref="U109:U110"/>
    <mergeCell ref="V109:W110"/>
    <mergeCell ref="X109:Y110"/>
    <mergeCell ref="Z109:Z110"/>
    <mergeCell ref="AA109:AA110"/>
    <mergeCell ref="AB109:AB110"/>
    <mergeCell ref="D121:P121"/>
    <mergeCell ref="P109:P110"/>
    <mergeCell ref="Q109:Q110"/>
    <mergeCell ref="R109:R110"/>
    <mergeCell ref="S109:T110"/>
    <mergeCell ref="I109:J110"/>
    <mergeCell ref="K109:L110"/>
    <mergeCell ref="M109:M110"/>
    <mergeCell ref="N109:O110"/>
  </mergeCells>
  <printOptions/>
  <pageMargins left="0" right="0" top="0.984251968503937" bottom="0.984251968503937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4"/>
  <sheetViews>
    <sheetView zoomScalePageLayoutView="0" workbookViewId="0" topLeftCell="A81">
      <selection activeCell="R103" sqref="A82:R103"/>
    </sheetView>
  </sheetViews>
  <sheetFormatPr defaultColWidth="9.00390625" defaultRowHeight="12.75"/>
  <cols>
    <col min="1" max="1" width="6.00390625" style="0" customWidth="1"/>
    <col min="2" max="2" width="12.625" style="0" customWidth="1"/>
    <col min="3" max="3" width="11.75390625" style="0" customWidth="1"/>
    <col min="18" max="18" width="10.875" style="0" customWidth="1"/>
  </cols>
  <sheetData>
    <row r="1" spans="11:14" s="67" customFormat="1" ht="12.75">
      <c r="K1" s="196"/>
      <c r="N1" s="196"/>
    </row>
    <row r="2" spans="11:14" s="67" customFormat="1" ht="12.75">
      <c r="K2" s="196"/>
      <c r="N2" s="196"/>
    </row>
    <row r="3" spans="1:25" s="67" customFormat="1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4"/>
      <c r="O3" s="64"/>
      <c r="P3" s="64"/>
      <c r="Q3" s="64"/>
      <c r="R3" s="64"/>
      <c r="S3" s="64"/>
      <c r="T3" s="65"/>
      <c r="U3" s="64"/>
      <c r="V3" s="64"/>
      <c r="W3" s="64"/>
      <c r="X3" s="66"/>
      <c r="Y3" s="66"/>
    </row>
    <row r="4" spans="1:25" s="67" customFormat="1" ht="15.75" hidden="1">
      <c r="A4" s="70"/>
      <c r="B4" s="70"/>
      <c r="C4" s="70"/>
      <c r="D4" s="70"/>
      <c r="E4" s="70"/>
      <c r="F4" s="70"/>
      <c r="G4" s="70"/>
      <c r="H4" s="70"/>
      <c r="I4" s="70"/>
      <c r="J4" s="70"/>
      <c r="K4" s="64"/>
      <c r="L4" s="65"/>
      <c r="M4" s="65"/>
      <c r="N4" s="64"/>
      <c r="O4" s="64"/>
      <c r="P4" s="64"/>
      <c r="Q4" s="64"/>
      <c r="R4" s="70"/>
      <c r="S4" s="70"/>
      <c r="T4" s="70"/>
      <c r="U4" s="70"/>
      <c r="V4" s="70"/>
      <c r="W4" s="70"/>
      <c r="X4" s="66"/>
      <c r="Y4" s="66"/>
    </row>
    <row r="5" spans="1:25" s="67" customFormat="1" ht="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5"/>
      <c r="N5" s="64"/>
      <c r="O5" s="64"/>
      <c r="P5" s="64"/>
      <c r="Q5" s="64"/>
      <c r="R5" s="64"/>
      <c r="S5" s="64"/>
      <c r="T5" s="65"/>
      <c r="U5" s="64"/>
      <c r="V5" s="64"/>
      <c r="W5" s="64"/>
      <c r="X5" s="66"/>
      <c r="Y5" s="66"/>
    </row>
    <row r="6" spans="1:25" s="67" customFormat="1" ht="15.75">
      <c r="A6" s="64"/>
      <c r="B6" s="64"/>
      <c r="C6" s="64"/>
      <c r="D6" s="64"/>
      <c r="E6" s="64"/>
      <c r="F6" s="64"/>
      <c r="G6" s="64"/>
      <c r="H6" s="64"/>
      <c r="I6" s="64"/>
      <c r="J6" s="64"/>
      <c r="K6" s="70"/>
      <c r="L6" s="70"/>
      <c r="M6" s="70"/>
      <c r="N6" s="70"/>
      <c r="O6" s="70"/>
      <c r="P6" s="70"/>
      <c r="Q6" s="70"/>
      <c r="R6" s="64"/>
      <c r="S6" s="64"/>
      <c r="T6" s="65"/>
      <c r="U6" s="64"/>
      <c r="V6" s="64"/>
      <c r="W6" s="64"/>
      <c r="X6" s="66"/>
      <c r="Y6" s="66"/>
    </row>
    <row r="7" spans="1:25" s="67" customFormat="1" ht="15">
      <c r="A7" s="64"/>
      <c r="B7" s="343"/>
      <c r="C7" s="343"/>
      <c r="D7" s="343"/>
      <c r="E7" s="343"/>
      <c r="F7" s="343"/>
      <c r="G7" s="88"/>
      <c r="H7" s="88"/>
      <c r="I7" s="88"/>
      <c r="J7" s="88"/>
      <c r="K7" s="64"/>
      <c r="L7" s="65"/>
      <c r="M7" s="65"/>
      <c r="N7" s="64"/>
      <c r="O7" s="64"/>
      <c r="P7" s="64"/>
      <c r="Q7" s="64"/>
      <c r="R7" s="88"/>
      <c r="S7" s="88"/>
      <c r="T7" s="88"/>
      <c r="U7" s="88"/>
      <c r="V7" s="64"/>
      <c r="W7" s="64"/>
      <c r="X7" s="66"/>
      <c r="Y7" s="66"/>
    </row>
    <row r="8" spans="1:25" s="67" customFormat="1" ht="15">
      <c r="A8" s="64"/>
      <c r="B8" s="64"/>
      <c r="C8" s="64"/>
      <c r="D8" s="64"/>
      <c r="E8" s="74"/>
      <c r="F8" s="74"/>
      <c r="G8" s="74"/>
      <c r="H8" s="74"/>
      <c r="I8" s="74"/>
      <c r="J8" s="74"/>
      <c r="K8" s="64"/>
      <c r="L8" s="65"/>
      <c r="M8" s="65"/>
      <c r="N8" s="64"/>
      <c r="O8" s="64"/>
      <c r="P8" s="64"/>
      <c r="Q8" s="64"/>
      <c r="R8" s="74"/>
      <c r="S8" s="74"/>
      <c r="T8" s="74"/>
      <c r="U8" s="64"/>
      <c r="V8" s="64"/>
      <c r="W8" s="64"/>
      <c r="X8" s="66"/>
      <c r="Y8" s="66"/>
    </row>
    <row r="9" s="67" customFormat="1" ht="12.75"/>
    <row r="10" spans="3:14" s="67" customFormat="1" ht="12.75" customHeight="1"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</row>
    <row r="11" spans="1:20" s="67" customFormat="1" ht="54" customHeight="1">
      <c r="A11" s="341"/>
      <c r="B11" s="341"/>
      <c r="C11" s="404"/>
      <c r="D11" s="404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</row>
    <row r="12" spans="1:20" s="67" customFormat="1" ht="12.75">
      <c r="A12" s="341"/>
      <c r="B12" s="341"/>
      <c r="C12" s="404"/>
      <c r="D12" s="404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</row>
    <row r="13" spans="3:18" s="67" customFormat="1" ht="12.75">
      <c r="C13" s="202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3:18" s="67" customFormat="1" ht="22.5" customHeight="1">
      <c r="C14" s="202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4:18" s="67" customFormat="1" ht="12.75"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1:14" s="67" customFormat="1" ht="12.75">
      <c r="K16" s="196"/>
      <c r="N16" s="196"/>
    </row>
    <row r="17" spans="3:18" s="67" customFormat="1" ht="12.75">
      <c r="C17" s="202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28" s="67" customFormat="1" ht="18">
      <c r="A18" s="84"/>
      <c r="Z18" s="62"/>
      <c r="AA18" s="62"/>
      <c r="AB18" s="62"/>
    </row>
    <row r="19" spans="1:28" s="67" customFormat="1" ht="18">
      <c r="A19" s="84"/>
      <c r="B19" s="62"/>
      <c r="C19" s="66"/>
      <c r="D19" s="66"/>
      <c r="E19" s="66"/>
      <c r="F19" s="66"/>
      <c r="G19" s="66"/>
      <c r="H19" s="334"/>
      <c r="I19" s="334"/>
      <c r="J19" s="334"/>
      <c r="K19" s="334"/>
      <c r="L19" s="334"/>
      <c r="M19" s="69"/>
      <c r="N19" s="66"/>
      <c r="O19" s="66"/>
      <c r="P19" s="66"/>
      <c r="Q19" s="66"/>
      <c r="W19" s="66"/>
      <c r="Z19" s="84"/>
      <c r="AA19" s="84"/>
      <c r="AB19" s="84"/>
    </row>
    <row r="20" spans="2:17" s="67" customFormat="1" ht="15">
      <c r="B20" s="66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69"/>
    </row>
    <row r="21" s="67" customFormat="1" ht="12.75"/>
    <row r="22" s="67" customFormat="1" ht="12.75"/>
    <row r="23" s="67" customFormat="1" ht="12.75"/>
    <row r="24" s="67" customFormat="1" ht="12.75"/>
    <row r="25" s="67" customFormat="1" ht="12.75"/>
    <row r="26" s="67" customFormat="1" ht="12.75"/>
    <row r="27" s="67" customFormat="1" ht="12.75"/>
    <row r="28" spans="11:14" s="67" customFormat="1" ht="12.75">
      <c r="K28" s="196"/>
      <c r="N28" s="196"/>
    </row>
    <row r="29" spans="11:14" s="67" customFormat="1" ht="12.75">
      <c r="K29" s="196"/>
      <c r="N29" s="196"/>
    </row>
    <row r="30" spans="1:25" s="67" customFormat="1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65"/>
      <c r="N30" s="64"/>
      <c r="O30" s="64"/>
      <c r="P30" s="64"/>
      <c r="Q30" s="64"/>
      <c r="R30" s="64"/>
      <c r="S30" s="64"/>
      <c r="T30" s="65"/>
      <c r="U30" s="64"/>
      <c r="V30" s="64"/>
      <c r="W30" s="64"/>
      <c r="X30" s="66"/>
      <c r="Y30" s="66"/>
    </row>
    <row r="31" spans="1:25" s="67" customFormat="1" ht="15.75" hidden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64"/>
      <c r="L31" s="65"/>
      <c r="M31" s="65"/>
      <c r="N31" s="64"/>
      <c r="O31" s="64"/>
      <c r="P31" s="64"/>
      <c r="Q31" s="64"/>
      <c r="R31" s="70"/>
      <c r="S31" s="70"/>
      <c r="T31" s="70"/>
      <c r="U31" s="70"/>
      <c r="V31" s="70"/>
      <c r="W31" s="70"/>
      <c r="X31" s="66"/>
      <c r="Y31" s="66"/>
    </row>
    <row r="32" spans="1:25" s="67" customFormat="1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65"/>
      <c r="N32" s="64"/>
      <c r="O32" s="64"/>
      <c r="P32" s="64"/>
      <c r="Q32" s="64"/>
      <c r="R32" s="64"/>
      <c r="S32" s="64"/>
      <c r="T32" s="65"/>
      <c r="U32" s="64"/>
      <c r="V32" s="64"/>
      <c r="W32" s="64"/>
      <c r="X32" s="66"/>
      <c r="Y32" s="66"/>
    </row>
    <row r="33" spans="1:25" s="67" customFormat="1" ht="15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70"/>
      <c r="L33" s="70"/>
      <c r="M33" s="70"/>
      <c r="N33" s="70"/>
      <c r="O33" s="70"/>
      <c r="P33" s="70"/>
      <c r="Q33" s="70"/>
      <c r="R33" s="64"/>
      <c r="S33" s="64"/>
      <c r="T33" s="65"/>
      <c r="U33" s="64"/>
      <c r="V33" s="64"/>
      <c r="W33" s="64"/>
      <c r="X33" s="66"/>
      <c r="Y33" s="66"/>
    </row>
    <row r="34" spans="1:25" s="67" customFormat="1" ht="15">
      <c r="A34" s="64"/>
      <c r="B34" s="343"/>
      <c r="C34" s="343"/>
      <c r="D34" s="343"/>
      <c r="E34" s="343"/>
      <c r="F34" s="343"/>
      <c r="G34" s="88"/>
      <c r="H34" s="88"/>
      <c r="I34" s="88"/>
      <c r="J34" s="88"/>
      <c r="K34" s="64"/>
      <c r="L34" s="65"/>
      <c r="M34" s="65"/>
      <c r="N34" s="64"/>
      <c r="O34" s="64"/>
      <c r="P34" s="64"/>
      <c r="Q34" s="64"/>
      <c r="R34" s="88"/>
      <c r="S34" s="88"/>
      <c r="T34" s="88"/>
      <c r="U34" s="88"/>
      <c r="V34" s="64"/>
      <c r="W34" s="64"/>
      <c r="X34" s="66"/>
      <c r="Y34" s="66"/>
    </row>
    <row r="35" spans="1:25" s="67" customFormat="1" ht="15">
      <c r="A35" s="64"/>
      <c r="B35" s="64"/>
      <c r="C35" s="64"/>
      <c r="D35" s="64"/>
      <c r="E35" s="74"/>
      <c r="F35" s="74"/>
      <c r="G35" s="74"/>
      <c r="H35" s="74"/>
      <c r="I35" s="74"/>
      <c r="J35" s="74"/>
      <c r="K35" s="64"/>
      <c r="L35" s="65"/>
      <c r="M35" s="65"/>
      <c r="N35" s="64"/>
      <c r="O35" s="64"/>
      <c r="P35" s="64"/>
      <c r="Q35" s="64"/>
      <c r="R35" s="74"/>
      <c r="S35" s="74"/>
      <c r="T35" s="74"/>
      <c r="U35" s="64"/>
      <c r="V35" s="64"/>
      <c r="W35" s="64"/>
      <c r="X35" s="66"/>
      <c r="Y35" s="66"/>
    </row>
    <row r="36" s="67" customFormat="1" ht="12.75"/>
    <row r="37" spans="3:14" s="67" customFormat="1" ht="12.75" customHeight="1"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</row>
    <row r="38" spans="1:20" s="67" customFormat="1" ht="54" customHeight="1">
      <c r="A38" s="341"/>
      <c r="B38" s="341"/>
      <c r="C38" s="404"/>
      <c r="D38" s="404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</row>
    <row r="39" spans="1:20" s="67" customFormat="1" ht="12.75">
      <c r="A39" s="341"/>
      <c r="B39" s="341"/>
      <c r="C39" s="404"/>
      <c r="D39" s="404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</row>
    <row r="40" spans="3:18" s="67" customFormat="1" ht="12.75">
      <c r="C40" s="202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</row>
    <row r="41" spans="3:18" s="67" customFormat="1" ht="22.5" customHeight="1">
      <c r="C41" s="202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4:18" s="67" customFormat="1" ht="12.75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1:14" s="67" customFormat="1" ht="12.75">
      <c r="K43" s="196"/>
      <c r="N43" s="196"/>
    </row>
    <row r="44" spans="3:18" s="67" customFormat="1" ht="12.75">
      <c r="C44" s="202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28" s="67" customFormat="1" ht="18">
      <c r="A45" s="84"/>
      <c r="Z45" s="62"/>
      <c r="AA45" s="62"/>
      <c r="AB45" s="62"/>
    </row>
    <row r="46" spans="1:28" s="67" customFormat="1" ht="18">
      <c r="A46" s="84"/>
      <c r="B46" s="62"/>
      <c r="C46" s="66"/>
      <c r="D46" s="66"/>
      <c r="E46" s="66"/>
      <c r="F46" s="66"/>
      <c r="G46" s="66"/>
      <c r="H46" s="334"/>
      <c r="I46" s="334"/>
      <c r="J46" s="334"/>
      <c r="K46" s="334"/>
      <c r="L46" s="334"/>
      <c r="M46" s="69"/>
      <c r="N46" s="66"/>
      <c r="O46" s="66"/>
      <c r="P46" s="66"/>
      <c r="Q46" s="66"/>
      <c r="W46" s="66"/>
      <c r="Z46" s="84"/>
      <c r="AA46" s="84"/>
      <c r="AB46" s="84"/>
    </row>
    <row r="47" spans="2:17" s="67" customFormat="1" ht="15">
      <c r="B47" s="66"/>
      <c r="C47" s="335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69"/>
    </row>
    <row r="48" s="67" customFormat="1" ht="12.75"/>
    <row r="49" s="67" customFormat="1" ht="12.75"/>
    <row r="50" s="67" customFormat="1" ht="12.75"/>
    <row r="51" s="67" customFormat="1" ht="12.75"/>
    <row r="52" spans="11:14" s="67" customFormat="1" ht="12.75">
      <c r="K52" s="196"/>
      <c r="N52" s="196"/>
    </row>
    <row r="53" spans="11:14" s="67" customFormat="1" ht="12.75">
      <c r="K53" s="196"/>
      <c r="N53" s="196"/>
    </row>
    <row r="54" spans="1:25" s="67" customFormat="1" ht="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5"/>
      <c r="M54" s="65"/>
      <c r="N54" s="64"/>
      <c r="O54" s="64"/>
      <c r="P54" s="64"/>
      <c r="Q54" s="64"/>
      <c r="R54" s="64"/>
      <c r="S54" s="64"/>
      <c r="T54" s="65"/>
      <c r="U54" s="64"/>
      <c r="V54" s="64"/>
      <c r="W54" s="64"/>
      <c r="X54" s="66"/>
      <c r="Y54" s="66"/>
    </row>
    <row r="55" spans="1:25" s="67" customFormat="1" ht="15.75" hidden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64"/>
      <c r="L55" s="65"/>
      <c r="M55" s="65"/>
      <c r="N55" s="64"/>
      <c r="O55" s="64"/>
      <c r="P55" s="64"/>
      <c r="Q55" s="64"/>
      <c r="R55" s="70"/>
      <c r="S55" s="70"/>
      <c r="T55" s="70"/>
      <c r="U55" s="70"/>
      <c r="V55" s="70"/>
      <c r="W55" s="70"/>
      <c r="X55" s="66"/>
      <c r="Y55" s="66"/>
    </row>
    <row r="56" spans="1:25" s="67" customFormat="1" ht="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5"/>
      <c r="M56" s="65"/>
      <c r="N56" s="64"/>
      <c r="O56" s="64"/>
      <c r="P56" s="64"/>
      <c r="Q56" s="64"/>
      <c r="R56" s="64"/>
      <c r="S56" s="64"/>
      <c r="T56" s="65"/>
      <c r="U56" s="64"/>
      <c r="V56" s="64"/>
      <c r="W56" s="64"/>
      <c r="X56" s="66"/>
      <c r="Y56" s="66"/>
    </row>
    <row r="57" spans="1:25" s="67" customFormat="1" ht="15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70"/>
      <c r="L57" s="70"/>
      <c r="M57" s="70"/>
      <c r="N57" s="70"/>
      <c r="O57" s="70"/>
      <c r="P57" s="70"/>
      <c r="Q57" s="70"/>
      <c r="R57" s="64"/>
      <c r="S57" s="64"/>
      <c r="T57" s="65"/>
      <c r="U57" s="64"/>
      <c r="V57" s="64"/>
      <c r="W57" s="64"/>
      <c r="X57" s="66"/>
      <c r="Y57" s="66"/>
    </row>
    <row r="58" spans="1:25" s="67" customFormat="1" ht="15">
      <c r="A58" s="64"/>
      <c r="B58" s="343"/>
      <c r="C58" s="343"/>
      <c r="D58" s="343"/>
      <c r="E58" s="343"/>
      <c r="F58" s="343"/>
      <c r="G58" s="88"/>
      <c r="H58" s="88"/>
      <c r="I58" s="88"/>
      <c r="J58" s="88"/>
      <c r="K58" s="64"/>
      <c r="L58" s="65"/>
      <c r="M58" s="65"/>
      <c r="N58" s="64"/>
      <c r="O58" s="64"/>
      <c r="P58" s="64"/>
      <c r="Q58" s="64"/>
      <c r="R58" s="88"/>
      <c r="S58" s="88"/>
      <c r="T58" s="88"/>
      <c r="U58" s="88"/>
      <c r="V58" s="64"/>
      <c r="W58" s="64"/>
      <c r="X58" s="66"/>
      <c r="Y58" s="66"/>
    </row>
    <row r="59" spans="1:25" s="67" customFormat="1" ht="15">
      <c r="A59" s="64"/>
      <c r="B59" s="64"/>
      <c r="C59" s="64"/>
      <c r="D59" s="64"/>
      <c r="E59" s="74"/>
      <c r="F59" s="74"/>
      <c r="G59" s="74"/>
      <c r="H59" s="74"/>
      <c r="I59" s="74"/>
      <c r="J59" s="74"/>
      <c r="K59" s="64"/>
      <c r="L59" s="65"/>
      <c r="M59" s="65"/>
      <c r="N59" s="64"/>
      <c r="O59" s="64"/>
      <c r="P59" s="64"/>
      <c r="Q59" s="64"/>
      <c r="R59" s="74"/>
      <c r="S59" s="74"/>
      <c r="T59" s="74"/>
      <c r="U59" s="64"/>
      <c r="V59" s="64"/>
      <c r="W59" s="64"/>
      <c r="X59" s="66"/>
      <c r="Y59" s="66"/>
    </row>
    <row r="60" s="67" customFormat="1" ht="12.75"/>
    <row r="61" spans="3:14" s="67" customFormat="1" ht="12.75" customHeight="1"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</row>
    <row r="62" spans="1:20" s="67" customFormat="1" ht="54" customHeight="1">
      <c r="A62" s="341"/>
      <c r="B62" s="341"/>
      <c r="C62" s="404"/>
      <c r="D62" s="404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</row>
    <row r="63" spans="1:20" s="67" customFormat="1" ht="12.75">
      <c r="A63" s="341"/>
      <c r="B63" s="341"/>
      <c r="C63" s="404"/>
      <c r="D63" s="404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</row>
    <row r="64" spans="3:18" s="67" customFormat="1" ht="12.75">
      <c r="C64" s="202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3:18" s="67" customFormat="1" ht="25.5" customHeight="1">
      <c r="C65" s="202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4:18" s="67" customFormat="1" ht="12.7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11:14" s="67" customFormat="1" ht="12.75">
      <c r="K67" s="196"/>
      <c r="N67" s="196"/>
    </row>
    <row r="68" spans="3:18" s="67" customFormat="1" ht="12.75">
      <c r="C68" s="202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1:28" s="67" customFormat="1" ht="18">
      <c r="A69" s="84"/>
      <c r="Z69" s="62"/>
      <c r="AA69" s="62"/>
      <c r="AB69" s="62"/>
    </row>
    <row r="70" spans="1:28" s="67" customFormat="1" ht="18">
      <c r="A70" s="84"/>
      <c r="B70" s="62"/>
      <c r="C70" s="66"/>
      <c r="D70" s="66"/>
      <c r="E70" s="66"/>
      <c r="F70" s="66"/>
      <c r="G70" s="66"/>
      <c r="H70" s="334"/>
      <c r="I70" s="334"/>
      <c r="J70" s="334"/>
      <c r="K70" s="334"/>
      <c r="L70" s="334"/>
      <c r="M70" s="69"/>
      <c r="N70" s="66"/>
      <c r="O70" s="66"/>
      <c r="P70" s="66"/>
      <c r="Q70" s="66"/>
      <c r="W70" s="66"/>
      <c r="Z70" s="84"/>
      <c r="AA70" s="84"/>
      <c r="AB70" s="84"/>
    </row>
    <row r="71" spans="2:17" s="67" customFormat="1" ht="15">
      <c r="B71" s="66"/>
      <c r="C71" s="335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69"/>
    </row>
    <row r="72" spans="2:17" s="67" customFormat="1" ht="15">
      <c r="B72" s="66"/>
      <c r="C72" s="199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69"/>
    </row>
    <row r="73" s="67" customFormat="1" ht="12.75"/>
    <row r="74" spans="1:25" s="67" customFormat="1" ht="1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5"/>
      <c r="M74" s="65"/>
      <c r="N74" s="64"/>
      <c r="O74" s="64"/>
      <c r="P74" s="64"/>
      <c r="Q74" s="64"/>
      <c r="R74" s="64"/>
      <c r="S74" s="64"/>
      <c r="T74" s="65"/>
      <c r="U74" s="64"/>
      <c r="V74" s="64"/>
      <c r="W74" s="64"/>
      <c r="X74" s="66"/>
      <c r="Y74" s="66"/>
    </row>
    <row r="75" spans="1:25" s="67" customFormat="1" ht="1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5"/>
      <c r="M75" s="65"/>
      <c r="N75" s="64"/>
      <c r="O75" s="64"/>
      <c r="P75" s="64"/>
      <c r="Q75" s="64"/>
      <c r="R75" s="64"/>
      <c r="S75" s="64"/>
      <c r="T75" s="65"/>
      <c r="U75" s="64"/>
      <c r="V75" s="64"/>
      <c r="W75" s="64"/>
      <c r="X75" s="66"/>
      <c r="Y75" s="66"/>
    </row>
    <row r="76" spans="1:25" s="67" customFormat="1" ht="15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70"/>
      <c r="L76" s="70"/>
      <c r="M76" s="70"/>
      <c r="N76" s="70"/>
      <c r="O76" s="70"/>
      <c r="P76" s="70"/>
      <c r="Q76" s="70"/>
      <c r="R76" s="64"/>
      <c r="S76" s="64"/>
      <c r="T76" s="65"/>
      <c r="U76" s="64"/>
      <c r="V76" s="64"/>
      <c r="W76" s="64"/>
      <c r="X76" s="66"/>
      <c r="Y76" s="66"/>
    </row>
    <row r="77" spans="1:25" s="67" customFormat="1" ht="15">
      <c r="A77" s="64"/>
      <c r="B77" s="343"/>
      <c r="C77" s="343"/>
      <c r="D77" s="343"/>
      <c r="E77" s="343"/>
      <c r="F77" s="343"/>
      <c r="G77" s="88"/>
      <c r="H77" s="88"/>
      <c r="I77" s="88"/>
      <c r="J77" s="88"/>
      <c r="K77" s="64"/>
      <c r="L77" s="65"/>
      <c r="M77" s="65"/>
      <c r="N77" s="64"/>
      <c r="O77" s="64"/>
      <c r="P77" s="64"/>
      <c r="Q77" s="64"/>
      <c r="R77" s="88"/>
      <c r="S77" s="88"/>
      <c r="T77" s="88"/>
      <c r="U77" s="88"/>
      <c r="V77" s="64"/>
      <c r="W77" s="64"/>
      <c r="X77" s="66"/>
      <c r="Y77" s="66"/>
    </row>
    <row r="78" spans="1:25" s="67" customFormat="1" ht="15">
      <c r="A78" s="64"/>
      <c r="B78" s="64"/>
      <c r="C78" s="64"/>
      <c r="D78" s="64"/>
      <c r="E78" s="74"/>
      <c r="F78" s="74"/>
      <c r="G78" s="74"/>
      <c r="H78" s="74"/>
      <c r="I78" s="74"/>
      <c r="J78" s="74"/>
      <c r="K78" s="64"/>
      <c r="L78" s="65"/>
      <c r="M78" s="65"/>
      <c r="N78" s="64"/>
      <c r="O78" s="64"/>
      <c r="P78" s="64"/>
      <c r="Q78" s="64"/>
      <c r="R78" s="74"/>
      <c r="S78" s="74"/>
      <c r="T78" s="74"/>
      <c r="U78" s="64"/>
      <c r="V78" s="64"/>
      <c r="W78" s="64"/>
      <c r="X78" s="66"/>
      <c r="Y78" s="66"/>
    </row>
    <row r="79" s="67" customFormat="1" ht="12.75"/>
    <row r="81" s="203" customFormat="1" ht="12.75"/>
    <row r="84" spans="11:14" ht="12.75">
      <c r="K84" s="1"/>
      <c r="N84" s="1"/>
    </row>
    <row r="85" spans="11:14" ht="12.75">
      <c r="K85" s="1"/>
      <c r="N85" s="1"/>
    </row>
    <row r="86" spans="1:25" ht="15">
      <c r="A86" s="2"/>
      <c r="B86" s="3" t="s">
        <v>0</v>
      </c>
      <c r="C86" s="2"/>
      <c r="D86" s="2"/>
      <c r="E86" s="2"/>
      <c r="F86" s="2"/>
      <c r="G86" s="2"/>
      <c r="H86" s="2"/>
      <c r="I86" s="2"/>
      <c r="J86" s="2"/>
      <c r="K86" s="2" t="s">
        <v>1</v>
      </c>
      <c r="L86" s="4"/>
      <c r="M86" s="4"/>
      <c r="N86" s="2"/>
      <c r="O86" s="2"/>
      <c r="P86" s="2"/>
      <c r="Q86" s="2"/>
      <c r="R86" s="2"/>
      <c r="S86" s="2"/>
      <c r="T86" s="4"/>
      <c r="U86" s="2"/>
      <c r="V86" s="2"/>
      <c r="W86" s="2"/>
      <c r="X86" s="5"/>
      <c r="Y86" s="5"/>
    </row>
    <row r="87" spans="1:25" ht="15.75" hidden="1">
      <c r="A87" s="6"/>
      <c r="B87" s="6"/>
      <c r="C87" s="6"/>
      <c r="D87" s="6"/>
      <c r="E87" s="6"/>
      <c r="F87" s="6"/>
      <c r="G87" s="6"/>
      <c r="H87" s="6"/>
      <c r="I87" s="6"/>
      <c r="J87" s="6"/>
      <c r="K87" s="2" t="s">
        <v>2</v>
      </c>
      <c r="L87" s="4"/>
      <c r="M87" s="4"/>
      <c r="N87" s="2"/>
      <c r="O87" s="2"/>
      <c r="P87" s="2"/>
      <c r="Q87" s="2"/>
      <c r="R87" s="6"/>
      <c r="S87" s="6"/>
      <c r="T87" s="6"/>
      <c r="U87" s="6"/>
      <c r="V87" s="6"/>
      <c r="W87" s="6"/>
      <c r="X87" s="5"/>
      <c r="Y87" s="5"/>
    </row>
    <row r="88" spans="1:25" ht="15">
      <c r="A88" s="2"/>
      <c r="B88" s="3" t="s">
        <v>3</v>
      </c>
      <c r="C88" s="2"/>
      <c r="D88" s="2"/>
      <c r="E88" s="2"/>
      <c r="F88" s="2"/>
      <c r="G88" s="2"/>
      <c r="H88" s="2"/>
      <c r="I88" s="2"/>
      <c r="J88" s="2"/>
      <c r="K88" s="2" t="s">
        <v>82</v>
      </c>
      <c r="L88" s="4"/>
      <c r="M88" s="4"/>
      <c r="N88" s="2"/>
      <c r="O88" s="2"/>
      <c r="P88" s="2"/>
      <c r="Q88" s="2"/>
      <c r="R88" s="2"/>
      <c r="S88" s="2"/>
      <c r="T88" s="4"/>
      <c r="U88" s="2"/>
      <c r="V88" s="2"/>
      <c r="W88" s="2"/>
      <c r="X88" s="5"/>
      <c r="Y88" s="5"/>
    </row>
    <row r="89" spans="1:25" ht="15.75">
      <c r="A89" s="2"/>
      <c r="B89" s="3" t="s">
        <v>5</v>
      </c>
      <c r="C89" s="2"/>
      <c r="D89" s="2"/>
      <c r="E89" s="2"/>
      <c r="F89" s="2"/>
      <c r="G89" s="2"/>
      <c r="H89" s="2"/>
      <c r="I89" s="2"/>
      <c r="J89" s="2"/>
      <c r="K89" s="6"/>
      <c r="L89" s="6"/>
      <c r="M89" s="6"/>
      <c r="N89" s="6"/>
      <c r="O89" s="6"/>
      <c r="P89" s="6"/>
      <c r="Q89" s="6"/>
      <c r="R89" s="2"/>
      <c r="S89" s="2"/>
      <c r="T89" s="4"/>
      <c r="U89" s="2"/>
      <c r="V89" s="2"/>
      <c r="W89" s="2"/>
      <c r="X89" s="5"/>
      <c r="Y89" s="5"/>
    </row>
    <row r="90" spans="1:25" ht="15">
      <c r="A90" s="2"/>
      <c r="B90" s="349" t="s">
        <v>6</v>
      </c>
      <c r="C90" s="349"/>
      <c r="D90" s="349"/>
      <c r="E90" s="349"/>
      <c r="F90" s="349"/>
      <c r="G90" s="7"/>
      <c r="H90" s="7"/>
      <c r="I90" s="7"/>
      <c r="J90" s="7"/>
      <c r="K90" s="2"/>
      <c r="L90" s="4"/>
      <c r="M90" s="4"/>
      <c r="N90" s="2"/>
      <c r="O90" s="2"/>
      <c r="P90" s="2"/>
      <c r="Q90" s="2"/>
      <c r="R90" s="7"/>
      <c r="S90" s="7"/>
      <c r="T90" s="7"/>
      <c r="U90" s="7"/>
      <c r="V90" s="2"/>
      <c r="W90" s="2"/>
      <c r="X90" s="5"/>
      <c r="Y90" s="5"/>
    </row>
    <row r="91" spans="1:25" ht="15">
      <c r="A91" s="2"/>
      <c r="B91" s="3"/>
      <c r="C91" s="2"/>
      <c r="D91" s="2"/>
      <c r="E91" s="8"/>
      <c r="F91" s="8"/>
      <c r="G91" s="8"/>
      <c r="H91" s="8"/>
      <c r="I91" s="8"/>
      <c r="J91" s="8"/>
      <c r="K91" s="2"/>
      <c r="L91" s="4"/>
      <c r="M91" s="4"/>
      <c r="N91" s="2"/>
      <c r="O91" s="2"/>
      <c r="P91" s="2"/>
      <c r="Q91" s="2"/>
      <c r="R91" s="8"/>
      <c r="S91" s="8"/>
      <c r="T91" s="8"/>
      <c r="U91" s="2"/>
      <c r="V91" s="2"/>
      <c r="W91" s="2"/>
      <c r="X91" s="5"/>
      <c r="Y91" s="5"/>
    </row>
    <row r="93" spans="3:14" ht="12.75" customHeight="1">
      <c r="C93" s="409" t="s">
        <v>110</v>
      </c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</row>
    <row r="94" spans="1:20" ht="54" customHeight="1">
      <c r="A94" s="405" t="s">
        <v>7</v>
      </c>
      <c r="B94" s="405" t="s">
        <v>8</v>
      </c>
      <c r="C94" s="407" t="s">
        <v>9</v>
      </c>
      <c r="D94" s="407" t="s">
        <v>10</v>
      </c>
      <c r="E94" s="410" t="s">
        <v>11</v>
      </c>
      <c r="F94" s="353"/>
      <c r="G94" s="410" t="s">
        <v>12</v>
      </c>
      <c r="H94" s="353"/>
      <c r="I94" s="405" t="s">
        <v>13</v>
      </c>
      <c r="J94" s="405" t="s">
        <v>14</v>
      </c>
      <c r="K94" s="405" t="s">
        <v>15</v>
      </c>
      <c r="L94" s="405" t="s">
        <v>16</v>
      </c>
      <c r="M94" s="405" t="s">
        <v>17</v>
      </c>
      <c r="N94" s="405" t="s">
        <v>18</v>
      </c>
      <c r="O94" s="405" t="s">
        <v>19</v>
      </c>
      <c r="P94" s="405" t="s">
        <v>20</v>
      </c>
      <c r="Q94" s="405" t="s">
        <v>21</v>
      </c>
      <c r="R94" s="405" t="s">
        <v>22</v>
      </c>
      <c r="S94" s="294"/>
      <c r="T94" s="294"/>
    </row>
    <row r="95" spans="1:20" ht="12.75">
      <c r="A95" s="406"/>
      <c r="B95" s="406"/>
      <c r="C95" s="408"/>
      <c r="D95" s="408"/>
      <c r="E95" s="9" t="s">
        <v>23</v>
      </c>
      <c r="F95" s="9" t="s">
        <v>24</v>
      </c>
      <c r="G95" s="9" t="s">
        <v>23</v>
      </c>
      <c r="H95" s="9" t="s">
        <v>24</v>
      </c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294"/>
      <c r="T95" s="294"/>
    </row>
    <row r="96" spans="1:20" ht="12.75">
      <c r="A96" s="9">
        <v>1</v>
      </c>
      <c r="B96" s="9" t="s">
        <v>83</v>
      </c>
      <c r="C96" s="10" t="s">
        <v>25</v>
      </c>
      <c r="D96" s="11">
        <v>11260</v>
      </c>
      <c r="E96" s="11">
        <v>0</v>
      </c>
      <c r="F96" s="11">
        <f>D96*E96/100</f>
        <v>0</v>
      </c>
      <c r="G96" s="11">
        <v>0</v>
      </c>
      <c r="H96" s="11">
        <f>D96*G96/100</f>
        <v>0</v>
      </c>
      <c r="I96" s="12"/>
      <c r="J96" s="11">
        <v>0</v>
      </c>
      <c r="K96" s="11">
        <f>D96*0.6</f>
        <v>6756</v>
      </c>
      <c r="L96" s="11">
        <v>0</v>
      </c>
      <c r="M96" s="11">
        <v>0</v>
      </c>
      <c r="N96" s="11">
        <f>D96+F96+H96+J96+K96+L96+I96+M96</f>
        <v>18016</v>
      </c>
      <c r="O96" s="11">
        <f>N96*40/100</f>
        <v>7206.4</v>
      </c>
      <c r="P96" s="11">
        <f>N96+O96</f>
        <v>25222.4</v>
      </c>
      <c r="Q96" s="11">
        <f>D96*1.4*0.6</f>
        <v>9458.399999999998</v>
      </c>
      <c r="R96" s="11">
        <f>P96*12+Q96</f>
        <v>312127.20000000007</v>
      </c>
      <c r="S96" s="15"/>
      <c r="T96" s="15"/>
    </row>
    <row r="97" spans="1:20" ht="26.25" customHeight="1">
      <c r="A97" s="9">
        <v>1</v>
      </c>
      <c r="B97" s="9" t="s">
        <v>26</v>
      </c>
      <c r="C97" s="10" t="s">
        <v>86</v>
      </c>
      <c r="D97" s="11">
        <v>2644</v>
      </c>
      <c r="E97" s="11">
        <v>120</v>
      </c>
      <c r="F97" s="11">
        <f>D97*E97/100</f>
        <v>3172.8</v>
      </c>
      <c r="G97" s="11">
        <v>30</v>
      </c>
      <c r="H97" s="11">
        <f>D97*G97/100</f>
        <v>793.2</v>
      </c>
      <c r="I97" s="11">
        <v>0</v>
      </c>
      <c r="J97" s="11">
        <v>0</v>
      </c>
      <c r="K97" s="11">
        <v>3437.2</v>
      </c>
      <c r="L97" s="11">
        <f>D97*2/12</f>
        <v>440.6666666666667</v>
      </c>
      <c r="M97" s="11">
        <v>0</v>
      </c>
      <c r="N97" s="11">
        <f>D97+F97+H97+J97+K97+L97+I97+M97</f>
        <v>10487.866666666667</v>
      </c>
      <c r="O97" s="11">
        <f>N97*40/100</f>
        <v>4195.1466666666665</v>
      </c>
      <c r="P97" s="11">
        <f>N97+O97</f>
        <v>14683.013333333332</v>
      </c>
      <c r="Q97" s="11">
        <f>D97*1.4</f>
        <v>3701.6</v>
      </c>
      <c r="R97" s="11">
        <f>P97*12+Q97</f>
        <v>179897.75999999998</v>
      </c>
      <c r="S97" s="15"/>
      <c r="T97" s="15"/>
    </row>
    <row r="98" spans="1:20" ht="12.75">
      <c r="A98" s="13"/>
      <c r="B98" s="13"/>
      <c r="C98" s="13" t="s">
        <v>27</v>
      </c>
      <c r="D98" s="14">
        <f>D96+D97</f>
        <v>13904</v>
      </c>
      <c r="E98" s="14"/>
      <c r="F98" s="14">
        <f>F96+F97</f>
        <v>3172.8</v>
      </c>
      <c r="G98" s="14"/>
      <c r="H98" s="14">
        <f aca="true" t="shared" si="0" ref="H98:R98">H96+H97</f>
        <v>793.2</v>
      </c>
      <c r="I98" s="14">
        <f t="shared" si="0"/>
        <v>0</v>
      </c>
      <c r="J98" s="14">
        <f t="shared" si="0"/>
        <v>0</v>
      </c>
      <c r="K98" s="14">
        <f t="shared" si="0"/>
        <v>10193.2</v>
      </c>
      <c r="L98" s="14">
        <f t="shared" si="0"/>
        <v>440.6666666666667</v>
      </c>
      <c r="M98" s="14">
        <f t="shared" si="0"/>
        <v>0</v>
      </c>
      <c r="N98" s="14">
        <f t="shared" si="0"/>
        <v>28503.86666666667</v>
      </c>
      <c r="O98" s="14">
        <f t="shared" si="0"/>
        <v>11401.546666666665</v>
      </c>
      <c r="P98" s="14">
        <f t="shared" si="0"/>
        <v>39905.41333333333</v>
      </c>
      <c r="Q98" s="14">
        <f t="shared" si="0"/>
        <v>13159.999999999998</v>
      </c>
      <c r="R98" s="14">
        <f t="shared" si="0"/>
        <v>492024.9600000001</v>
      </c>
      <c r="S98" s="26"/>
      <c r="T98" s="26"/>
    </row>
    <row r="99" spans="11:14" ht="12.75">
      <c r="K99" s="1"/>
      <c r="N99" s="1"/>
    </row>
    <row r="100" spans="3:18" s="15" customFormat="1" ht="12.75">
      <c r="C100" s="16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28" ht="18">
      <c r="A101" s="18"/>
      <c r="Z101" s="19"/>
      <c r="AA101" s="19"/>
      <c r="AB101" s="19"/>
    </row>
    <row r="102" spans="1:28" ht="18">
      <c r="A102" s="18"/>
      <c r="B102" s="20" t="s">
        <v>95</v>
      </c>
      <c r="C102" s="21"/>
      <c r="D102" s="21"/>
      <c r="E102" s="21"/>
      <c r="F102" s="21" t="s">
        <v>28</v>
      </c>
      <c r="G102" s="21"/>
      <c r="H102" s="293" t="s">
        <v>112</v>
      </c>
      <c r="I102" s="293"/>
      <c r="J102" s="293"/>
      <c r="K102" s="293"/>
      <c r="L102" s="293"/>
      <c r="M102" s="22"/>
      <c r="N102" s="21"/>
      <c r="O102" s="21"/>
      <c r="P102" s="21"/>
      <c r="Q102" s="21"/>
      <c r="W102" s="21"/>
      <c r="Z102" s="23"/>
      <c r="AA102" s="23"/>
      <c r="AB102" s="18"/>
    </row>
    <row r="103" spans="2:17" ht="15">
      <c r="B103" s="24"/>
      <c r="C103" s="320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2"/>
    </row>
    <row r="104" spans="2:17" ht="15">
      <c r="B104" s="24"/>
      <c r="C104" s="198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2"/>
    </row>
  </sheetData>
  <sheetProtection/>
  <mergeCells count="89">
    <mergeCell ref="J38:J39"/>
    <mergeCell ref="S94:S95"/>
    <mergeCell ref="T94:T95"/>
    <mergeCell ref="H102:L102"/>
    <mergeCell ref="C103:P103"/>
    <mergeCell ref="O94:O95"/>
    <mergeCell ref="P94:P95"/>
    <mergeCell ref="Q94:Q95"/>
    <mergeCell ref="R94:R95"/>
    <mergeCell ref="K94:K95"/>
    <mergeCell ref="M94:M95"/>
    <mergeCell ref="N94:N95"/>
    <mergeCell ref="B90:F90"/>
    <mergeCell ref="C93:N93"/>
    <mergeCell ref="E94:F94"/>
    <mergeCell ref="G94:H94"/>
    <mergeCell ref="I94:I95"/>
    <mergeCell ref="J94:J95"/>
    <mergeCell ref="L94:L95"/>
    <mergeCell ref="A11:A12"/>
    <mergeCell ref="B11:B12"/>
    <mergeCell ref="C11:C12"/>
    <mergeCell ref="D11:D12"/>
    <mergeCell ref="A94:A95"/>
    <mergeCell ref="B94:B95"/>
    <mergeCell ref="C94:C95"/>
    <mergeCell ref="D94:D95"/>
    <mergeCell ref="A38:A39"/>
    <mergeCell ref="B38:B39"/>
    <mergeCell ref="M11:M12"/>
    <mergeCell ref="N11:N12"/>
    <mergeCell ref="B7:F7"/>
    <mergeCell ref="C10:N10"/>
    <mergeCell ref="E11:F11"/>
    <mergeCell ref="G11:H11"/>
    <mergeCell ref="I11:I12"/>
    <mergeCell ref="J11:J12"/>
    <mergeCell ref="K11:K12"/>
    <mergeCell ref="L11:L12"/>
    <mergeCell ref="D38:D39"/>
    <mergeCell ref="S11:S12"/>
    <mergeCell ref="T11:T12"/>
    <mergeCell ref="H19:L19"/>
    <mergeCell ref="C20:P20"/>
    <mergeCell ref="O11:O12"/>
    <mergeCell ref="P11:P12"/>
    <mergeCell ref="Q11:Q12"/>
    <mergeCell ref="R38:R39"/>
    <mergeCell ref="R11:R12"/>
    <mergeCell ref="K38:K39"/>
    <mergeCell ref="L38:L39"/>
    <mergeCell ref="M38:M39"/>
    <mergeCell ref="N38:N39"/>
    <mergeCell ref="B34:F34"/>
    <mergeCell ref="C37:N37"/>
    <mergeCell ref="E38:F38"/>
    <mergeCell ref="G38:H38"/>
    <mergeCell ref="I38:I39"/>
    <mergeCell ref="C38:C39"/>
    <mergeCell ref="C62:C63"/>
    <mergeCell ref="D62:D63"/>
    <mergeCell ref="L62:L63"/>
    <mergeCell ref="S38:S39"/>
    <mergeCell ref="T38:T39"/>
    <mergeCell ref="H46:L46"/>
    <mergeCell ref="C47:P47"/>
    <mergeCell ref="O38:O39"/>
    <mergeCell ref="P38:P39"/>
    <mergeCell ref="Q38:Q39"/>
    <mergeCell ref="S62:S63"/>
    <mergeCell ref="N62:N63"/>
    <mergeCell ref="K62:K63"/>
    <mergeCell ref="B58:F58"/>
    <mergeCell ref="C61:N61"/>
    <mergeCell ref="E62:F62"/>
    <mergeCell ref="G62:H62"/>
    <mergeCell ref="I62:I63"/>
    <mergeCell ref="J62:J63"/>
    <mergeCell ref="B62:B63"/>
    <mergeCell ref="A62:A63"/>
    <mergeCell ref="B77:F77"/>
    <mergeCell ref="M62:M63"/>
    <mergeCell ref="T62:T63"/>
    <mergeCell ref="H70:L70"/>
    <mergeCell ref="C71:P71"/>
    <mergeCell ref="O62:O63"/>
    <mergeCell ref="P62:P63"/>
    <mergeCell ref="Q62:Q63"/>
    <mergeCell ref="R62:R63"/>
  </mergeCells>
  <printOptions horizontalCentered="1"/>
  <pageMargins left="0" right="0" top="0.7874015748031497" bottom="0.984251968503937" header="0" footer="0"/>
  <pageSetup horizontalDpi="600" verticalDpi="600" orientation="landscape" paperSize="9" scale="8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2017-12-28T01:33:28Z</cp:lastPrinted>
  <dcterms:created xsi:type="dcterms:W3CDTF">2013-10-14T05:20:23Z</dcterms:created>
  <dcterms:modified xsi:type="dcterms:W3CDTF">2017-12-28T01:33:46Z</dcterms:modified>
  <cp:category/>
  <cp:version/>
  <cp:contentType/>
  <cp:contentStatus/>
</cp:coreProperties>
</file>