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activeTab="1"/>
  </bookViews>
  <sheets>
    <sheet name="6" sheetId="1" r:id="rId1"/>
    <sheet name="8" sheetId="2" r:id="rId2"/>
  </sheets>
  <definedNames>
    <definedName name="__shared_1_0_11">66600+20937</definedName>
    <definedName name="__shared_1_0_7">4978.64+250000</definedName>
    <definedName name="_Toc105952697_7">#REF!</definedName>
    <definedName name="_Toc105952698_7">#REF!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Print_Area_4">#REF!</definedName>
    <definedName name="Print_Area_5">#REF!</definedName>
    <definedName name="Print_Area_6">'6'!$A$2:$G$37</definedName>
    <definedName name="Print_Area_7">#REF!</definedName>
    <definedName name="Print_Area_8">'8'!$A$2:$F$70</definedName>
    <definedName name="Print_Area_9">#REF!</definedName>
    <definedName name="_xlnm.Print_Area">#REF!</definedName>
    <definedName name="п">#REF!</definedName>
    <definedName name="п_14">#REF!</definedName>
    <definedName name="п_15">#REF!</definedName>
  </definedNames>
  <calcPr calcId="125725" iterateDelta="1E-4"/>
</workbook>
</file>

<file path=xl/calcChain.xml><?xml version="1.0" encoding="utf-8"?>
<calcChain xmlns="http://schemas.openxmlformats.org/spreadsheetml/2006/main">
  <c r="E44" i="2"/>
  <c r="D44"/>
  <c r="F57" l="1"/>
  <c r="E57"/>
  <c r="D57"/>
  <c r="C57"/>
  <c r="C56"/>
  <c r="C55"/>
  <c r="C54"/>
  <c r="E52"/>
  <c r="D52"/>
  <c r="C52"/>
  <c r="C68" s="1"/>
  <c r="C70" s="1"/>
  <c r="F46"/>
  <c r="E46"/>
  <c r="D46"/>
  <c r="C46"/>
  <c r="F44"/>
  <c r="C44"/>
  <c r="F43"/>
  <c r="E43"/>
  <c r="D43"/>
  <c r="C43"/>
  <c r="F36"/>
  <c r="E36"/>
  <c r="D36"/>
  <c r="C36"/>
  <c r="F34"/>
  <c r="F26"/>
  <c r="D26"/>
  <c r="C26"/>
  <c r="F20"/>
  <c r="E20"/>
  <c r="D20"/>
  <c r="C20"/>
  <c r="F17"/>
  <c r="E17"/>
  <c r="D17"/>
  <c r="C17"/>
  <c r="C14"/>
  <c r="C13"/>
  <c r="F8"/>
  <c r="E8"/>
  <c r="E66" s="1"/>
  <c r="D8"/>
  <c r="D66" s="1"/>
  <c r="C8"/>
  <c r="C66" s="1"/>
  <c r="E37" i="1"/>
  <c r="G34"/>
  <c r="F34"/>
  <c r="D34"/>
  <c r="E33"/>
  <c r="E31"/>
  <c r="G30"/>
  <c r="F30"/>
  <c r="D30"/>
  <c r="E30" s="1"/>
  <c r="G29"/>
  <c r="F29"/>
  <c r="D29"/>
  <c r="G28"/>
  <c r="F28"/>
  <c r="D28"/>
  <c r="G27"/>
  <c r="F27"/>
  <c r="D27"/>
  <c r="G26"/>
  <c r="F26"/>
  <c r="F37" s="1"/>
  <c r="D26"/>
  <c r="E25"/>
  <c r="G24"/>
  <c r="F24"/>
  <c r="E24"/>
  <c r="D24"/>
  <c r="G21"/>
  <c r="F21"/>
  <c r="E21"/>
  <c r="D21"/>
  <c r="G19"/>
  <c r="F19"/>
  <c r="E19"/>
  <c r="D19"/>
  <c r="G18"/>
  <c r="F18"/>
  <c r="E18"/>
  <c r="D18"/>
  <c r="G16"/>
  <c r="F16"/>
  <c r="E16"/>
  <c r="D16"/>
  <c r="G15"/>
  <c r="F15"/>
  <c r="E15"/>
  <c r="D15"/>
  <c r="G13"/>
  <c r="F13"/>
  <c r="D13"/>
  <c r="E13" s="1"/>
  <c r="G12"/>
  <c r="F12"/>
  <c r="D12"/>
  <c r="E12" s="1"/>
  <c r="G11"/>
  <c r="F11"/>
  <c r="D11"/>
  <c r="G10"/>
  <c r="G37" s="1"/>
  <c r="F10"/>
  <c r="D10"/>
  <c r="D37" s="1"/>
  <c r="E68" i="2" l="1"/>
  <c r="E70" s="1"/>
  <c r="D68"/>
  <c r="D70" s="1"/>
  <c r="D13"/>
  <c r="D14"/>
  <c r="D54"/>
  <c r="D55"/>
  <c r="E55" l="1"/>
  <c r="F55" s="1"/>
  <c r="E54"/>
  <c r="F54" s="1"/>
  <c r="E14"/>
  <c r="F14" s="1"/>
  <c r="E13"/>
  <c r="F13" s="1"/>
  <c r="F52" l="1"/>
  <c r="F66" s="1"/>
  <c r="F70" s="1"/>
  <c r="F68"/>
</calcChain>
</file>

<file path=xl/sharedStrings.xml><?xml version="1.0" encoding="utf-8"?>
<sst xmlns="http://schemas.openxmlformats.org/spreadsheetml/2006/main" count="213" uniqueCount="186">
  <si>
    <t>Приложение 5
к решению "О бюджете муниципального образования Купчегенское сельское поселение на 2017 год и на плановый период 2018 и 2019 г.г."</t>
  </si>
  <si>
    <t>Объем поступлений доходов по основным источникам муниципального образования Купчегенское сельское поселение на плановый период 2018 и 2019 годов</t>
  </si>
  <si>
    <t>(тыс. руб.)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</si>
  <si>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</si>
  <si>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</si>
  <si>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</si>
  <si>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Сумма на 2018 год</t>
  </si>
  <si>
    <t>Изменения (+;-)</t>
  </si>
  <si>
    <t>Сумма на 2019 год</t>
  </si>
  <si>
    <t>2017 год</t>
  </si>
  <si>
    <t>Сумма</t>
  </si>
  <si>
    <t>1</t>
  </si>
  <si>
    <t>НАЛОГОВЫЕ И НЕНАЛОГОВЫЕ ДОХОДЫ</t>
  </si>
  <si>
    <t>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</si>
  <si>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</si>
  <si>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</si>
  <si>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</si>
  <si>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</si>
  <si>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</si>
  <si>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</si>
  <si>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</si>
  <si>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</si>
  <si>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</si>
  <si>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</si>
  <si>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</si>
  <si>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</si>
  <si>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</si>
  <si>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</si>
  <si>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</si>
  <si>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</si>
  <si>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</si>
  <si>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</si>
  <si>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</si>
  <si>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</si>
  <si>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</si>
  <si>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</si>
  <si>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</si>
  <si>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</si>
  <si>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</si>
  <si>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</si>
  <si>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</si>
  <si>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801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</si>
  <si>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</si>
  <si>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</si>
  <si>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</si>
  <si>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</si>
  <si>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</si>
  <si>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</si>
  <si>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</si>
  <si>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</si>
  <si>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</si>
  <si>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</si>
  <si>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</si>
  <si>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Прочие межбюджетные трансферты общего характкра</t>
  </si>
  <si>
    <t>СУБВЕНЦИЙ  БЮДЖЕТАМ СУБЪЕКТОВ РФ И МУНИЦИПАЛЬНЫХ ОБРАЗОВАНИЙ</t>
  </si>
  <si>
    <t>2 02 03024 10 0000 151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</si>
  <si>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</si>
  <si>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ВСЕГО ДОХОДОВ</t>
  </si>
  <si>
    <t>Приложение7
к решению «О бюджете 
муниципального образования Купчегенское сельское поселение
на 2017 год и на плановый период 2018 и 2019 г.г."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</si>
  <si>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плановый период 2018 и 2019 годов</t>
  </si>
  <si>
    <t>(тыс. рублей)</t>
  </si>
  <si>
    <t>Наименование показателя</t>
  </si>
  <si>
    <t>Раздел, подраздел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</si>
  <si>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</si>
  <si>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</si>
  <si>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</si>
  <si>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</si>
  <si>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</si>
  <si>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</si>
  <si>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</si>
  <si>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</si>
  <si>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</si>
  <si>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</si>
  <si>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</si>
  <si>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</si>
  <si>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</si>
  <si>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</si>
  <si>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</si>
  <si>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</si>
  <si>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</si>
  <si>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</si>
  <si>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</si>
  <si>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</si>
  <si>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</si>
  <si>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</si>
  <si>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</si>
  <si>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</si>
  <si>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</si>
  <si>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</si>
  <si>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</si>
  <si>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</si>
  <si>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</si>
  <si>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</si>
  <si>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</si>
  <si>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</si>
  <si>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</si>
  <si>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</si>
  <si>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</si>
  <si>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</si>
  <si>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</si>
  <si>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</si>
  <si>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</si>
  <si>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</si>
  <si>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</si>
  <si>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</si>
  <si>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</si>
  <si>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</si>
  <si>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</si>
  <si>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</si>
  <si>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</si>
  <si>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</si>
  <si>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</si>
  <si>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</si>
  <si>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</si>
  <si>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</si>
  <si>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Национальная экономика</t>
  </si>
  <si>
    <t>Жилищное хозяйство</t>
  </si>
  <si>
    <t>0501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</si>
  <si>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</si>
  <si>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</si>
  <si>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</si>
  <si>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</si>
  <si>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</si>
  <si>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</si>
  <si>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</si>
  <si>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</si>
  <si>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</si>
  <si>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</si>
  <si>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</si>
  <si>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</si>
  <si>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</si>
  <si>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</si>
  <si>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</si>
  <si>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</si>
  <si>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</si>
  <si>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</si>
  <si>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</si>
  <si>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</si>
  <si>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</si>
  <si>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</si>
  <si>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</si>
  <si>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</si>
  <si>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</si>
  <si>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</si>
  <si>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</si>
  <si>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</si>
  <si>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</si>
  <si>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</si>
  <si>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</si>
  <si>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</si>
  <si>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</si>
  <si>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</si>
  <si>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</si>
  <si>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</si>
  <si>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</si>
  <si>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</si>
  <si>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</si>
  <si>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</si>
  <si>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</si>
  <si>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</si>
  <si>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</si>
  <si>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</si>
  <si>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</si>
  <si>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</si>
  <si>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</si>
  <si>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</si>
  <si>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</si>
  <si>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</si>
  <si>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</si>
  <si>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</si>
  <si>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</si>
  <si>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</si>
  <si>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</si>
  <si>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</si>
  <si>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</si>
  <si>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</si>
  <si>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</si>
  <si>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Итого условно утверждаемых расходов</t>
  </si>
  <si>
    <t>9999</t>
  </si>
  <si>
    <t>ВСЕГО РАСХОДОВ</t>
  </si>
  <si>
    <t>2 02 35118 10 0000 151</t>
  </si>
  <si>
    <t>2 02 35000 00 0000 151</t>
  </si>
  <si>
    <t>2 02 15001 10 0000 151</t>
  </si>
  <si>
    <t>2 02 15001 00 0000 151</t>
  </si>
  <si>
    <t>2 02 15000 00 0000 151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</si>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</sst>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0" fillId="0" borderId="0" xfId="0" applyFont="1"/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2" fillId="0" borderId="0" xfId="0" applyFont="1"/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0" fontId="6" fillId="0" borderId="0" xfId="0" applyFont="1"/>
    <xf numFmtId="2" fontId="4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topLeftCell="A22" zoomScaleNormal="100" zoomScalePageLayoutView="60" workbookViewId="0">
      <selection activeCell="C32" sqref="C32"/>
    </sheetView>
  </sheetViews>
  <sheetFormatPr defaultRowHeight="12.75"/>
  <cols>
    <col min="1" max="1" width="11.140625"/>
    <col min="2" max="2" width="35.7109375"/>
    <col min="3" max="3" width="71"/>
    <col min="4" max="4" width="19.7109375" style="1"/>
    <col min="5" max="5" width="0" style="1" hidden="1"/>
    <col min="6" max="6" width="25.42578125" style="1"/>
    <col min="7" max="7" width="0" hidden="1"/>
    <col min="8" max="1025" width="9.42578125"/>
  </cols>
  <sheetData>
    <row r="2" spans="1:7" s="2" customFormat="1" ht="107.25" customHeight="1">
      <c r="D2" s="3"/>
      <c r="E2" s="60" t="s">
        <v>0</v>
      </c>
      <c r="F2" s="60"/>
      <c r="G2" s="60"/>
    </row>
    <row r="3" spans="1:7" s="2" customFormat="1" ht="28.5" customHeight="1">
      <c r="A3" s="61" t="s">
        <v>1</v>
      </c>
      <c r="B3" s="61"/>
      <c r="C3" s="61"/>
      <c r="D3" s="61"/>
      <c r="E3" s="61"/>
      <c r="F3" s="61"/>
      <c r="G3" s="61"/>
    </row>
    <row r="4" spans="1:7" s="2" customFormat="1" ht="36.75" customHeight="1">
      <c r="A4" s="61"/>
      <c r="B4" s="61"/>
      <c r="C4" s="61"/>
      <c r="D4" s="61"/>
      <c r="E4" s="61"/>
      <c r="F4" s="61"/>
      <c r="G4" s="61"/>
    </row>
    <row r="5" spans="1:7" s="2" customFormat="1" ht="18.75">
      <c r="A5" s="4"/>
      <c r="B5" s="4"/>
      <c r="C5" s="5"/>
      <c r="D5" s="6"/>
      <c r="E5" s="6"/>
      <c r="F5" s="7" t="s">
        <v>2</v>
      </c>
      <c r="G5" s="8"/>
    </row>
    <row r="6" spans="1:7" s="11" customFormat="1" ht="24" customHeight="1">
      <c r="A6" s="62" t="s">
        <v>3</v>
      </c>
      <c r="B6" s="63" t="s">
        <v>4</v>
      </c>
      <c r="C6" s="63" t="s">
        <v>5</v>
      </c>
      <c r="D6" s="64" t="s">
        <v>6</v>
      </c>
      <c r="E6" s="65" t="s">
        <v>7</v>
      </c>
      <c r="F6" s="65" t="s">
        <v>8</v>
      </c>
      <c r="G6" s="10" t="s">
        <v>9</v>
      </c>
    </row>
    <row r="7" spans="1:7" s="11" customFormat="1" ht="66.75" customHeight="1">
      <c r="A7" s="62"/>
      <c r="B7" s="63"/>
      <c r="C7" s="63"/>
      <c r="D7" s="64"/>
      <c r="E7" s="65"/>
      <c r="F7" s="65"/>
      <c r="G7" s="10" t="s">
        <v>10</v>
      </c>
    </row>
    <row r="8" spans="1:7" s="2" customFormat="1" ht="12.75" hidden="1" customHeight="1">
      <c r="A8" s="12" t="s">
        <v>11</v>
      </c>
      <c r="B8" s="13">
        <v>2</v>
      </c>
      <c r="C8" s="9">
        <v>3</v>
      </c>
      <c r="D8" s="9">
        <v>5</v>
      </c>
      <c r="E8" s="9">
        <v>6</v>
      </c>
      <c r="F8" s="9">
        <v>7</v>
      </c>
      <c r="G8" s="10">
        <v>8</v>
      </c>
    </row>
    <row r="9" spans="1:7" ht="18" hidden="1">
      <c r="A9" s="14"/>
      <c r="B9" s="14"/>
      <c r="C9" s="14"/>
      <c r="D9" s="15"/>
      <c r="E9" s="15"/>
      <c r="F9" s="15"/>
      <c r="G9" s="16"/>
    </row>
    <row r="10" spans="1:7" s="2" customFormat="1" ht="22.5" customHeight="1">
      <c r="A10" s="12"/>
      <c r="B10" s="9"/>
      <c r="C10" s="17" t="s">
        <v>12</v>
      </c>
      <c r="D10" s="18">
        <f>D11</f>
        <v>220.4</v>
      </c>
      <c r="E10" s="19">
        <v>0</v>
      </c>
      <c r="F10" s="18">
        <f>F11</f>
        <v>222.59999999999997</v>
      </c>
      <c r="G10" s="20" t="e">
        <f>G11+#REF!</f>
        <v>#REF!</v>
      </c>
    </row>
    <row r="11" spans="1:7" s="2" customFormat="1" ht="27" customHeight="1">
      <c r="A11" s="12"/>
      <c r="B11" s="9"/>
      <c r="C11" s="17" t="s">
        <v>13</v>
      </c>
      <c r="D11" s="18">
        <f>D12+D15+D18+D24</f>
        <v>220.4</v>
      </c>
      <c r="E11" s="19">
        <v>0</v>
      </c>
      <c r="F11" s="18">
        <f>F12+F15+F18</f>
        <v>222.59999999999997</v>
      </c>
      <c r="G11" s="20" t="e">
        <f>G12+#REF!+G15+G18+G24</f>
        <v>#REF!</v>
      </c>
    </row>
    <row r="12" spans="1:7" s="22" customFormat="1" ht="30" customHeight="1">
      <c r="A12" s="21" t="s">
        <v>14</v>
      </c>
      <c r="B12" s="9" t="s">
        <v>15</v>
      </c>
      <c r="C12" s="17" t="s">
        <v>16</v>
      </c>
      <c r="D12" s="18">
        <f>D13</f>
        <v>30.1</v>
      </c>
      <c r="E12" s="18">
        <f>F12-D12</f>
        <v>9.9999999999997868E-2</v>
      </c>
      <c r="F12" s="18">
        <f>F13</f>
        <v>30.2</v>
      </c>
      <c r="G12" s="20" t="e">
        <f>G13</f>
        <v>#REF!</v>
      </c>
    </row>
    <row r="13" spans="1:7" s="2" customFormat="1" ht="30" customHeight="1">
      <c r="A13" s="12" t="s">
        <v>14</v>
      </c>
      <c r="B13" s="23" t="s">
        <v>17</v>
      </c>
      <c r="C13" s="24" t="s">
        <v>18</v>
      </c>
      <c r="D13" s="19">
        <f>D14</f>
        <v>30.1</v>
      </c>
      <c r="E13" s="19">
        <f>F13-D13</f>
        <v>9.9999999999997868E-2</v>
      </c>
      <c r="F13" s="19">
        <f>F14</f>
        <v>30.2</v>
      </c>
      <c r="G13" s="25" t="e">
        <f>G14+#REF!+#REF!</f>
        <v>#REF!</v>
      </c>
    </row>
    <row r="14" spans="1:7" s="27" customFormat="1" ht="82.5" customHeight="1">
      <c r="A14" s="12" t="s">
        <v>19</v>
      </c>
      <c r="B14" s="13" t="s">
        <v>20</v>
      </c>
      <c r="C14" s="26" t="s">
        <v>21</v>
      </c>
      <c r="D14" s="19">
        <v>30.1</v>
      </c>
      <c r="E14" s="19">
        <v>0</v>
      </c>
      <c r="F14" s="19">
        <v>30.2</v>
      </c>
      <c r="G14" s="25">
        <v>30.23</v>
      </c>
    </row>
    <row r="15" spans="1:7" s="22" customFormat="1" ht="24.75" customHeight="1">
      <c r="A15" s="21" t="s">
        <v>14</v>
      </c>
      <c r="B15" s="9" t="s">
        <v>22</v>
      </c>
      <c r="C15" s="28" t="s">
        <v>23</v>
      </c>
      <c r="D15" s="18">
        <f t="shared" ref="D15:G16" si="0">D16</f>
        <v>3</v>
      </c>
      <c r="E15" s="18">
        <f t="shared" si="0"/>
        <v>0</v>
      </c>
      <c r="F15" s="18">
        <f t="shared" si="0"/>
        <v>3</v>
      </c>
      <c r="G15" s="20">
        <f t="shared" si="0"/>
        <v>3</v>
      </c>
    </row>
    <row r="16" spans="1:7" s="2" customFormat="1" ht="30" customHeight="1">
      <c r="A16" s="12" t="s">
        <v>14</v>
      </c>
      <c r="B16" s="13" t="s">
        <v>24</v>
      </c>
      <c r="C16" s="29" t="s">
        <v>25</v>
      </c>
      <c r="D16" s="19">
        <f t="shared" si="0"/>
        <v>3</v>
      </c>
      <c r="E16" s="19">
        <f t="shared" si="0"/>
        <v>0</v>
      </c>
      <c r="F16" s="19">
        <f t="shared" si="0"/>
        <v>3</v>
      </c>
      <c r="G16" s="25">
        <f t="shared" si="0"/>
        <v>3</v>
      </c>
    </row>
    <row r="17" spans="1:10" s="2" customFormat="1" ht="27.75" customHeight="1">
      <c r="A17" s="12" t="s">
        <v>19</v>
      </c>
      <c r="B17" s="13" t="s">
        <v>26</v>
      </c>
      <c r="C17" s="29" t="s">
        <v>25</v>
      </c>
      <c r="D17" s="19">
        <v>3</v>
      </c>
      <c r="E17" s="19">
        <v>0</v>
      </c>
      <c r="F17" s="19">
        <v>3</v>
      </c>
      <c r="G17" s="25">
        <v>3</v>
      </c>
    </row>
    <row r="18" spans="1:10" s="22" customFormat="1" ht="21.75" customHeight="1">
      <c r="A18" s="21" t="s">
        <v>14</v>
      </c>
      <c r="B18" s="9" t="s">
        <v>27</v>
      </c>
      <c r="C18" s="30" t="s">
        <v>28</v>
      </c>
      <c r="D18" s="18">
        <f>D19+D21</f>
        <v>187.3</v>
      </c>
      <c r="E18" s="18">
        <f>E19+E21</f>
        <v>0</v>
      </c>
      <c r="F18" s="18">
        <f>F19+F21</f>
        <v>189.39999999999998</v>
      </c>
      <c r="G18" s="20">
        <f>G19+G21</f>
        <v>186</v>
      </c>
    </row>
    <row r="19" spans="1:10" s="22" customFormat="1" ht="25.5" customHeight="1">
      <c r="A19" s="21" t="s">
        <v>14</v>
      </c>
      <c r="B19" s="31" t="s">
        <v>29</v>
      </c>
      <c r="C19" s="28" t="s">
        <v>30</v>
      </c>
      <c r="D19" s="18">
        <f>D20</f>
        <v>34.700000000000003</v>
      </c>
      <c r="E19" s="18">
        <f>E20</f>
        <v>0</v>
      </c>
      <c r="F19" s="18">
        <f>F20</f>
        <v>36.700000000000003</v>
      </c>
      <c r="G19" s="20">
        <f>G20</f>
        <v>21</v>
      </c>
    </row>
    <row r="20" spans="1:10" s="2" customFormat="1" ht="55.5" customHeight="1">
      <c r="A20" s="12" t="s">
        <v>19</v>
      </c>
      <c r="B20" s="13" t="s">
        <v>31</v>
      </c>
      <c r="C20" s="29" t="s">
        <v>32</v>
      </c>
      <c r="D20" s="19">
        <v>34.700000000000003</v>
      </c>
      <c r="E20" s="19">
        <v>0</v>
      </c>
      <c r="F20" s="19">
        <v>36.700000000000003</v>
      </c>
      <c r="G20" s="25">
        <v>21</v>
      </c>
    </row>
    <row r="21" spans="1:10" s="22" customFormat="1" ht="27" customHeight="1">
      <c r="A21" s="21" t="s">
        <v>14</v>
      </c>
      <c r="B21" s="9" t="s">
        <v>33</v>
      </c>
      <c r="C21" s="32" t="s">
        <v>34</v>
      </c>
      <c r="D21" s="18">
        <f>D22+D23</f>
        <v>152.6</v>
      </c>
      <c r="E21" s="18">
        <f>E22+E23</f>
        <v>0</v>
      </c>
      <c r="F21" s="18">
        <f>F22+F23</f>
        <v>152.69999999999999</v>
      </c>
      <c r="G21" s="20">
        <f>G22+G23</f>
        <v>165</v>
      </c>
    </row>
    <row r="22" spans="1:10" s="2" customFormat="1" ht="66.75" customHeight="1">
      <c r="A22" s="12" t="s">
        <v>19</v>
      </c>
      <c r="B22" s="13" t="s">
        <v>35</v>
      </c>
      <c r="C22" s="33" t="s">
        <v>36</v>
      </c>
      <c r="D22" s="19">
        <v>120.6</v>
      </c>
      <c r="E22" s="19">
        <v>0</v>
      </c>
      <c r="F22" s="19">
        <v>120.7</v>
      </c>
      <c r="G22" s="25">
        <v>32</v>
      </c>
    </row>
    <row r="23" spans="1:10" s="2" customFormat="1" ht="63">
      <c r="A23" s="12" t="s">
        <v>19</v>
      </c>
      <c r="B23" s="13" t="s">
        <v>37</v>
      </c>
      <c r="C23" s="29" t="s">
        <v>38</v>
      </c>
      <c r="D23" s="19">
        <v>32</v>
      </c>
      <c r="E23" s="19">
        <v>0</v>
      </c>
      <c r="F23" s="19">
        <v>32</v>
      </c>
      <c r="G23" s="25">
        <v>133</v>
      </c>
    </row>
    <row r="24" spans="1:10" s="2" customFormat="1" ht="12.75" hidden="1" customHeight="1">
      <c r="A24" s="34" t="s">
        <v>14</v>
      </c>
      <c r="B24" s="13" t="s">
        <v>39</v>
      </c>
      <c r="C24" s="29" t="s">
        <v>40</v>
      </c>
      <c r="D24" s="18">
        <f>D25</f>
        <v>0</v>
      </c>
      <c r="E24" s="18">
        <f>E25</f>
        <v>0</v>
      </c>
      <c r="F24" s="18">
        <f>F25</f>
        <v>0</v>
      </c>
      <c r="G24" s="20">
        <f>G25</f>
        <v>10</v>
      </c>
    </row>
    <row r="25" spans="1:10" s="2" customFormat="1" ht="12.75" hidden="1" customHeight="1">
      <c r="A25" s="34" t="s">
        <v>41</v>
      </c>
      <c r="B25" s="13" t="s">
        <v>42</v>
      </c>
      <c r="C25" s="29" t="s">
        <v>43</v>
      </c>
      <c r="D25" s="19"/>
      <c r="E25" s="19">
        <f>F25-D25</f>
        <v>0</v>
      </c>
      <c r="F25" s="19">
        <v>0</v>
      </c>
      <c r="G25" s="25">
        <v>10</v>
      </c>
    </row>
    <row r="26" spans="1:10" s="11" customFormat="1" ht="29.25" customHeight="1">
      <c r="A26" s="21" t="s">
        <v>14</v>
      </c>
      <c r="B26" s="9" t="s">
        <v>44</v>
      </c>
      <c r="C26" s="28" t="s">
        <v>45</v>
      </c>
      <c r="D26" s="18">
        <f>D27+D34</f>
        <v>2550.6</v>
      </c>
      <c r="E26" s="19">
        <v>0</v>
      </c>
      <c r="F26" s="18">
        <f>F27+F34</f>
        <v>2550.6</v>
      </c>
      <c r="G26" s="20">
        <f>G27+G34</f>
        <v>2699.2</v>
      </c>
      <c r="J26" s="35"/>
    </row>
    <row r="27" spans="1:10" s="2" customFormat="1" ht="43.5" customHeight="1">
      <c r="A27" s="12" t="s">
        <v>14</v>
      </c>
      <c r="B27" s="13" t="s">
        <v>46</v>
      </c>
      <c r="C27" s="33" t="s">
        <v>47</v>
      </c>
      <c r="D27" s="19">
        <f>D28</f>
        <v>2503.1999999999998</v>
      </c>
      <c r="E27" s="19">
        <v>0</v>
      </c>
      <c r="F27" s="19">
        <f>F28</f>
        <v>2503.1999999999998</v>
      </c>
      <c r="G27" s="25">
        <f>G28</f>
        <v>1957</v>
      </c>
    </row>
    <row r="28" spans="1:10" s="2" customFormat="1" ht="36.75" customHeight="1">
      <c r="A28" s="12" t="s">
        <v>14</v>
      </c>
      <c r="B28" s="13" t="s">
        <v>184</v>
      </c>
      <c r="C28" s="29" t="s">
        <v>48</v>
      </c>
      <c r="D28" s="19">
        <f>D29</f>
        <v>2503.1999999999998</v>
      </c>
      <c r="E28" s="19">
        <v>0</v>
      </c>
      <c r="F28" s="19">
        <f>F29</f>
        <v>2503.1999999999998</v>
      </c>
      <c r="G28" s="25">
        <f>G29</f>
        <v>1957</v>
      </c>
    </row>
    <row r="29" spans="1:10" s="2" customFormat="1" ht="23.25" customHeight="1">
      <c r="A29" s="12" t="s">
        <v>14</v>
      </c>
      <c r="B29" s="13" t="s">
        <v>183</v>
      </c>
      <c r="C29" s="33" t="s">
        <v>49</v>
      </c>
      <c r="D29" s="19">
        <f>D32</f>
        <v>2503.1999999999998</v>
      </c>
      <c r="E29" s="19">
        <v>0</v>
      </c>
      <c r="F29" s="19">
        <f>F32</f>
        <v>2503.1999999999998</v>
      </c>
      <c r="G29" s="25">
        <f>G32</f>
        <v>1957</v>
      </c>
    </row>
    <row r="30" spans="1:10" s="2" customFormat="1" ht="12.75" hidden="1" customHeight="1">
      <c r="A30" s="4"/>
      <c r="B30" s="4"/>
      <c r="C30" s="36" t="s">
        <v>50</v>
      </c>
      <c r="D30" s="19">
        <f>D31</f>
        <v>0</v>
      </c>
      <c r="E30" s="19">
        <f>F30-D30</f>
        <v>0</v>
      </c>
      <c r="F30" s="19">
        <f>F31</f>
        <v>0</v>
      </c>
      <c r="G30" s="25">
        <f>G31</f>
        <v>0</v>
      </c>
    </row>
    <row r="31" spans="1:10" s="2" customFormat="1" ht="12.75" hidden="1" customHeight="1">
      <c r="A31" s="36"/>
      <c r="B31" s="37"/>
      <c r="C31" s="33" t="s">
        <v>51</v>
      </c>
      <c r="D31" s="19"/>
      <c r="E31" s="19">
        <f>F31-D31</f>
        <v>0</v>
      </c>
      <c r="F31" s="19"/>
      <c r="G31" s="25"/>
    </row>
    <row r="32" spans="1:10" s="2" customFormat="1" ht="67.5" customHeight="1">
      <c r="A32" s="12" t="s">
        <v>41</v>
      </c>
      <c r="B32" s="13" t="s">
        <v>182</v>
      </c>
      <c r="C32" s="38" t="s">
        <v>52</v>
      </c>
      <c r="D32" s="19">
        <v>2503.1999999999998</v>
      </c>
      <c r="E32" s="19">
        <v>0</v>
      </c>
      <c r="F32" s="19">
        <v>2503.1999999999998</v>
      </c>
      <c r="G32" s="25">
        <v>1957</v>
      </c>
    </row>
    <row r="33" spans="1:7" s="2" customFormat="1" ht="12.75" hidden="1" customHeight="1">
      <c r="A33" s="12"/>
      <c r="B33" s="13"/>
      <c r="C33" s="39" t="s">
        <v>53</v>
      </c>
      <c r="D33" s="19"/>
      <c r="E33" s="19">
        <f>F33-D33</f>
        <v>0</v>
      </c>
      <c r="F33" s="19"/>
      <c r="G33" s="25"/>
    </row>
    <row r="34" spans="1:7" s="2" customFormat="1" ht="41.25" customHeight="1">
      <c r="A34" s="34" t="s">
        <v>14</v>
      </c>
      <c r="B34" s="13" t="s">
        <v>181</v>
      </c>
      <c r="C34" s="40" t="s">
        <v>54</v>
      </c>
      <c r="D34" s="19">
        <f>D35+D36</f>
        <v>47.4</v>
      </c>
      <c r="E34" s="19">
        <v>0</v>
      </c>
      <c r="F34" s="19">
        <f>F35+F36</f>
        <v>47.4</v>
      </c>
      <c r="G34" s="25">
        <f>G35+G36</f>
        <v>742.2</v>
      </c>
    </row>
    <row r="35" spans="1:7" s="2" customFormat="1" ht="12.75" hidden="1" customHeight="1">
      <c r="A35" s="34" t="s">
        <v>41</v>
      </c>
      <c r="B35" s="13" t="s">
        <v>55</v>
      </c>
      <c r="C35" s="29" t="s">
        <v>56</v>
      </c>
      <c r="D35" s="19">
        <v>0</v>
      </c>
      <c r="E35" s="19">
        <v>0</v>
      </c>
      <c r="F35" s="19">
        <v>0</v>
      </c>
      <c r="G35" s="25">
        <v>696.5</v>
      </c>
    </row>
    <row r="36" spans="1:7" s="2" customFormat="1" ht="42" customHeight="1">
      <c r="A36" s="34" t="s">
        <v>41</v>
      </c>
      <c r="B36" s="13" t="s">
        <v>180</v>
      </c>
      <c r="C36" s="29" t="s">
        <v>185</v>
      </c>
      <c r="D36" s="19">
        <v>47.4</v>
      </c>
      <c r="E36" s="19">
        <v>0</v>
      </c>
      <c r="F36" s="19">
        <v>47.4</v>
      </c>
      <c r="G36" s="25">
        <v>45.7</v>
      </c>
    </row>
    <row r="37" spans="1:7" s="2" customFormat="1" ht="23.25" customHeight="1">
      <c r="A37" s="12"/>
      <c r="B37" s="37"/>
      <c r="C37" s="37" t="s">
        <v>57</v>
      </c>
      <c r="D37" s="18">
        <f>D10+D26</f>
        <v>2771</v>
      </c>
      <c r="E37" s="18">
        <f>E10+E26</f>
        <v>0</v>
      </c>
      <c r="F37" s="18">
        <f>F26+F10</f>
        <v>2773.2</v>
      </c>
      <c r="G37" s="20" t="e">
        <f>G10+G26</f>
        <v>#REF!</v>
      </c>
    </row>
  </sheetData>
  <mergeCells count="8">
    <mergeCell ref="E2:G2"/>
    <mergeCell ref="A3:G4"/>
    <mergeCell ref="A6:A7"/>
    <mergeCell ref="B6:B7"/>
    <mergeCell ref="C6:C7"/>
    <mergeCell ref="D6:D7"/>
    <mergeCell ref="E6:E7"/>
    <mergeCell ref="F6:F7"/>
  </mergeCells>
  <pageMargins left="0.35416666666666702" right="0.196527777777778" top="0.196527777777778" bottom="0.196527777777778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70"/>
  <sheetViews>
    <sheetView tabSelected="1" topLeftCell="A15" zoomScaleNormal="100" zoomScalePageLayoutView="60" workbookViewId="0">
      <selection activeCell="E44" sqref="E44"/>
    </sheetView>
  </sheetViews>
  <sheetFormatPr defaultRowHeight="12.75"/>
  <cols>
    <col min="1" max="1" width="88" style="41"/>
    <col min="2" max="2" width="14.42578125" style="42"/>
    <col min="3" max="3" width="0" style="42" hidden="1"/>
    <col min="4" max="4" width="15.5703125" style="43"/>
    <col min="5" max="5" width="16.140625" style="2"/>
    <col min="6" max="6" width="0" style="2" hidden="1"/>
    <col min="7" max="7" width="8.7109375" style="2"/>
    <col min="8" max="1025" width="9.28515625" style="2"/>
  </cols>
  <sheetData>
    <row r="1" spans="1:7">
      <c r="D1" s="66"/>
      <c r="E1" s="66"/>
    </row>
    <row r="2" spans="1:7" ht="90" customHeight="1">
      <c r="D2" s="67" t="s">
        <v>58</v>
      </c>
      <c r="E2" s="67"/>
      <c r="F2" s="67"/>
    </row>
    <row r="3" spans="1:7" ht="24" customHeight="1">
      <c r="D3" s="44"/>
      <c r="E3" s="44"/>
    </row>
    <row r="4" spans="1:7" ht="64.5" customHeight="1">
      <c r="A4" s="68" t="s">
        <v>59</v>
      </c>
      <c r="B4" s="68"/>
      <c r="C4" s="68"/>
      <c r="D4" s="68"/>
      <c r="E4" s="68"/>
      <c r="F4" s="45"/>
      <c r="G4" s="46"/>
    </row>
    <row r="5" spans="1:7" s="48" customFormat="1" ht="15.75" customHeight="1">
      <c r="A5" s="45"/>
      <c r="B5" s="47"/>
      <c r="C5" s="47"/>
      <c r="D5" s="45"/>
      <c r="E5" s="69" t="s">
        <v>60</v>
      </c>
      <c r="F5" s="69"/>
      <c r="G5" s="46"/>
    </row>
    <row r="6" spans="1:7" s="49" customFormat="1" ht="81" customHeight="1">
      <c r="A6" s="9" t="s">
        <v>61</v>
      </c>
      <c r="B6" s="9" t="s">
        <v>62</v>
      </c>
      <c r="C6" s="9"/>
      <c r="D6" s="9" t="s">
        <v>6</v>
      </c>
      <c r="E6" s="9" t="s">
        <v>8</v>
      </c>
      <c r="F6" s="10" t="s">
        <v>63</v>
      </c>
    </row>
    <row r="7" spans="1:7" s="48" customFormat="1" ht="15.75">
      <c r="A7" s="13">
        <v>1</v>
      </c>
      <c r="B7" s="50">
        <v>2</v>
      </c>
      <c r="C7" s="50"/>
      <c r="D7" s="13">
        <v>3</v>
      </c>
      <c r="E7" s="13">
        <v>4</v>
      </c>
      <c r="F7" s="13">
        <v>5</v>
      </c>
    </row>
    <row r="8" spans="1:7" s="54" customFormat="1" ht="18.75">
      <c r="A8" s="29" t="s">
        <v>64</v>
      </c>
      <c r="B8" s="51" t="s">
        <v>65</v>
      </c>
      <c r="C8" s="52">
        <f>C11+C12</f>
        <v>1337.1</v>
      </c>
      <c r="D8" s="52">
        <f>D11+D12</f>
        <v>1299.27</v>
      </c>
      <c r="E8" s="52">
        <f>E11+E12</f>
        <v>1299.27</v>
      </c>
      <c r="F8" s="53">
        <f>F11+F12</f>
        <v>1337.1</v>
      </c>
    </row>
    <row r="9" spans="1:7" s="54" customFormat="1" ht="31.5" hidden="1">
      <c r="A9" s="29" t="s">
        <v>66</v>
      </c>
      <c r="B9" s="51" t="s">
        <v>67</v>
      </c>
      <c r="C9" s="55"/>
      <c r="D9" s="55"/>
      <c r="E9" s="55"/>
      <c r="F9" s="56"/>
    </row>
    <row r="10" spans="1:7" s="54" customFormat="1" ht="31.5" hidden="1">
      <c r="A10" s="29" t="s">
        <v>68</v>
      </c>
      <c r="B10" s="51" t="s">
        <v>69</v>
      </c>
      <c r="C10" s="55"/>
      <c r="D10" s="55"/>
      <c r="E10" s="55"/>
      <c r="F10" s="56"/>
    </row>
    <row r="11" spans="1:7" s="16" customFormat="1" ht="31.5">
      <c r="A11" s="29" t="s">
        <v>70</v>
      </c>
      <c r="B11" s="51" t="s">
        <v>67</v>
      </c>
      <c r="C11" s="55">
        <v>370.96</v>
      </c>
      <c r="D11" s="55">
        <v>383.14</v>
      </c>
      <c r="E11" s="55">
        <v>383.14</v>
      </c>
      <c r="F11" s="56">
        <v>370.96</v>
      </c>
    </row>
    <row r="12" spans="1:7" s="54" customFormat="1" ht="47.25">
      <c r="A12" s="29" t="s">
        <v>71</v>
      </c>
      <c r="B12" s="51" t="s">
        <v>72</v>
      </c>
      <c r="C12" s="55">
        <v>966.14</v>
      </c>
      <c r="D12" s="55">
        <v>916.13</v>
      </c>
      <c r="E12" s="55">
        <v>916.13</v>
      </c>
      <c r="F12" s="56">
        <v>966.14</v>
      </c>
    </row>
    <row r="13" spans="1:7" s="54" customFormat="1" ht="31.5" hidden="1">
      <c r="A13" s="29" t="s">
        <v>73</v>
      </c>
      <c r="B13" s="51" t="s">
        <v>74</v>
      </c>
      <c r="C13" s="55" t="e">
        <f t="shared" ref="C13:F14" si="0">A13+B13</f>
        <v>#VALUE!</v>
      </c>
      <c r="D13" s="55" t="e">
        <f t="shared" si="0"/>
        <v>#VALUE!</v>
      </c>
      <c r="E13" s="55" t="e">
        <f t="shared" si="0"/>
        <v>#VALUE!</v>
      </c>
      <c r="F13" s="56" t="e">
        <f t="shared" si="0"/>
        <v>#VALUE!</v>
      </c>
    </row>
    <row r="14" spans="1:7" s="54" customFormat="1" ht="18.75" hidden="1">
      <c r="A14" s="29" t="s">
        <v>75</v>
      </c>
      <c r="B14" s="51" t="s">
        <v>76</v>
      </c>
      <c r="C14" s="55" t="e">
        <f t="shared" si="0"/>
        <v>#VALUE!</v>
      </c>
      <c r="D14" s="55" t="e">
        <f t="shared" si="0"/>
        <v>#VALUE!</v>
      </c>
      <c r="E14" s="55" t="e">
        <f t="shared" si="0"/>
        <v>#VALUE!</v>
      </c>
      <c r="F14" s="56" t="e">
        <f t="shared" si="0"/>
        <v>#VALUE!</v>
      </c>
    </row>
    <row r="15" spans="1:7" s="54" customFormat="1" ht="18.75">
      <c r="A15" s="29" t="s">
        <v>77</v>
      </c>
      <c r="B15" s="51" t="s">
        <v>78</v>
      </c>
      <c r="C15" s="55">
        <v>1</v>
      </c>
      <c r="D15" s="55">
        <v>1</v>
      </c>
      <c r="E15" s="55">
        <v>1</v>
      </c>
      <c r="F15" s="56">
        <v>1</v>
      </c>
    </row>
    <row r="16" spans="1:7" s="54" customFormat="1" ht="18.75" hidden="1">
      <c r="A16" s="29" t="s">
        <v>79</v>
      </c>
      <c r="B16" s="51" t="s">
        <v>80</v>
      </c>
      <c r="C16" s="55"/>
      <c r="D16" s="55"/>
      <c r="E16" s="55"/>
      <c r="F16" s="56"/>
    </row>
    <row r="17" spans="1:6" s="54" customFormat="1" ht="18.75">
      <c r="A17" s="29" t="s">
        <v>81</v>
      </c>
      <c r="B17" s="51" t="s">
        <v>82</v>
      </c>
      <c r="C17" s="52">
        <f>C18+C19</f>
        <v>45.7</v>
      </c>
      <c r="D17" s="52">
        <f>D18+D19</f>
        <v>47.4</v>
      </c>
      <c r="E17" s="52">
        <f>E18+E19</f>
        <v>47.4</v>
      </c>
      <c r="F17" s="53">
        <f>F18+F19</f>
        <v>45.7</v>
      </c>
    </row>
    <row r="18" spans="1:6" s="54" customFormat="1" ht="18.75">
      <c r="A18" s="29" t="s">
        <v>83</v>
      </c>
      <c r="B18" s="51" t="s">
        <v>84</v>
      </c>
      <c r="C18" s="55">
        <v>45.7</v>
      </c>
      <c r="D18" s="55">
        <v>47.4</v>
      </c>
      <c r="E18" s="55">
        <v>47.4</v>
      </c>
      <c r="F18" s="56">
        <v>45.7</v>
      </c>
    </row>
    <row r="19" spans="1:6" s="54" customFormat="1" ht="18.75" hidden="1">
      <c r="A19" s="29" t="s">
        <v>85</v>
      </c>
      <c r="B19" s="51" t="s">
        <v>86</v>
      </c>
      <c r="C19" s="55"/>
      <c r="D19" s="55"/>
      <c r="E19" s="55"/>
      <c r="F19" s="56"/>
    </row>
    <row r="20" spans="1:6" s="54" customFormat="1" ht="31.5">
      <c r="A20" s="29" t="s">
        <v>87</v>
      </c>
      <c r="B20" s="51" t="s">
        <v>88</v>
      </c>
      <c r="C20" s="52">
        <f>SUM(C21:C25)</f>
        <v>0</v>
      </c>
      <c r="D20" s="52">
        <f>SUM(D21:D25)</f>
        <v>0</v>
      </c>
      <c r="E20" s="52">
        <f>SUM(E21:E25)</f>
        <v>0</v>
      </c>
      <c r="F20" s="53">
        <f>SUM(F21:F25)</f>
        <v>0</v>
      </c>
    </row>
    <row r="21" spans="1:6" s="54" customFormat="1" ht="18.75" hidden="1">
      <c r="A21" s="29" t="s">
        <v>89</v>
      </c>
      <c r="B21" s="51" t="s">
        <v>90</v>
      </c>
      <c r="C21" s="55"/>
      <c r="D21" s="55"/>
      <c r="E21" s="55"/>
      <c r="F21" s="56"/>
    </row>
    <row r="22" spans="1:6" s="54" customFormat="1" ht="18.75" hidden="1">
      <c r="A22" s="29" t="s">
        <v>91</v>
      </c>
      <c r="B22" s="51" t="s">
        <v>92</v>
      </c>
      <c r="C22" s="55"/>
      <c r="D22" s="55"/>
      <c r="E22" s="55"/>
      <c r="F22" s="56"/>
    </row>
    <row r="23" spans="1:6" s="54" customFormat="1" ht="31.5" hidden="1">
      <c r="A23" s="29" t="s">
        <v>93</v>
      </c>
      <c r="B23" s="51" t="s">
        <v>94</v>
      </c>
      <c r="C23" s="55"/>
      <c r="D23" s="55"/>
      <c r="E23" s="55"/>
      <c r="F23" s="56"/>
    </row>
    <row r="24" spans="1:6" s="54" customFormat="1" ht="18.75" hidden="1">
      <c r="A24" s="29" t="s">
        <v>95</v>
      </c>
      <c r="B24" s="51" t="s">
        <v>96</v>
      </c>
      <c r="C24" s="55"/>
      <c r="D24" s="55"/>
      <c r="E24" s="55"/>
      <c r="F24" s="56"/>
    </row>
    <row r="25" spans="1:6" s="54" customFormat="1" ht="31.5">
      <c r="A25" s="29" t="s">
        <v>97</v>
      </c>
      <c r="B25" s="51" t="s">
        <v>98</v>
      </c>
      <c r="C25" s="55">
        <v>0</v>
      </c>
      <c r="D25" s="55">
        <v>0</v>
      </c>
      <c r="E25" s="55">
        <v>0</v>
      </c>
      <c r="F25" s="56">
        <v>0</v>
      </c>
    </row>
    <row r="26" spans="1:6" s="54" customFormat="1" ht="18.75">
      <c r="A26" s="29" t="s">
        <v>99</v>
      </c>
      <c r="B26" s="51" t="s">
        <v>100</v>
      </c>
      <c r="C26" s="52">
        <f>SUM(C27:C33)</f>
        <v>0</v>
      </c>
      <c r="D26" s="52">
        <f>D31+D34</f>
        <v>0</v>
      </c>
      <c r="E26" s="52">
        <v>0</v>
      </c>
      <c r="F26" s="53">
        <f>SUM(F27:F33)</f>
        <v>0</v>
      </c>
    </row>
    <row r="27" spans="1:6" s="54" customFormat="1" ht="18.75" hidden="1">
      <c r="A27" s="29" t="s">
        <v>101</v>
      </c>
      <c r="B27" s="51" t="s">
        <v>102</v>
      </c>
      <c r="C27" s="55"/>
      <c r="D27" s="55"/>
      <c r="E27" s="55"/>
      <c r="F27" s="56"/>
    </row>
    <row r="28" spans="1:6" s="54" customFormat="1" ht="18.75" hidden="1">
      <c r="A28" s="29" t="s">
        <v>103</v>
      </c>
      <c r="B28" s="51" t="s">
        <v>104</v>
      </c>
      <c r="C28" s="55"/>
      <c r="D28" s="55"/>
      <c r="E28" s="55"/>
      <c r="F28" s="56"/>
    </row>
    <row r="29" spans="1:6" s="54" customFormat="1" ht="18.75" hidden="1">
      <c r="A29" s="29" t="s">
        <v>105</v>
      </c>
      <c r="B29" s="51" t="s">
        <v>106</v>
      </c>
      <c r="C29" s="55"/>
      <c r="D29" s="55"/>
      <c r="E29" s="55"/>
      <c r="F29" s="56"/>
    </row>
    <row r="30" spans="1:6" s="54" customFormat="1" ht="18.75" hidden="1">
      <c r="A30" s="29" t="s">
        <v>107</v>
      </c>
      <c r="B30" s="51" t="s">
        <v>108</v>
      </c>
      <c r="C30" s="55"/>
      <c r="D30" s="55"/>
      <c r="E30" s="55"/>
      <c r="F30" s="56"/>
    </row>
    <row r="31" spans="1:6" s="54" customFormat="1" ht="18.75">
      <c r="A31" s="29" t="s">
        <v>109</v>
      </c>
      <c r="B31" s="51" t="s">
        <v>110</v>
      </c>
      <c r="C31" s="55">
        <v>0</v>
      </c>
      <c r="D31" s="55">
        <v>0</v>
      </c>
      <c r="E31" s="55">
        <v>0</v>
      </c>
      <c r="F31" s="56">
        <v>0</v>
      </c>
    </row>
    <row r="32" spans="1:6" s="54" customFormat="1" ht="18.75" hidden="1">
      <c r="A32" s="29" t="s">
        <v>111</v>
      </c>
      <c r="B32" s="51" t="s">
        <v>112</v>
      </c>
      <c r="C32" s="55"/>
      <c r="D32" s="55"/>
      <c r="E32" s="55"/>
      <c r="F32" s="56"/>
    </row>
    <row r="33" spans="1:6" s="54" customFormat="1" ht="18.75" hidden="1">
      <c r="A33" s="29" t="s">
        <v>113</v>
      </c>
      <c r="B33" s="51" t="s">
        <v>114</v>
      </c>
      <c r="C33" s="55"/>
      <c r="D33" s="55"/>
      <c r="E33" s="55"/>
      <c r="F33" s="56"/>
    </row>
    <row r="34" spans="1:6" s="54" customFormat="1" ht="18.75">
      <c r="A34" s="29" t="s">
        <v>115</v>
      </c>
      <c r="B34" s="51" t="s">
        <v>114</v>
      </c>
      <c r="C34" s="52">
        <v>0</v>
      </c>
      <c r="D34" s="52">
        <v>0</v>
      </c>
      <c r="E34" s="52">
        <v>0</v>
      </c>
      <c r="F34" s="53" t="e">
        <f>#REF!+#REF!+#REF!</f>
        <v>#REF!</v>
      </c>
    </row>
    <row r="35" spans="1:6" s="54" customFormat="1" ht="18.75" hidden="1">
      <c r="A35" s="29" t="s">
        <v>116</v>
      </c>
      <c r="B35" s="51" t="s">
        <v>117</v>
      </c>
      <c r="C35" s="55"/>
      <c r="D35" s="55"/>
      <c r="E35" s="55"/>
      <c r="F35" s="56"/>
    </row>
    <row r="36" spans="1:6" s="54" customFormat="1" ht="18.75">
      <c r="A36" s="29" t="s">
        <v>118</v>
      </c>
      <c r="B36" s="51" t="s">
        <v>119</v>
      </c>
      <c r="C36" s="52">
        <f>SUM(C37:C42)</f>
        <v>92.47</v>
      </c>
      <c r="D36" s="52">
        <f>SUM(D37:D42)</f>
        <v>125.9</v>
      </c>
      <c r="E36" s="52">
        <f>SUM(E37:E42)</f>
        <v>125.9</v>
      </c>
      <c r="F36" s="53">
        <f>SUM(F37:F42)</f>
        <v>92.47</v>
      </c>
    </row>
    <row r="37" spans="1:6" s="54" customFormat="1" ht="18.75" hidden="1">
      <c r="A37" s="29" t="s">
        <v>120</v>
      </c>
      <c r="B37" s="51" t="s">
        <v>121</v>
      </c>
      <c r="C37" s="55"/>
      <c r="D37" s="55"/>
      <c r="E37" s="55"/>
      <c r="F37" s="56"/>
    </row>
    <row r="38" spans="1:6" s="54" customFormat="1" ht="18.75" hidden="1">
      <c r="A38" s="29" t="s">
        <v>122</v>
      </c>
      <c r="B38" s="51" t="s">
        <v>123</v>
      </c>
      <c r="C38" s="55"/>
      <c r="D38" s="55"/>
      <c r="E38" s="55"/>
      <c r="F38" s="56"/>
    </row>
    <row r="39" spans="1:6" s="54" customFormat="1" ht="18.75" hidden="1">
      <c r="A39" s="29" t="s">
        <v>124</v>
      </c>
      <c r="B39" s="51" t="s">
        <v>125</v>
      </c>
      <c r="C39" s="55"/>
      <c r="D39" s="55"/>
      <c r="E39" s="55"/>
      <c r="F39" s="56"/>
    </row>
    <row r="40" spans="1:6" s="54" customFormat="1" ht="18.75">
      <c r="A40" s="29" t="s">
        <v>124</v>
      </c>
      <c r="B40" s="51" t="s">
        <v>125</v>
      </c>
      <c r="C40" s="55">
        <v>0</v>
      </c>
      <c r="D40" s="55">
        <v>0</v>
      </c>
      <c r="E40" s="55">
        <v>0</v>
      </c>
      <c r="F40" s="56"/>
    </row>
    <row r="41" spans="1:6" s="54" customFormat="1" ht="18.75">
      <c r="A41" s="29" t="s">
        <v>126</v>
      </c>
      <c r="B41" s="51" t="s">
        <v>127</v>
      </c>
      <c r="C41" s="55">
        <v>92.47</v>
      </c>
      <c r="D41" s="55">
        <v>125.9</v>
      </c>
      <c r="E41" s="55">
        <v>125.9</v>
      </c>
      <c r="F41" s="56">
        <v>92.47</v>
      </c>
    </row>
    <row r="42" spans="1:6" s="54" customFormat="1" ht="18.75" hidden="1">
      <c r="A42" s="29" t="s">
        <v>128</v>
      </c>
      <c r="B42" s="51" t="s">
        <v>129</v>
      </c>
      <c r="C42" s="55"/>
      <c r="D42" s="55"/>
      <c r="E42" s="55"/>
      <c r="F42" s="56"/>
    </row>
    <row r="43" spans="1:6" s="54" customFormat="1" ht="18.75">
      <c r="A43" s="29" t="s">
        <v>130</v>
      </c>
      <c r="B43" s="51" t="s">
        <v>131</v>
      </c>
      <c r="C43" s="52">
        <f>SUM(C44:C45)</f>
        <v>714.86</v>
      </c>
      <c r="D43" s="52">
        <f>SUM(D44:D45)</f>
        <v>513.56999999999994</v>
      </c>
      <c r="E43" s="52">
        <f>SUM(E44:E45)</f>
        <v>446.39</v>
      </c>
      <c r="F43" s="53">
        <f>SUM(F44:F45)</f>
        <v>607.53</v>
      </c>
    </row>
    <row r="44" spans="1:6" s="54" customFormat="1" ht="18.75">
      <c r="A44" s="29" t="s">
        <v>132</v>
      </c>
      <c r="B44" s="51" t="s">
        <v>133</v>
      </c>
      <c r="C44" s="55">
        <f>674.86+40</f>
        <v>714.86</v>
      </c>
      <c r="D44" s="55">
        <f>699.53+12.48-198.44</f>
        <v>513.56999999999994</v>
      </c>
      <c r="E44" s="55">
        <f>625.99+10.54-51.48-138.66</f>
        <v>446.39</v>
      </c>
      <c r="F44" s="56">
        <f>685.24-87.24+8.53+1</f>
        <v>607.53</v>
      </c>
    </row>
    <row r="45" spans="1:6" s="54" customFormat="1" ht="18.75" hidden="1">
      <c r="A45" s="29" t="s">
        <v>134</v>
      </c>
      <c r="B45" s="51" t="s">
        <v>135</v>
      </c>
      <c r="C45" s="55"/>
      <c r="D45" s="55"/>
      <c r="E45" s="55"/>
      <c r="F45" s="56"/>
    </row>
    <row r="46" spans="1:6" s="54" customFormat="1" ht="18.75" hidden="1">
      <c r="A46" s="29" t="s">
        <v>136</v>
      </c>
      <c r="B46" s="51" t="s">
        <v>137</v>
      </c>
      <c r="C46" s="52">
        <f>SUM(C47:C51)</f>
        <v>0</v>
      </c>
      <c r="D46" s="52">
        <f>SUM(D47:D51)</f>
        <v>0</v>
      </c>
      <c r="E46" s="52">
        <f>SUM(E47:E51)</f>
        <v>0</v>
      </c>
      <c r="F46" s="53">
        <f>SUM(F47:F51)</f>
        <v>0</v>
      </c>
    </row>
    <row r="47" spans="1:6" s="54" customFormat="1" ht="31.5" hidden="1">
      <c r="A47" s="29" t="s">
        <v>138</v>
      </c>
      <c r="B47" s="51" t="s">
        <v>139</v>
      </c>
      <c r="C47" s="55"/>
      <c r="D47" s="55"/>
      <c r="E47" s="55"/>
      <c r="F47" s="56"/>
    </row>
    <row r="48" spans="1:6" s="54" customFormat="1" ht="18.75" hidden="1">
      <c r="A48" s="29" t="s">
        <v>140</v>
      </c>
      <c r="B48" s="51" t="s">
        <v>141</v>
      </c>
      <c r="C48" s="55"/>
      <c r="D48" s="55"/>
      <c r="E48" s="55"/>
      <c r="F48" s="56"/>
    </row>
    <row r="49" spans="1:6" s="54" customFormat="1" ht="18.75" hidden="1">
      <c r="A49" s="29" t="s">
        <v>142</v>
      </c>
      <c r="B49" s="51" t="s">
        <v>143</v>
      </c>
      <c r="C49" s="55"/>
      <c r="D49" s="55"/>
      <c r="E49" s="55"/>
      <c r="F49" s="56"/>
    </row>
    <row r="50" spans="1:6" s="54" customFormat="1" ht="18.75" hidden="1">
      <c r="A50" s="29" t="s">
        <v>144</v>
      </c>
      <c r="B50" s="51" t="s">
        <v>145</v>
      </c>
      <c r="C50" s="55"/>
      <c r="D50" s="55"/>
      <c r="E50" s="55"/>
      <c r="F50" s="56"/>
    </row>
    <row r="51" spans="1:6" s="54" customFormat="1" ht="18.75" hidden="1">
      <c r="A51" s="29" t="s">
        <v>146</v>
      </c>
      <c r="B51" s="51" t="s">
        <v>147</v>
      </c>
      <c r="C51" s="55"/>
      <c r="D51" s="55"/>
      <c r="E51" s="55"/>
      <c r="F51" s="56"/>
    </row>
    <row r="52" spans="1:6" s="54" customFormat="1" ht="18.75">
      <c r="A52" s="29" t="s">
        <v>148</v>
      </c>
      <c r="B52" s="51" t="s">
        <v>149</v>
      </c>
      <c r="C52" s="52">
        <f>C53+C56</f>
        <v>660.04000000000008</v>
      </c>
      <c r="D52" s="52">
        <f>D53+D56</f>
        <v>714.58</v>
      </c>
      <c r="E52" s="52">
        <f>E53+E56</f>
        <v>714.58</v>
      </c>
      <c r="F52" s="53" t="e">
        <f>SUM(F53:F56)</f>
        <v>#VALUE!</v>
      </c>
    </row>
    <row r="53" spans="1:6" s="54" customFormat="1" ht="18.75">
      <c r="A53" s="29" t="s">
        <v>150</v>
      </c>
      <c r="B53" s="51" t="s">
        <v>151</v>
      </c>
      <c r="C53" s="55">
        <v>0</v>
      </c>
      <c r="D53" s="55">
        <v>0</v>
      </c>
      <c r="E53" s="55">
        <v>0</v>
      </c>
      <c r="F53" s="56">
        <v>0</v>
      </c>
    </row>
    <row r="54" spans="1:6" s="54" customFormat="1" ht="18.75" hidden="1">
      <c r="A54" s="29" t="s">
        <v>152</v>
      </c>
      <c r="B54" s="51" t="s">
        <v>153</v>
      </c>
      <c r="C54" s="55" t="e">
        <f t="shared" ref="C54:F55" si="1">A54+B54</f>
        <v>#VALUE!</v>
      </c>
      <c r="D54" s="55" t="e">
        <f t="shared" si="1"/>
        <v>#VALUE!</v>
      </c>
      <c r="E54" s="55" t="e">
        <f t="shared" si="1"/>
        <v>#VALUE!</v>
      </c>
      <c r="F54" s="56" t="e">
        <f t="shared" si="1"/>
        <v>#VALUE!</v>
      </c>
    </row>
    <row r="55" spans="1:6" s="54" customFormat="1" ht="18.75" hidden="1">
      <c r="A55" s="29" t="s">
        <v>154</v>
      </c>
      <c r="B55" s="51" t="s">
        <v>155</v>
      </c>
      <c r="C55" s="55" t="e">
        <f t="shared" si="1"/>
        <v>#VALUE!</v>
      </c>
      <c r="D55" s="55" t="e">
        <f t="shared" si="1"/>
        <v>#VALUE!</v>
      </c>
      <c r="E55" s="55" t="e">
        <f t="shared" si="1"/>
        <v>#VALUE!</v>
      </c>
      <c r="F55" s="56" t="e">
        <f t="shared" si="1"/>
        <v>#VALUE!</v>
      </c>
    </row>
    <row r="56" spans="1:6" s="54" customFormat="1" ht="18.75">
      <c r="A56" s="29" t="s">
        <v>156</v>
      </c>
      <c r="B56" s="51" t="s">
        <v>157</v>
      </c>
      <c r="C56" s="55">
        <f>658.21+1.83</f>
        <v>660.04000000000008</v>
      </c>
      <c r="D56" s="55">
        <v>714.58</v>
      </c>
      <c r="E56" s="55">
        <v>714.58</v>
      </c>
      <c r="F56" s="56">
        <v>658.21</v>
      </c>
    </row>
    <row r="57" spans="1:6" s="54" customFormat="1" ht="18.75" hidden="1">
      <c r="A57" s="29" t="s">
        <v>158</v>
      </c>
      <c r="B57" s="51" t="s">
        <v>159</v>
      </c>
      <c r="C57" s="52">
        <f>SUM(C58:C59)</f>
        <v>0</v>
      </c>
      <c r="D57" s="52">
        <f>SUM(D58:D59)</f>
        <v>0</v>
      </c>
      <c r="E57" s="52">
        <f>SUM(E58:E59)</f>
        <v>0</v>
      </c>
      <c r="F57" s="53">
        <f>SUM(F58:F59)</f>
        <v>0</v>
      </c>
    </row>
    <row r="58" spans="1:6" s="54" customFormat="1" ht="18.75" hidden="1">
      <c r="A58" s="29" t="s">
        <v>160</v>
      </c>
      <c r="B58" s="51" t="s">
        <v>161</v>
      </c>
      <c r="C58" s="55"/>
      <c r="D58" s="55"/>
      <c r="E58" s="55"/>
      <c r="F58" s="56"/>
    </row>
    <row r="59" spans="1:6" s="54" customFormat="1" ht="18.75" hidden="1">
      <c r="A59" s="29" t="s">
        <v>162</v>
      </c>
      <c r="B59" s="51" t="s">
        <v>163</v>
      </c>
      <c r="C59" s="55"/>
      <c r="D59" s="55"/>
      <c r="E59" s="55"/>
      <c r="F59" s="56"/>
    </row>
    <row r="60" spans="1:6" s="54" customFormat="1" ht="18.75" hidden="1">
      <c r="A60" s="29" t="s">
        <v>164</v>
      </c>
      <c r="B60" s="51" t="s">
        <v>165</v>
      </c>
      <c r="C60" s="55"/>
      <c r="D60" s="55"/>
      <c r="E60" s="55"/>
      <c r="F60" s="56"/>
    </row>
    <row r="61" spans="1:6" s="54" customFormat="1" ht="18.75" hidden="1">
      <c r="A61" s="29" t="s">
        <v>166</v>
      </c>
      <c r="B61" s="51" t="s">
        <v>167</v>
      </c>
      <c r="C61" s="55"/>
      <c r="D61" s="55"/>
      <c r="E61" s="55"/>
      <c r="F61" s="56"/>
    </row>
    <row r="62" spans="1:6" s="54" customFormat="1" ht="47.25" hidden="1">
      <c r="A62" s="29" t="s">
        <v>168</v>
      </c>
      <c r="B62" s="51" t="s">
        <v>169</v>
      </c>
      <c r="C62" s="55"/>
      <c r="D62" s="55"/>
      <c r="E62" s="55"/>
      <c r="F62" s="56"/>
    </row>
    <row r="63" spans="1:6" s="54" customFormat="1" ht="31.5" hidden="1">
      <c r="A63" s="29" t="s">
        <v>170</v>
      </c>
      <c r="B63" s="51" t="s">
        <v>171</v>
      </c>
      <c r="C63" s="55"/>
      <c r="D63" s="55"/>
      <c r="E63" s="55"/>
      <c r="F63" s="56"/>
    </row>
    <row r="64" spans="1:6" s="54" customFormat="1" ht="18.75" hidden="1">
      <c r="A64" s="29" t="s">
        <v>172</v>
      </c>
      <c r="B64" s="51" t="s">
        <v>173</v>
      </c>
      <c r="C64" s="55"/>
      <c r="D64" s="55"/>
      <c r="E64" s="55"/>
      <c r="F64" s="56"/>
    </row>
    <row r="65" spans="1:6" s="54" customFormat="1" ht="18.75" hidden="1">
      <c r="A65" s="29" t="s">
        <v>174</v>
      </c>
      <c r="B65" s="51" t="s">
        <v>175</v>
      </c>
      <c r="C65" s="55"/>
      <c r="D65" s="55"/>
      <c r="E65" s="55"/>
      <c r="F65" s="56"/>
    </row>
    <row r="66" spans="1:6" s="54" customFormat="1" ht="18.75" hidden="1">
      <c r="A66" s="29" t="s">
        <v>176</v>
      </c>
      <c r="B66" s="51"/>
      <c r="C66" s="52">
        <f>C8+C17+C20+C26+C34+C36+C43+C52+C15</f>
        <v>2851.17</v>
      </c>
      <c r="D66" s="52">
        <f>D8+D17+D20+D26+D34+D36+D43+D52+D15</f>
        <v>2701.7200000000003</v>
      </c>
      <c r="E66" s="52">
        <f>E8+E17+E20+E26+E34+E36+E43+E52+E15</f>
        <v>2634.54</v>
      </c>
      <c r="F66" s="53" t="e">
        <f>F8+F17+F20+F26+F34+F36+F43+F52+F15</f>
        <v>#REF!</v>
      </c>
    </row>
    <row r="67" spans="1:6" s="54" customFormat="1" ht="18.75" hidden="1">
      <c r="A67" s="29"/>
      <c r="B67" s="51"/>
      <c r="C67" s="55"/>
      <c r="D67" s="55"/>
      <c r="E67" s="55"/>
      <c r="F67" s="56"/>
    </row>
    <row r="68" spans="1:6" s="54" customFormat="1" ht="18.75">
      <c r="A68" s="29" t="s">
        <v>176</v>
      </c>
      <c r="B68" s="51"/>
      <c r="C68" s="52">
        <f>C52+C43+C36+C34+C17+C8+C15</f>
        <v>2851.17</v>
      </c>
      <c r="D68" s="52">
        <f>D52+D43+D36+D34+D17+D8+D15</f>
        <v>2701.7200000000003</v>
      </c>
      <c r="E68" s="52">
        <f>E52+E43+E36+E34+E17+E8+E15</f>
        <v>2634.54</v>
      </c>
      <c r="F68" s="53" t="e">
        <f>F11+F20+F23+F29+#REF!+F39+F45+F54+F18</f>
        <v>#REF!</v>
      </c>
    </row>
    <row r="69" spans="1:6" s="54" customFormat="1" ht="18.75">
      <c r="A69" s="29" t="s">
        <v>177</v>
      </c>
      <c r="B69" s="51" t="s">
        <v>178</v>
      </c>
      <c r="C69" s="55">
        <v>71.23</v>
      </c>
      <c r="D69" s="55">
        <v>69.28</v>
      </c>
      <c r="E69" s="55">
        <v>138.66</v>
      </c>
      <c r="F69" s="56">
        <v>146.41999999999999</v>
      </c>
    </row>
    <row r="70" spans="1:6" s="54" customFormat="1" ht="18.75">
      <c r="A70" s="57" t="s">
        <v>179</v>
      </c>
      <c r="B70" s="58"/>
      <c r="C70" s="55">
        <f>C68+C69</f>
        <v>2922.4</v>
      </c>
      <c r="D70" s="59">
        <f>D68+D69</f>
        <v>2771.0000000000005</v>
      </c>
      <c r="E70" s="59">
        <f>E68+E69</f>
        <v>2773.2</v>
      </c>
      <c r="F70" s="56" t="e">
        <f>F66+F67</f>
        <v>#REF!</v>
      </c>
    </row>
  </sheetData>
  <mergeCells count="4">
    <mergeCell ref="D1:E1"/>
    <mergeCell ref="D2:F2"/>
    <mergeCell ref="A4:E4"/>
    <mergeCell ref="E5:F5"/>
  </mergeCells>
  <pageMargins left="0.70833333333333304" right="0.70833333333333304" top="0.39374999999999999" bottom="0.35416666666666702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</vt:lpstr>
      <vt:lpstr>8</vt:lpstr>
      <vt:lpstr>Print_Area_6</vt:lpstr>
      <vt:lpstr>Print_Area_8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Купчегень</cp:lastModifiedBy>
  <cp:revision>0</cp:revision>
  <cp:lastPrinted>2016-12-20T09:41:01Z</cp:lastPrinted>
  <dcterms:modified xsi:type="dcterms:W3CDTF">2017-01-09T06:08:33Z</dcterms:modified>
</cp:coreProperties>
</file>