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activeTab="1"/>
  </bookViews>
  <sheets>
    <sheet name=" прил1" sheetId="1" r:id="rId1"/>
    <sheet name="2 прил" sheetId="2" r:id="rId2"/>
  </sheets>
  <definedNames>
    <definedName name="_xlnm.Print_Area" localSheetId="0">' прил1'!$A$1:$M$70</definedName>
    <definedName name="_xlnm.Print_Area" localSheetId="1">'2 прил'!$A$1:$M$97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<sst xmlns="http://schemas.openxmlformats.org/spreadsheetml/2006/main" count="685" uniqueCount="257">
  <si>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</si>
  <si>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</si>
  <si>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</si>
  <si>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</si>
  <si>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</si>
  <si>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</si>
  <si>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852</t>
  </si>
  <si>
    <t>Наименование</t>
  </si>
  <si>
    <t>Изменения (+;-)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</si>
  <si>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</si>
  <si>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</si>
  <si>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</si>
  <si>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</si>
  <si>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</si>
  <si>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</si>
  <si>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</si>
  <si>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</si>
  <si>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</si>
  <si>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</si>
  <si>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</si>
  <si>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</si>
  <si>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</si>
  <si>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</si>
  <si>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</si>
  <si>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</si>
  <si>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</si>
  <si>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</si>
  <si>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</si>
  <si>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</si>
  <si>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</si>
  <si>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</si>
  <si>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</si>
  <si>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</si>
  <si>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</si>
  <si>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</si>
  <si>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</si>
  <si>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</si>
  <si>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Изменения на 2016 год (+;-)</t>
  </si>
  <si>
    <t>1 03 02000 01 0000 110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</si>
  <si>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</si>
  <si>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</si>
  <si>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</si>
  <si>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</si>
  <si>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</si>
  <si>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</si>
  <si>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</si>
  <si>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</si>
  <si>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</si>
  <si>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</si>
  <si>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</si>
  <si>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</si>
  <si>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</si>
  <si>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</si>
  <si>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</si>
  <si>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</si>
  <si>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</si>
  <si>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</si>
  <si>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</si>
  <si>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</si>
  <si>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</si>
  <si>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</si>
  <si>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</si>
  <si>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</si>
  <si>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</si>
  <si>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</si>
  <si>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</si>
  <si>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>11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</si>
  <si>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</si>
  <si>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</si>
  <si>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</si>
  <si>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</si>
  <si>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</si>
  <si>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</si>
  <si>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</si>
  <si>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</si>
  <si>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14</t>
  </si>
  <si>
    <t>Другие вопросы в области национальной безопасности и правоохранительной деятельности</t>
  </si>
  <si>
    <t>09</t>
  </si>
  <si>
    <t>1 13 01995 10 0000 130</t>
  </si>
  <si>
    <t>Прочие доходы от оказания платных услуг (работ) получателями средств бюджетов поселений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</si>
  <si>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</si>
  <si>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</si>
  <si>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</si>
  <si>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</si>
  <si>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</si>
  <si>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</si>
  <si>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</si>
  <si>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</si>
  <si>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</si>
  <si>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</si>
  <si>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</si>
  <si>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</si>
  <si>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</si>
  <si>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</si>
  <si>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</si>
  <si>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</si>
  <si>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</si>
  <si>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</si>
  <si>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</si>
  <si>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</si>
  <si>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</si>
  <si>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</si>
  <si>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</si>
  <si>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</si>
  <si>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</si>
  <si>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</si>
  <si>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</si>
  <si>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</si>
  <si>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</si>
  <si>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</si>
  <si>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</si>
  <si>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</si>
  <si>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</si>
  <si>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</si>
  <si>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</si>
  <si>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</si>
  <si>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</si>
  <si>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</si>
  <si>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</si>
  <si>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</si>
  <si>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8</t>
  </si>
  <si>
    <t>Физическая культура и спорт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</si>
  <si>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</si>
  <si>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</si>
  <si>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</si>
  <si>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</si>
  <si>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</si>
  <si>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</si>
  <si>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</si>
  <si>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</si>
  <si>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</si>
  <si>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</si>
  <si>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</si>
  <si>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</si>
  <si>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</si>
  <si>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</si>
  <si>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</si>
  <si>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</si>
  <si>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0130000000</t>
  </si>
  <si>
    <t>9900000000</t>
  </si>
  <si>
    <t>0110000000</t>
  </si>
  <si>
    <t>0110300000</t>
  </si>
  <si>
    <t>010А101100</t>
  </si>
  <si>
    <t>010А101110</t>
  </si>
  <si>
    <t>010А101190</t>
  </si>
  <si>
    <t>990000Ш600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</si>
  <si>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</si>
  <si>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Подпрограмма "Устойчивое развитие систем жизнеобеспечения Хабаровского сельского поселения на 2015-2018г.г"</t>
  </si>
  <si>
    <t>Муниципальная программа "Комплексное развитие территории Хабаровского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</si>
  <si>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Хабаровского сельского поселения на 2015-2018г.г"</t>
  </si>
  <si>
    <t>Муниципальная программа "Комплексное развитие территории Хабаровское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</si>
  <si>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</si>
  <si>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</si>
  <si>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</si>
  <si>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 xml:space="preserve">Фонд оплаты труда государственных (муниципальных) органов </t>
  </si>
  <si>
    <t>0120200190</t>
  </si>
  <si>
    <t>НАЦИОНАЛЬНАЯ ОБОРОНА</t>
  </si>
  <si>
    <t>Мобилизационная и вневойсковая подготовка</t>
  </si>
  <si>
    <t>01302001190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</si>
  <si>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</si>
  <si>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</si>
  <si>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</si>
  <si>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</si>
  <si>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990А018000</t>
  </si>
  <si>
    <t>Остаток на начало года</t>
  </si>
  <si>
    <t>Утверждено доходов на 2016 год</t>
  </si>
  <si>
    <t>Итого доходов</t>
  </si>
  <si>
    <t>Утвержено расходов на 2016 год</t>
  </si>
  <si>
    <t>86000</t>
  </si>
  <si>
    <t>285000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</si>
  <si>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</si>
  <si>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5"/>
        <rFont val="Times New Roman"/>
        <family val="1"/>
      </rPr>
      <t xml:space="preserve"> </t>
    </r>
    <r>
      <rPr>
        <i/>
        <sz val="35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</si>
  <si>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5"/>
        <color indexed="10"/>
        <rFont val="Times New Roman"/>
        <family val="1"/>
      </rPr>
      <t xml:space="preserve"> </t>
    </r>
  </si>
  <si>
    <t xml:space="preserve">Иные межбюджетные трансферты   </t>
  </si>
  <si>
    <t>853</t>
  </si>
  <si>
    <t>Уплата пеней, штрафов</t>
  </si>
  <si>
    <t>Приложение №1</t>
  </si>
  <si>
    <t>Исполнение</t>
  </si>
  <si>
    <t>% исполнения</t>
  </si>
  <si>
    <t>Код главы администратора</t>
  </si>
  <si>
    <t xml:space="preserve"> </t>
  </si>
  <si>
    <t>Приложение 2</t>
  </si>
  <si>
    <t>00</t>
  </si>
  <si>
    <t>Субсидия на оплату труда работникам бюджетной сферы</t>
  </si>
  <si>
    <t>120</t>
  </si>
  <si>
    <t>010А1S8500</t>
  </si>
  <si>
    <t>Развитие молодежной политики в рамках подпрограммы "Развитие социально-культурной сферы"</t>
  </si>
  <si>
    <t>Расходы на выплату персоналу государственных(муниципальных)органов</t>
  </si>
  <si>
    <t>202 45160 10 0000 150</t>
  </si>
  <si>
    <t>202 40014 10 0000 150</t>
  </si>
  <si>
    <t xml:space="preserve"> 2 02 04000 00 0000 150</t>
  </si>
  <si>
    <t>2 02 3000 00 0000 150</t>
  </si>
  <si>
    <t>2 02 10000 00 0000 150</t>
  </si>
  <si>
    <t>2 0215001 10 0000 150</t>
  </si>
  <si>
    <t>1 06 06030 00 0000 110</t>
  </si>
  <si>
    <t>108 00000 00 0000 000</t>
  </si>
  <si>
    <t>Государственная пошлина</t>
  </si>
  <si>
    <t>108 04020 01 0000110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</si>
  <si>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</si>
  <si>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111 00000 00 0000 000</t>
  </si>
  <si>
    <t>Неналоговые доходы</t>
  </si>
  <si>
    <t>Доходы,получаемые в виде арендной платы,а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</si>
  <si>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</si>
  <si>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Муниципальная программа "Комплексное развитие территории Куладинского сельского поселения "</t>
  </si>
  <si>
    <t xml:space="preserve">АВЦП" Обеспечение деятельности Администрации МО Куладинское сельское поселение </t>
  </si>
  <si>
    <t>Муниципальная программа "Комплексное развитие территории Куладинское сельского поселения "</t>
  </si>
  <si>
    <t>0110451180</t>
  </si>
  <si>
    <t>0110400000</t>
  </si>
  <si>
    <t>990000Ш500</t>
  </si>
  <si>
    <t>10</t>
  </si>
  <si>
    <t>Подпрограмма "Повышение качества управления муниципальным имуществом и земельными ресурсами Куладинского сельского поселения 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</si>
  <si>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"</t>
  </si>
  <si>
    <t>0140200000</t>
  </si>
  <si>
    <t>Подпрограмма "Устойчивое развитие систем жизнеобеспечения  Куладинского сельского поселения 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</si>
  <si>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"</t>
  </si>
  <si>
    <t>Подпрограмма "Развитие социально-культурной сферы Куладинского сельского поселения "</t>
  </si>
  <si>
    <t>Развитие культуры   в рамках подпрограммы "Развитие социально-культурной сферы" МО Куладинского сельское поселение "</t>
  </si>
  <si>
    <t>Развитие физической культуры  в рамках подпрограммы "Развитие социально-культурной сферы" МО Куладинского сельского поселения "</t>
  </si>
  <si>
    <t>0130100000</t>
  </si>
  <si>
    <t>План на      2020 г</t>
  </si>
  <si>
    <t>1. Настоящее Решение вступает в силу после его подписания.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</si>
  <si>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</si>
  <si>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</si>
  <si>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>202 35118 10 0000 150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</si>
  <si>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</si>
  <si>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</si>
  <si>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2 0220000 00 0000 150</t>
  </si>
  <si>
    <t>Субсидии бюджетам бюджетной системы Российской Федерации (межбюджетные субсидии)</t>
  </si>
  <si>
    <t>Прочие субсидии</t>
  </si>
  <si>
    <t>2 0229999 00 0000 150</t>
  </si>
  <si>
    <t>Прочие субсидии бюджетам сельских поселений</t>
  </si>
  <si>
    <t>2 0229999 10 0000 150</t>
  </si>
  <si>
    <t>117 05050 10 0000 180</t>
  </si>
  <si>
    <t>Штрафы, санкции,возмещение ущерба</t>
  </si>
  <si>
    <t>116 00000 00 0000 000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</si>
  <si>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</si>
  <si>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906</t>
  </si>
  <si>
    <t>116 02020 02 0000 140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</si>
  <si>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</si>
  <si>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219 00000 10 0000 150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</si>
  <si>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</si>
  <si>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</si>
  <si>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трансфертов,имеющих целевое назначение,прошлых лет</t>
  </si>
  <si>
    <t>219 00000 00 0000 000</t>
  </si>
  <si>
    <t>Обеспечение пожарной безопасности</t>
  </si>
  <si>
    <t>Дорожное хозяйство (дорожные фонды)</t>
  </si>
  <si>
    <t>01201S22Д0</t>
  </si>
  <si>
    <t>0130300000</t>
  </si>
  <si>
    <t>01303S8500</t>
  </si>
  <si>
    <t>0130300001</t>
  </si>
  <si>
    <t>01301S8500</t>
  </si>
  <si>
    <t>План на 2020 год</t>
  </si>
  <si>
    <t>Обеспечение проведения выборов и референдумов</t>
  </si>
  <si>
    <t>07</t>
  </si>
  <si>
    <t xml:space="preserve"> Физическая культура</t>
  </si>
  <si>
    <t>Исполнение доходов бюджета муниципального образования Куладинское сельское поселение по коду бюджетной классификации доходов бюджетов Российской Федерации за 2020 год</t>
  </si>
  <si>
    <t>Исполнение бюджетных ассигнований по разделам,подразделам классификации расходов бюджета муниципального образования Куладинского сельского поселения за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</si>
</sst>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"/>
    <numFmt numFmtId="183" formatCode="0.000000"/>
    <numFmt numFmtId="184" formatCode="0.00000"/>
    <numFmt numFmtId="185" formatCode="0.0000"/>
    <numFmt numFmtId="186" formatCode="[$-FC19]d\ mmmm\ yyyy\ &quot;г.&quot;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50"/>
      <color indexed="8"/>
      <name val="Times New Roman"/>
      <family val="1"/>
    </font>
    <font>
      <sz val="50"/>
      <name val="Times New Roman"/>
      <family val="1"/>
    </font>
    <font>
      <sz val="60"/>
      <color indexed="8"/>
      <name val="Times New Roman"/>
      <family val="1"/>
    </font>
    <font>
      <sz val="60"/>
      <name val="Times New Roman"/>
      <family val="1"/>
    </font>
    <font>
      <sz val="60"/>
      <color indexed="8"/>
      <name val="Arial Cyr"/>
      <family val="0"/>
    </font>
    <font>
      <b/>
      <sz val="60"/>
      <name val="Times New Roman"/>
      <family val="1"/>
    </font>
    <font>
      <sz val="60"/>
      <name val="Arial Cyr"/>
      <family val="0"/>
    </font>
    <font>
      <b/>
      <sz val="60"/>
      <color indexed="8"/>
      <name val="Arial Cyr"/>
      <family val="0"/>
    </font>
    <font>
      <sz val="55"/>
      <color indexed="8"/>
      <name val="Times New Roman"/>
      <family val="1"/>
    </font>
    <font>
      <sz val="65"/>
      <name val="Times New Roman"/>
      <family val="1"/>
    </font>
    <font>
      <sz val="65"/>
      <name val="Arial Cyr"/>
      <family val="0"/>
    </font>
    <font>
      <b/>
      <sz val="65"/>
      <name val="Times New Roman"/>
      <family val="1"/>
    </font>
    <font>
      <sz val="35"/>
      <name val="Times New Roman"/>
      <family val="1"/>
    </font>
    <font>
      <sz val="35"/>
      <name val="Arial Cyr"/>
      <family val="0"/>
    </font>
    <font>
      <b/>
      <sz val="35"/>
      <name val="Times New Roman"/>
      <family val="1"/>
    </font>
    <font>
      <vertAlign val="superscript"/>
      <sz val="35"/>
      <name val="Times New Roman"/>
      <family val="1"/>
    </font>
    <font>
      <i/>
      <sz val="35"/>
      <name val="Times New Roman"/>
      <family val="1"/>
    </font>
    <font>
      <i/>
      <sz val="35"/>
      <color indexed="10"/>
      <name val="Times New Roman"/>
      <family val="1"/>
    </font>
    <font>
      <sz val="35"/>
      <color indexed="8"/>
      <name val="Times New Roman"/>
      <family val="1"/>
    </font>
    <font>
      <b/>
      <sz val="35"/>
      <color indexed="10"/>
      <name val="Times New Roman"/>
      <family val="1"/>
    </font>
    <font>
      <sz val="35"/>
      <color indexed="10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sz val="72"/>
      <name val="Times New Roman"/>
      <family val="1"/>
    </font>
    <font>
      <b/>
      <sz val="72"/>
      <color indexed="8"/>
      <name val="Arial Cyr"/>
      <family val="0"/>
    </font>
    <font>
      <b/>
      <sz val="72"/>
      <name val="Times New Roman"/>
      <family val="1"/>
    </font>
    <font>
      <b/>
      <i/>
      <sz val="72"/>
      <color indexed="8"/>
      <name val="Arial Cyr"/>
      <family val="0"/>
    </font>
    <font>
      <sz val="72"/>
      <color indexed="8"/>
      <name val="Arial Cyr"/>
      <family val="0"/>
    </font>
    <font>
      <i/>
      <sz val="72"/>
      <color indexed="8"/>
      <name val="Arial Cyr"/>
      <family val="0"/>
    </font>
    <font>
      <sz val="68"/>
      <name val="Times New Roman"/>
      <family val="1"/>
    </font>
    <font>
      <sz val="55"/>
      <name val="Times New Roman"/>
      <family val="1"/>
    </font>
    <font>
      <b/>
      <sz val="55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72"/>
      <color indexed="8"/>
      <name val="Times New Roman"/>
      <family val="1"/>
    </font>
    <font>
      <b/>
      <sz val="72"/>
      <color indexed="8"/>
      <name val="Times New Roman"/>
      <family val="1"/>
    </font>
    <font>
      <b/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74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right" vertical="justify"/>
    </xf>
    <xf numFmtId="0" fontId="14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1" xfId="54" applyFont="1" applyFill="1" applyBorder="1" applyAlignment="1">
      <alignment horizontal="left" wrapText="1"/>
      <protection/>
    </xf>
    <xf numFmtId="49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/>
    </xf>
    <xf numFmtId="0" fontId="22" fillId="0" borderId="0" xfId="0" applyNumberFormat="1" applyFont="1" applyFill="1" applyAlignment="1">
      <alignment wrapText="1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/>
      <protection/>
    </xf>
    <xf numFmtId="2" fontId="25" fillId="0" borderId="14" xfId="0" applyNumberFormat="1" applyFont="1" applyFill="1" applyBorder="1" applyAlignment="1">
      <alignment horizontal="center" wrapText="1"/>
    </xf>
    <xf numFmtId="171" fontId="25" fillId="0" borderId="10" xfId="0" applyNumberFormat="1" applyFont="1" applyFill="1" applyBorder="1" applyAlignment="1">
      <alignment horizontal="center" wrapText="1"/>
    </xf>
    <xf numFmtId="171" fontId="23" fillId="0" borderId="10" xfId="0" applyNumberFormat="1" applyFont="1" applyFill="1" applyBorder="1" applyAlignment="1">
      <alignment horizontal="center" wrapText="1"/>
    </xf>
    <xf numFmtId="171" fontId="23" fillId="0" borderId="10" xfId="0" applyNumberFormat="1" applyFont="1" applyFill="1" applyBorder="1" applyAlignment="1">
      <alignment horizontal="center"/>
    </xf>
    <xf numFmtId="171" fontId="25" fillId="0" borderId="10" xfId="0" applyNumberFormat="1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wrapText="1"/>
    </xf>
    <xf numFmtId="0" fontId="28" fillId="0" borderId="0" xfId="0" applyNumberFormat="1" applyFont="1" applyFill="1" applyAlignment="1">
      <alignment wrapText="1"/>
    </xf>
    <xf numFmtId="49" fontId="29" fillId="0" borderId="0" xfId="0" applyNumberFormat="1" applyFont="1" applyAlignment="1">
      <alignment horizontal="left" wrapText="1" readingOrder="1"/>
    </xf>
    <xf numFmtId="49" fontId="0" fillId="0" borderId="0" xfId="0" applyNumberFormat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34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justify" wrapText="1"/>
    </xf>
    <xf numFmtId="49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justify" wrapText="1"/>
    </xf>
    <xf numFmtId="2" fontId="34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wrapText="1"/>
    </xf>
    <xf numFmtId="2" fontId="32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2" fontId="34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/>
    </xf>
    <xf numFmtId="49" fontId="32" fillId="0" borderId="10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/>
    </xf>
    <xf numFmtId="49" fontId="50" fillId="0" borderId="12" xfId="0" applyNumberFormat="1" applyFont="1" applyFill="1" applyBorder="1" applyAlignment="1">
      <alignment horizontal="center"/>
    </xf>
    <xf numFmtId="0" fontId="51" fillId="0" borderId="10" xfId="53" applyFont="1" applyFill="1" applyBorder="1" applyAlignment="1">
      <alignment horizontal="justify" wrapText="1"/>
      <protection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2" fontId="23" fillId="0" borderId="14" xfId="0" applyNumberFormat="1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 wrapText="1"/>
    </xf>
    <xf numFmtId="171" fontId="46" fillId="0" borderId="10" xfId="0" applyNumberFormat="1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171" fontId="44" fillId="0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2" fontId="44" fillId="0" borderId="10" xfId="0" applyNumberFormat="1" applyFont="1" applyFill="1" applyBorder="1" applyAlignment="1">
      <alignment wrapText="1"/>
    </xf>
    <xf numFmtId="2" fontId="44" fillId="0" borderId="14" xfId="0" applyNumberFormat="1" applyFont="1" applyFill="1" applyBorder="1" applyAlignment="1">
      <alignment wrapText="1"/>
    </xf>
    <xf numFmtId="2" fontId="46" fillId="0" borderId="14" xfId="0" applyNumberFormat="1" applyFont="1" applyFill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2" fontId="54" fillId="0" borderId="10" xfId="43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vertical="center" wrapText="1"/>
    </xf>
    <xf numFmtId="2" fontId="53" fillId="0" borderId="10" xfId="0" applyNumberFormat="1" applyFont="1" applyBorder="1" applyAlignment="1">
      <alignment horizontal="left" vertical="center" wrapText="1"/>
    </xf>
    <xf numFmtId="2" fontId="53" fillId="0" borderId="10" xfId="43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71" fontId="46" fillId="34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justify"/>
    </xf>
    <xf numFmtId="0" fontId="34" fillId="0" borderId="10" xfId="0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2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2" fontId="55" fillId="0" borderId="10" xfId="0" applyNumberFormat="1" applyFont="1" applyBorder="1" applyAlignment="1">
      <alignment horizontal="center"/>
    </xf>
    <xf numFmtId="2" fontId="55" fillId="0" borderId="10" xfId="67" applyNumberFormat="1" applyFont="1" applyBorder="1" applyAlignment="1">
      <alignment horizontal="right"/>
    </xf>
    <xf numFmtId="0" fontId="52" fillId="0" borderId="10" xfId="53" applyFont="1" applyFill="1" applyBorder="1" applyAlignment="1">
      <alignment horizontal="justify" wrapText="1"/>
      <protection/>
    </xf>
    <xf numFmtId="2" fontId="56" fillId="0" borderId="10" xfId="0" applyNumberFormat="1" applyFont="1" applyBorder="1" applyAlignment="1">
      <alignment/>
    </xf>
    <xf numFmtId="2" fontId="55" fillId="0" borderId="10" xfId="67" applyNumberFormat="1" applyFont="1" applyBorder="1" applyAlignment="1">
      <alignment/>
    </xf>
    <xf numFmtId="2" fontId="55" fillId="0" borderId="14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25" fillId="0" borderId="14" xfId="0" applyFont="1" applyFill="1" applyBorder="1" applyAlignment="1">
      <alignment horizontal="center" wrapText="1"/>
    </xf>
    <xf numFmtId="49" fontId="24" fillId="0" borderId="10" xfId="0" applyNumberFormat="1" applyFont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 horizontal="left" vertical="center" wrapText="1"/>
    </xf>
    <xf numFmtId="171" fontId="46" fillId="0" borderId="10" xfId="0" applyNumberFormat="1" applyFont="1" applyFill="1" applyBorder="1" applyAlignment="1">
      <alignment horizontal="right" wrapText="1"/>
    </xf>
    <xf numFmtId="2" fontId="34" fillId="0" borderId="10" xfId="0" applyNumberFormat="1" applyFont="1" applyBorder="1" applyAlignment="1">
      <alignment/>
    </xf>
    <xf numFmtId="171" fontId="34" fillId="0" borderId="10" xfId="67" applyFont="1" applyBorder="1" applyAlignment="1">
      <alignment horizontal="left"/>
    </xf>
    <xf numFmtId="171" fontId="32" fillId="0" borderId="10" xfId="67" applyFont="1" applyBorder="1" applyAlignment="1">
      <alignment horizontal="left"/>
    </xf>
    <xf numFmtId="0" fontId="36" fillId="0" borderId="15" xfId="0" applyFont="1" applyBorder="1" applyAlignment="1">
      <alignment vertical="top" wrapText="1"/>
    </xf>
    <xf numFmtId="0" fontId="15" fillId="0" borderId="0" xfId="0" applyFont="1" applyAlignment="1">
      <alignment horizontal="left" wrapText="1"/>
    </xf>
    <xf numFmtId="49" fontId="41" fillId="0" borderId="16" xfId="0" applyNumberFormat="1" applyFont="1" applyBorder="1" applyAlignment="1">
      <alignment horizontal="center" vertical="top" wrapText="1"/>
    </xf>
    <xf numFmtId="49" fontId="0" fillId="0" borderId="16" xfId="0" applyNumberFormat="1" applyBorder="1" applyAlignment="1">
      <alignment vertical="top" wrapText="1"/>
    </xf>
    <xf numFmtId="49" fontId="42" fillId="0" borderId="0" xfId="0" applyNumberFormat="1" applyFont="1" applyAlignment="1">
      <alignment horizontal="right" vertical="center" wrapText="1"/>
    </xf>
    <xf numFmtId="49" fontId="43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5" fillId="0" borderId="14" xfId="0" applyFont="1" applyFill="1" applyBorder="1" applyAlignment="1">
      <alignment wrapText="1"/>
    </xf>
    <xf numFmtId="49" fontId="26" fillId="0" borderId="0" xfId="0" applyNumberFormat="1" applyFont="1" applyAlignment="1">
      <alignment wrapText="1"/>
    </xf>
    <xf numFmtId="49" fontId="30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78"/>
  <sheetViews>
    <sheetView view="pageBreakPreview" zoomScale="33" zoomScaleSheetLayoutView="33" zoomScalePageLayoutView="0" workbookViewId="0" topLeftCell="A1">
      <selection activeCell="I2" sqref="I2"/>
    </sheetView>
  </sheetViews>
  <sheetFormatPr defaultColWidth="9.00390625" defaultRowHeight="12.75"/>
  <cols>
    <col min="2" max="2" width="31.75390625" style="0" customWidth="1"/>
    <col min="3" max="3" width="104.125" style="3" customWidth="1"/>
    <col min="4" max="4" width="146.25390625" style="6" customWidth="1"/>
    <col min="5" max="5" width="51.75390625" style="6" hidden="1" customWidth="1"/>
    <col min="6" max="6" width="49.00390625" style="6" hidden="1" customWidth="1"/>
    <col min="7" max="7" width="44.625" style="3" customWidth="1"/>
    <col min="8" max="8" width="46.625" style="0" customWidth="1"/>
    <col min="9" max="9" width="53.625" style="0" customWidth="1"/>
  </cols>
  <sheetData>
    <row r="1" spans="2:10" s="1" customFormat="1" ht="279" customHeight="1">
      <c r="B1" s="72"/>
      <c r="C1" s="73" t="s">
        <v>180</v>
      </c>
      <c r="D1" s="74"/>
      <c r="E1" s="74"/>
      <c r="F1" s="165" t="s">
        <v>176</v>
      </c>
      <c r="G1" s="165"/>
      <c r="H1" s="165"/>
      <c r="I1" s="166"/>
      <c r="J1" s="72"/>
    </row>
    <row r="2" spans="2:10" s="16" customFormat="1" ht="175.5" customHeight="1">
      <c r="B2" s="163" t="s">
        <v>255</v>
      </c>
      <c r="C2" s="164"/>
      <c r="D2" s="164"/>
      <c r="E2" s="164"/>
      <c r="F2" s="164"/>
      <c r="G2" s="164"/>
      <c r="H2" s="72"/>
      <c r="I2" s="72"/>
      <c r="J2" s="72"/>
    </row>
    <row r="3" spans="2:10" s="16" customFormat="1" ht="174">
      <c r="B3" s="75" t="s">
        <v>179</v>
      </c>
      <c r="C3" s="75" t="s">
        <v>129</v>
      </c>
      <c r="D3" s="75" t="s">
        <v>7</v>
      </c>
      <c r="E3" s="76" t="s">
        <v>165</v>
      </c>
      <c r="F3" s="76" t="s">
        <v>8</v>
      </c>
      <c r="G3" s="106" t="s">
        <v>219</v>
      </c>
      <c r="H3" s="107" t="s">
        <v>177</v>
      </c>
      <c r="I3" s="107" t="s">
        <v>178</v>
      </c>
      <c r="J3" s="72"/>
    </row>
    <row r="4" spans="2:10" s="2" customFormat="1" ht="59.25" customHeight="1">
      <c r="B4" s="77">
        <v>1</v>
      </c>
      <c r="C4" s="77">
        <v>2</v>
      </c>
      <c r="D4" s="77">
        <v>3</v>
      </c>
      <c r="E4" s="78"/>
      <c r="F4" s="77">
        <v>4</v>
      </c>
      <c r="G4" s="77">
        <v>5</v>
      </c>
      <c r="H4" s="104"/>
      <c r="I4" s="104"/>
      <c r="J4" s="72"/>
    </row>
    <row r="5" spans="2:10" s="16" customFormat="1" ht="94.5" customHeight="1">
      <c r="B5" s="79" t="s">
        <v>45</v>
      </c>
      <c r="C5" s="80" t="s">
        <v>9</v>
      </c>
      <c r="D5" s="81" t="s">
        <v>81</v>
      </c>
      <c r="E5" s="82" t="e">
        <f>E6+#REF!</f>
        <v>#REF!</v>
      </c>
      <c r="F5" s="82" t="e">
        <f>F6+#REF!</f>
        <v>#REF!</v>
      </c>
      <c r="G5" s="82">
        <f>G6+G41</f>
        <v>588000</v>
      </c>
      <c r="H5" s="82">
        <f>H6+H41</f>
        <v>621979.7099999998</v>
      </c>
      <c r="I5" s="158">
        <f>H5/G5*100</f>
        <v>105.77886224489794</v>
      </c>
      <c r="J5" s="72"/>
    </row>
    <row r="6" spans="2:10" s="16" customFormat="1" ht="66.75" customHeight="1">
      <c r="B6" s="83"/>
      <c r="C6" s="80"/>
      <c r="D6" s="78" t="s">
        <v>82</v>
      </c>
      <c r="E6" s="84">
        <f>E7+E11+E16+E19</f>
        <v>278562</v>
      </c>
      <c r="F6" s="84" t="e">
        <f>F7+F16+F19+#REF!</f>
        <v>#REF!</v>
      </c>
      <c r="G6" s="82">
        <f>G7+++G16+G19+G39</f>
        <v>525150</v>
      </c>
      <c r="H6" s="82">
        <f>H7+++H16+H19+H39</f>
        <v>525189.1199999999</v>
      </c>
      <c r="I6" s="158">
        <f aca="true" t="shared" si="0" ref="I6:I68">H6/G6*100</f>
        <v>100.00744930019991</v>
      </c>
      <c r="J6" s="72"/>
    </row>
    <row r="7" spans="2:10" s="16" customFormat="1" ht="69.75" customHeight="1">
      <c r="B7" s="85" t="s">
        <v>45</v>
      </c>
      <c r="C7" s="86" t="s">
        <v>10</v>
      </c>
      <c r="D7" s="81" t="s">
        <v>11</v>
      </c>
      <c r="E7" s="82">
        <f>E8+E9+E10</f>
        <v>30000</v>
      </c>
      <c r="F7" s="82">
        <f>F8+F9+F10</f>
        <v>-15200</v>
      </c>
      <c r="G7" s="82">
        <f>G8+G9+G10</f>
        <v>48000</v>
      </c>
      <c r="H7" s="82">
        <f>H8+H9+H10</f>
        <v>46374.82</v>
      </c>
      <c r="I7" s="158">
        <f t="shared" si="0"/>
        <v>96.61420833333332</v>
      </c>
      <c r="J7" s="72"/>
    </row>
    <row r="8" spans="2:10" s="16" customFormat="1" ht="284.25" customHeight="1">
      <c r="B8" s="77">
        <v>182</v>
      </c>
      <c r="C8" s="86" t="s">
        <v>83</v>
      </c>
      <c r="D8" s="78" t="s">
        <v>170</v>
      </c>
      <c r="E8" s="84">
        <v>30000</v>
      </c>
      <c r="F8" s="84">
        <v>-15200</v>
      </c>
      <c r="G8" s="84">
        <v>48000</v>
      </c>
      <c r="H8" s="86">
        <v>46374.82</v>
      </c>
      <c r="I8" s="112">
        <f>H8/G8*100</f>
        <v>96.61420833333332</v>
      </c>
      <c r="J8" s="72"/>
    </row>
    <row r="9" spans="2:10" s="16" customFormat="1" ht="113.25" customHeight="1" hidden="1">
      <c r="B9" s="77">
        <v>182</v>
      </c>
      <c r="C9" s="86" t="s">
        <v>84</v>
      </c>
      <c r="D9" s="87" t="s">
        <v>85</v>
      </c>
      <c r="E9" s="84">
        <v>0</v>
      </c>
      <c r="F9" s="84"/>
      <c r="G9" s="84"/>
      <c r="H9" s="86"/>
      <c r="I9" s="112" t="e">
        <f t="shared" si="0"/>
        <v>#DIV/0!</v>
      </c>
      <c r="J9" s="72"/>
    </row>
    <row r="10" spans="2:10" s="16" customFormat="1" ht="53.25" customHeight="1" hidden="1">
      <c r="B10" s="77">
        <v>182</v>
      </c>
      <c r="C10" s="86" t="s">
        <v>86</v>
      </c>
      <c r="D10" s="87" t="s">
        <v>87</v>
      </c>
      <c r="E10" s="84">
        <v>0</v>
      </c>
      <c r="F10" s="84"/>
      <c r="G10" s="84"/>
      <c r="H10" s="86"/>
      <c r="I10" s="112" t="e">
        <f t="shared" si="0"/>
        <v>#DIV/0!</v>
      </c>
      <c r="J10" s="72"/>
    </row>
    <row r="11" spans="2:10" s="16" customFormat="1" ht="132.75" hidden="1">
      <c r="B11" s="85" t="s">
        <v>46</v>
      </c>
      <c r="C11" s="86" t="s">
        <v>38</v>
      </c>
      <c r="D11" s="78" t="s">
        <v>12</v>
      </c>
      <c r="E11" s="84">
        <f>E15+E14+E13+E12</f>
        <v>0</v>
      </c>
      <c r="F11" s="84">
        <f>F15+F14+F13+F12</f>
        <v>0</v>
      </c>
      <c r="G11" s="84">
        <f>G15+G14+G13+G12</f>
        <v>0</v>
      </c>
      <c r="H11" s="86"/>
      <c r="I11" s="112" t="e">
        <f t="shared" si="0"/>
        <v>#DIV/0!</v>
      </c>
      <c r="J11" s="72"/>
    </row>
    <row r="12" spans="2:10" s="16" customFormat="1" ht="132.75" hidden="1">
      <c r="B12" s="77">
        <v>100</v>
      </c>
      <c r="C12" s="86" t="s">
        <v>47</v>
      </c>
      <c r="D12" s="88" t="s">
        <v>88</v>
      </c>
      <c r="E12" s="77">
        <v>0</v>
      </c>
      <c r="F12" s="77">
        <v>0</v>
      </c>
      <c r="G12" s="89">
        <f>E12+F12</f>
        <v>0</v>
      </c>
      <c r="H12" s="86"/>
      <c r="I12" s="112" t="e">
        <f t="shared" si="0"/>
        <v>#DIV/0!</v>
      </c>
      <c r="J12" s="72"/>
    </row>
    <row r="13" spans="2:10" s="16" customFormat="1" ht="177" hidden="1">
      <c r="B13" s="77">
        <v>100</v>
      </c>
      <c r="C13" s="86" t="s">
        <v>48</v>
      </c>
      <c r="D13" s="88" t="s">
        <v>89</v>
      </c>
      <c r="E13" s="77">
        <v>0</v>
      </c>
      <c r="F13" s="77">
        <v>0</v>
      </c>
      <c r="G13" s="89">
        <f>E13+F13</f>
        <v>0</v>
      </c>
      <c r="H13" s="86"/>
      <c r="I13" s="112" t="e">
        <f t="shared" si="0"/>
        <v>#DIV/0!</v>
      </c>
      <c r="J13" s="72"/>
    </row>
    <row r="14" spans="2:10" s="16" customFormat="1" ht="177" hidden="1">
      <c r="B14" s="77">
        <v>100</v>
      </c>
      <c r="C14" s="86" t="s">
        <v>49</v>
      </c>
      <c r="D14" s="88" t="s">
        <v>90</v>
      </c>
      <c r="E14" s="84">
        <v>0</v>
      </c>
      <c r="F14" s="84">
        <v>0</v>
      </c>
      <c r="G14" s="89">
        <f>E14+F14</f>
        <v>0</v>
      </c>
      <c r="H14" s="86"/>
      <c r="I14" s="112" t="e">
        <f t="shared" si="0"/>
        <v>#DIV/0!</v>
      </c>
      <c r="J14" s="72"/>
    </row>
    <row r="15" spans="2:10" s="16" customFormat="1" ht="177" hidden="1">
      <c r="B15" s="77">
        <v>100</v>
      </c>
      <c r="C15" s="86" t="s">
        <v>50</v>
      </c>
      <c r="D15" s="88" t="s">
        <v>90</v>
      </c>
      <c r="E15" s="84">
        <v>0</v>
      </c>
      <c r="F15" s="77">
        <v>0</v>
      </c>
      <c r="G15" s="89">
        <f>E15+F15</f>
        <v>0</v>
      </c>
      <c r="H15" s="86"/>
      <c r="I15" s="112" t="e">
        <f t="shared" si="0"/>
        <v>#DIV/0!</v>
      </c>
      <c r="J15" s="72"/>
    </row>
    <row r="16" spans="2:10" s="17" customFormat="1" ht="66.75" customHeight="1">
      <c r="B16" s="79" t="s">
        <v>45</v>
      </c>
      <c r="C16" s="80" t="s">
        <v>13</v>
      </c>
      <c r="D16" s="81" t="s">
        <v>14</v>
      </c>
      <c r="E16" s="82">
        <f aca="true" t="shared" si="1" ref="E16:G17">E17</f>
        <v>10700</v>
      </c>
      <c r="F16" s="82">
        <f t="shared" si="1"/>
        <v>-6900</v>
      </c>
      <c r="G16" s="82">
        <f t="shared" si="1"/>
        <v>14000</v>
      </c>
      <c r="H16" s="140">
        <f>H17</f>
        <v>14915.73</v>
      </c>
      <c r="I16" s="159">
        <f t="shared" si="0"/>
        <v>106.54092857142857</v>
      </c>
      <c r="J16" s="90"/>
    </row>
    <row r="17" spans="2:10" s="16" customFormat="1" ht="71.25" customHeight="1">
      <c r="B17" s="85" t="s">
        <v>51</v>
      </c>
      <c r="C17" s="77" t="s">
        <v>15</v>
      </c>
      <c r="D17" s="78" t="s">
        <v>16</v>
      </c>
      <c r="E17" s="84">
        <f t="shared" si="1"/>
        <v>10700</v>
      </c>
      <c r="F17" s="84">
        <f t="shared" si="1"/>
        <v>-6900</v>
      </c>
      <c r="G17" s="84">
        <f>G18</f>
        <v>14000</v>
      </c>
      <c r="H17" s="86">
        <f>H18</f>
        <v>14915.73</v>
      </c>
      <c r="I17" s="160">
        <f>H17/G17*100</f>
        <v>106.54092857142857</v>
      </c>
      <c r="J17" s="72"/>
    </row>
    <row r="18" spans="2:10" s="16" customFormat="1" ht="86.25" customHeight="1">
      <c r="B18" s="77">
        <v>182</v>
      </c>
      <c r="C18" s="77" t="s">
        <v>91</v>
      </c>
      <c r="D18" s="78" t="s">
        <v>16</v>
      </c>
      <c r="E18" s="84">
        <v>10700</v>
      </c>
      <c r="F18" s="84">
        <v>-6900</v>
      </c>
      <c r="G18" s="84">
        <v>14000</v>
      </c>
      <c r="H18" s="86">
        <v>14915.73</v>
      </c>
      <c r="I18" s="160">
        <f>H18/G18*100</f>
        <v>106.54092857142857</v>
      </c>
      <c r="J18" s="72"/>
    </row>
    <row r="19" spans="2:10" s="17" customFormat="1" ht="64.5" customHeight="1">
      <c r="B19" s="79" t="s">
        <v>45</v>
      </c>
      <c r="C19" s="80" t="s">
        <v>17</v>
      </c>
      <c r="D19" s="81" t="s">
        <v>18</v>
      </c>
      <c r="E19" s="82">
        <f>E20+E22</f>
        <v>237862</v>
      </c>
      <c r="F19" s="82">
        <f>F20+F22</f>
        <v>-9665.41</v>
      </c>
      <c r="G19" s="82">
        <f>G20+G22</f>
        <v>461750</v>
      </c>
      <c r="H19" s="140">
        <f>H20+H22</f>
        <v>462498.56999999995</v>
      </c>
      <c r="I19" s="158">
        <f t="shared" si="0"/>
        <v>100.16211586356252</v>
      </c>
      <c r="J19" s="90"/>
    </row>
    <row r="20" spans="2:10" s="17" customFormat="1" ht="78.75" customHeight="1">
      <c r="B20" s="85" t="s">
        <v>51</v>
      </c>
      <c r="C20" s="77" t="s">
        <v>92</v>
      </c>
      <c r="D20" s="78" t="s">
        <v>171</v>
      </c>
      <c r="E20" s="84">
        <f>E21</f>
        <v>28100</v>
      </c>
      <c r="F20" s="84"/>
      <c r="G20" s="84">
        <f>G21</f>
        <v>101750</v>
      </c>
      <c r="H20" s="86">
        <f>H21</f>
        <v>90969.47</v>
      </c>
      <c r="I20" s="112">
        <f t="shared" si="0"/>
        <v>89.40488452088452</v>
      </c>
      <c r="J20" s="90"/>
    </row>
    <row r="21" spans="2:10" s="17" customFormat="1" ht="192" customHeight="1">
      <c r="B21" s="77">
        <v>182</v>
      </c>
      <c r="C21" s="77" t="s">
        <v>93</v>
      </c>
      <c r="D21" s="88" t="s">
        <v>94</v>
      </c>
      <c r="E21" s="84">
        <v>28100</v>
      </c>
      <c r="F21" s="84">
        <v>-4200</v>
      </c>
      <c r="G21" s="84">
        <v>101750</v>
      </c>
      <c r="H21" s="86">
        <v>90969.47</v>
      </c>
      <c r="I21" s="112">
        <f t="shared" si="0"/>
        <v>89.40488452088452</v>
      </c>
      <c r="J21" s="90"/>
    </row>
    <row r="22" spans="2:10" s="16" customFormat="1" ht="94.5" customHeight="1">
      <c r="B22" s="85" t="s">
        <v>51</v>
      </c>
      <c r="C22" s="77" t="s">
        <v>95</v>
      </c>
      <c r="D22" s="78" t="s">
        <v>172</v>
      </c>
      <c r="E22" s="84">
        <f>E23+E24</f>
        <v>209762</v>
      </c>
      <c r="F22" s="84">
        <f>F23+F24</f>
        <v>-9665.41</v>
      </c>
      <c r="G22" s="84">
        <f>G23+G24</f>
        <v>360000</v>
      </c>
      <c r="H22" s="86">
        <f>H23+H24</f>
        <v>371529.1</v>
      </c>
      <c r="I22" s="112">
        <f t="shared" si="0"/>
        <v>103.20252777777776</v>
      </c>
      <c r="J22" s="72"/>
    </row>
    <row r="23" spans="2:10" s="16" customFormat="1" ht="158.25" customHeight="1">
      <c r="B23" s="85" t="s">
        <v>51</v>
      </c>
      <c r="C23" s="77" t="s">
        <v>194</v>
      </c>
      <c r="D23" s="87" t="s">
        <v>130</v>
      </c>
      <c r="E23" s="84">
        <v>108262</v>
      </c>
      <c r="F23" s="84">
        <v>-18262</v>
      </c>
      <c r="G23" s="84">
        <v>160000</v>
      </c>
      <c r="H23" s="86">
        <v>177465.37</v>
      </c>
      <c r="I23" s="112">
        <f>H23/G23*100</f>
        <v>110.91585625</v>
      </c>
      <c r="J23" s="72"/>
    </row>
    <row r="24" spans="2:10" s="16" customFormat="1" ht="164.25" customHeight="1">
      <c r="B24" s="85" t="s">
        <v>51</v>
      </c>
      <c r="C24" s="77" t="s">
        <v>127</v>
      </c>
      <c r="D24" s="88" t="s">
        <v>128</v>
      </c>
      <c r="E24" s="84">
        <v>101500</v>
      </c>
      <c r="F24" s="84">
        <v>8596.59</v>
      </c>
      <c r="G24" s="84">
        <v>200000</v>
      </c>
      <c r="H24" s="89">
        <v>194063.73</v>
      </c>
      <c r="I24" s="112">
        <f t="shared" si="0"/>
        <v>97.03186500000001</v>
      </c>
      <c r="J24" s="72"/>
    </row>
    <row r="25" spans="2:10" s="16" customFormat="1" ht="16.5" customHeight="1" hidden="1">
      <c r="B25" s="85"/>
      <c r="C25" s="77"/>
      <c r="D25" s="78" t="s">
        <v>19</v>
      </c>
      <c r="E25" s="84">
        <v>0</v>
      </c>
      <c r="F25" s="84">
        <f>F26+F32+F36</f>
        <v>0</v>
      </c>
      <c r="G25" s="84">
        <f>G26+G32+G36</f>
        <v>0</v>
      </c>
      <c r="H25" s="104"/>
      <c r="I25" s="112" t="e">
        <f t="shared" si="0"/>
        <v>#DIV/0!</v>
      </c>
      <c r="J25" s="72"/>
    </row>
    <row r="26" spans="2:10" s="17" customFormat="1" ht="131.25" hidden="1">
      <c r="B26" s="79" t="s">
        <v>45</v>
      </c>
      <c r="C26" s="80" t="s">
        <v>20</v>
      </c>
      <c r="D26" s="81" t="s">
        <v>21</v>
      </c>
      <c r="E26" s="82">
        <f>E27</f>
        <v>0</v>
      </c>
      <c r="F26" s="82">
        <f>F27</f>
        <v>0</v>
      </c>
      <c r="G26" s="82">
        <f>G27</f>
        <v>0</v>
      </c>
      <c r="H26" s="105"/>
      <c r="I26" s="112" t="e">
        <f t="shared" si="0"/>
        <v>#DIV/0!</v>
      </c>
      <c r="J26" s="90"/>
    </row>
    <row r="27" spans="2:10" s="16" customFormat="1" ht="309.75" hidden="1">
      <c r="B27" s="85" t="s">
        <v>45</v>
      </c>
      <c r="C27" s="77" t="s">
        <v>52</v>
      </c>
      <c r="D27" s="87" t="s">
        <v>96</v>
      </c>
      <c r="E27" s="84">
        <v>0</v>
      </c>
      <c r="F27" s="84">
        <v>0</v>
      </c>
      <c r="G27" s="84">
        <v>0</v>
      </c>
      <c r="H27" s="104"/>
      <c r="I27" s="112" t="e">
        <f t="shared" si="0"/>
        <v>#DIV/0!</v>
      </c>
      <c r="J27" s="72"/>
    </row>
    <row r="28" spans="2:10" s="16" customFormat="1" ht="265.5" hidden="1">
      <c r="B28" s="85" t="s">
        <v>45</v>
      </c>
      <c r="C28" s="77" t="s">
        <v>97</v>
      </c>
      <c r="D28" s="91" t="s">
        <v>98</v>
      </c>
      <c r="E28" s="84">
        <v>0</v>
      </c>
      <c r="F28" s="84">
        <v>0</v>
      </c>
      <c r="G28" s="84">
        <f>G29</f>
        <v>0</v>
      </c>
      <c r="H28" s="104"/>
      <c r="I28" s="112" t="e">
        <f t="shared" si="0"/>
        <v>#DIV/0!</v>
      </c>
      <c r="J28" s="72"/>
    </row>
    <row r="29" spans="2:10" s="16" customFormat="1" ht="130.5" customHeight="1" hidden="1">
      <c r="B29" s="85" t="s">
        <v>99</v>
      </c>
      <c r="C29" s="77" t="s">
        <v>100</v>
      </c>
      <c r="D29" s="87" t="s">
        <v>101</v>
      </c>
      <c r="E29" s="84">
        <v>0</v>
      </c>
      <c r="F29" s="84">
        <v>0</v>
      </c>
      <c r="G29" s="84">
        <v>0</v>
      </c>
      <c r="H29" s="104"/>
      <c r="I29" s="112" t="e">
        <f t="shared" si="0"/>
        <v>#DIV/0!</v>
      </c>
      <c r="J29" s="72"/>
    </row>
    <row r="30" spans="2:10" s="16" customFormat="1" ht="309.75" hidden="1">
      <c r="B30" s="85" t="s">
        <v>45</v>
      </c>
      <c r="C30" s="77" t="s">
        <v>102</v>
      </c>
      <c r="D30" s="78" t="s">
        <v>103</v>
      </c>
      <c r="E30" s="84">
        <f>E31</f>
        <v>0</v>
      </c>
      <c r="F30" s="84">
        <v>0</v>
      </c>
      <c r="G30" s="84">
        <f>G31</f>
        <v>0</v>
      </c>
      <c r="H30" s="104"/>
      <c r="I30" s="112" t="e">
        <f t="shared" si="0"/>
        <v>#DIV/0!</v>
      </c>
      <c r="J30" s="72"/>
    </row>
    <row r="31" spans="2:10" s="16" customFormat="1" ht="265.5" hidden="1">
      <c r="B31" s="85" t="s">
        <v>44</v>
      </c>
      <c r="C31" s="77" t="s">
        <v>104</v>
      </c>
      <c r="D31" s="87" t="s">
        <v>105</v>
      </c>
      <c r="E31" s="84">
        <v>0</v>
      </c>
      <c r="F31" s="84">
        <v>0</v>
      </c>
      <c r="G31" s="84">
        <v>0</v>
      </c>
      <c r="H31" s="104"/>
      <c r="I31" s="112" t="e">
        <f t="shared" si="0"/>
        <v>#DIV/0!</v>
      </c>
      <c r="J31" s="72"/>
    </row>
    <row r="32" spans="2:10" s="17" customFormat="1" ht="87.75" hidden="1">
      <c r="B32" s="85" t="s">
        <v>45</v>
      </c>
      <c r="C32" s="80" t="s">
        <v>22</v>
      </c>
      <c r="D32" s="81" t="s">
        <v>106</v>
      </c>
      <c r="E32" s="82">
        <f aca="true" t="shared" si="2" ref="E32:G34">E33</f>
        <v>0</v>
      </c>
      <c r="F32" s="82">
        <f t="shared" si="2"/>
        <v>0</v>
      </c>
      <c r="G32" s="92">
        <f t="shared" si="2"/>
        <v>0</v>
      </c>
      <c r="H32" s="105"/>
      <c r="I32" s="112" t="e">
        <f t="shared" si="0"/>
        <v>#DIV/0!</v>
      </c>
      <c r="J32" s="90"/>
    </row>
    <row r="33" spans="2:10" s="16" customFormat="1" ht="44.25" hidden="1">
      <c r="B33" s="85" t="s">
        <v>45</v>
      </c>
      <c r="C33" s="77" t="s">
        <v>53</v>
      </c>
      <c r="D33" s="83" t="s">
        <v>54</v>
      </c>
      <c r="E33" s="84">
        <f t="shared" si="2"/>
        <v>0</v>
      </c>
      <c r="F33" s="84">
        <f t="shared" si="2"/>
        <v>0</v>
      </c>
      <c r="G33" s="84">
        <f t="shared" si="2"/>
        <v>0</v>
      </c>
      <c r="H33" s="104"/>
      <c r="I33" s="112" t="e">
        <f t="shared" si="0"/>
        <v>#DIV/0!</v>
      </c>
      <c r="J33" s="72"/>
    </row>
    <row r="34" spans="2:10" s="16" customFormat="1" ht="88.5" hidden="1">
      <c r="B34" s="85" t="s">
        <v>45</v>
      </c>
      <c r="C34" s="77" t="s">
        <v>107</v>
      </c>
      <c r="D34" s="93" t="s">
        <v>108</v>
      </c>
      <c r="E34" s="84">
        <f t="shared" si="2"/>
        <v>0</v>
      </c>
      <c r="F34" s="84">
        <f t="shared" si="2"/>
        <v>0</v>
      </c>
      <c r="G34" s="84">
        <f t="shared" si="2"/>
        <v>0</v>
      </c>
      <c r="H34" s="104"/>
      <c r="I34" s="112" t="e">
        <f t="shared" si="0"/>
        <v>#DIV/0!</v>
      </c>
      <c r="J34" s="72"/>
    </row>
    <row r="35" spans="2:10" s="16" customFormat="1" ht="132.75" hidden="1">
      <c r="B35" s="85" t="s">
        <v>44</v>
      </c>
      <c r="C35" s="77" t="s">
        <v>78</v>
      </c>
      <c r="D35" s="87" t="s">
        <v>79</v>
      </c>
      <c r="E35" s="84">
        <v>0</v>
      </c>
      <c r="F35" s="84">
        <v>0</v>
      </c>
      <c r="G35" s="84">
        <f>E35+F35</f>
        <v>0</v>
      </c>
      <c r="H35" s="104"/>
      <c r="I35" s="112" t="e">
        <f t="shared" si="0"/>
        <v>#DIV/0!</v>
      </c>
      <c r="J35" s="72"/>
    </row>
    <row r="36" spans="2:10" s="17" customFormat="1" ht="87.75" hidden="1">
      <c r="B36" s="85" t="s">
        <v>45</v>
      </c>
      <c r="C36" s="80" t="s">
        <v>109</v>
      </c>
      <c r="D36" s="81" t="s">
        <v>23</v>
      </c>
      <c r="E36" s="82">
        <f aca="true" t="shared" si="3" ref="E36:G37">E37</f>
        <v>0</v>
      </c>
      <c r="F36" s="82">
        <f t="shared" si="3"/>
        <v>0</v>
      </c>
      <c r="G36" s="92">
        <f t="shared" si="3"/>
        <v>0</v>
      </c>
      <c r="H36" s="105"/>
      <c r="I36" s="112" t="e">
        <f t="shared" si="0"/>
        <v>#DIV/0!</v>
      </c>
      <c r="J36" s="90"/>
    </row>
    <row r="37" spans="2:10" s="16" customFormat="1" ht="221.25" hidden="1">
      <c r="B37" s="85" t="s">
        <v>45</v>
      </c>
      <c r="C37" s="77" t="s">
        <v>110</v>
      </c>
      <c r="D37" s="87" t="s">
        <v>111</v>
      </c>
      <c r="E37" s="84">
        <f t="shared" si="3"/>
        <v>0</v>
      </c>
      <c r="F37" s="84">
        <f t="shared" si="3"/>
        <v>0</v>
      </c>
      <c r="G37" s="84">
        <f t="shared" si="3"/>
        <v>0</v>
      </c>
      <c r="H37" s="104"/>
      <c r="I37" s="112" t="e">
        <f t="shared" si="0"/>
        <v>#DIV/0!</v>
      </c>
      <c r="J37" s="72"/>
    </row>
    <row r="38" spans="2:10" s="16" customFormat="1" ht="177" hidden="1">
      <c r="B38" s="85" t="s">
        <v>99</v>
      </c>
      <c r="C38" s="77" t="s">
        <v>112</v>
      </c>
      <c r="D38" s="87" t="s">
        <v>113</v>
      </c>
      <c r="E38" s="84">
        <v>0</v>
      </c>
      <c r="F38" s="84">
        <v>0</v>
      </c>
      <c r="G38" s="84">
        <f>E38+F38</f>
        <v>0</v>
      </c>
      <c r="H38" s="104"/>
      <c r="I38" s="112" t="e">
        <f t="shared" si="0"/>
        <v>#DIV/0!</v>
      </c>
      <c r="J38" s="72"/>
    </row>
    <row r="39" spans="2:10" s="16" customFormat="1" ht="44.25">
      <c r="B39" s="85" t="s">
        <v>45</v>
      </c>
      <c r="C39" s="77" t="s">
        <v>195</v>
      </c>
      <c r="D39" s="133" t="s">
        <v>196</v>
      </c>
      <c r="E39" s="84"/>
      <c r="F39" s="84"/>
      <c r="G39" s="82">
        <f>G40</f>
        <v>1400</v>
      </c>
      <c r="H39" s="92">
        <f>H40</f>
        <v>1400</v>
      </c>
      <c r="I39" s="158">
        <f t="shared" si="0"/>
        <v>100</v>
      </c>
      <c r="J39" s="72"/>
    </row>
    <row r="40" spans="2:10" s="16" customFormat="1" ht="322.5" customHeight="1">
      <c r="B40" s="85" t="s">
        <v>44</v>
      </c>
      <c r="C40" s="77" t="s">
        <v>197</v>
      </c>
      <c r="D40" s="131" t="s">
        <v>198</v>
      </c>
      <c r="E40" s="84"/>
      <c r="F40" s="84"/>
      <c r="G40" s="84">
        <v>1400</v>
      </c>
      <c r="H40" s="84">
        <v>1400</v>
      </c>
      <c r="I40" s="112">
        <f aca="true" t="shared" si="4" ref="I40:I46">H40/G40*100</f>
        <v>100</v>
      </c>
      <c r="J40" s="72"/>
    </row>
    <row r="41" spans="2:10" s="16" customFormat="1" ht="42.75" customHeight="1">
      <c r="B41" s="85"/>
      <c r="C41" s="77"/>
      <c r="D41" s="134" t="s">
        <v>200</v>
      </c>
      <c r="E41" s="84"/>
      <c r="F41" s="84"/>
      <c r="G41" s="82">
        <f>G42</f>
        <v>62850</v>
      </c>
      <c r="H41" s="140">
        <f>H42</f>
        <v>96790.59</v>
      </c>
      <c r="I41" s="158">
        <f t="shared" si="4"/>
        <v>154.00252983293555</v>
      </c>
      <c r="J41" s="72"/>
    </row>
    <row r="42" spans="2:10" s="16" customFormat="1" ht="135">
      <c r="B42" s="85" t="s">
        <v>45</v>
      </c>
      <c r="C42" s="77" t="s">
        <v>199</v>
      </c>
      <c r="D42" s="132" t="s">
        <v>21</v>
      </c>
      <c r="E42" s="84"/>
      <c r="F42" s="84"/>
      <c r="G42" s="84">
        <f>G43+G44+G45</f>
        <v>62850</v>
      </c>
      <c r="H42" s="89">
        <f>H43+H44+H45</f>
        <v>96790.59</v>
      </c>
      <c r="I42" s="112">
        <f t="shared" si="4"/>
        <v>154.00252983293555</v>
      </c>
      <c r="J42" s="72"/>
    </row>
    <row r="43" spans="1:10" s="16" customFormat="1" ht="320.25">
      <c r="A43" s="139" t="s">
        <v>220</v>
      </c>
      <c r="B43" s="85" t="s">
        <v>44</v>
      </c>
      <c r="C43" s="136" t="s">
        <v>202</v>
      </c>
      <c r="D43" s="135" t="s">
        <v>201</v>
      </c>
      <c r="E43" s="84"/>
      <c r="F43" s="84"/>
      <c r="G43" s="84">
        <v>20000</v>
      </c>
      <c r="H43" s="86">
        <v>52440.59</v>
      </c>
      <c r="I43" s="112">
        <f t="shared" si="4"/>
        <v>262.20295</v>
      </c>
      <c r="J43" s="72"/>
    </row>
    <row r="44" spans="1:10" s="16" customFormat="1" ht="113.25" customHeight="1">
      <c r="A44" s="139"/>
      <c r="B44" s="85" t="s">
        <v>44</v>
      </c>
      <c r="C44" s="136" t="s">
        <v>232</v>
      </c>
      <c r="D44" s="135" t="s">
        <v>221</v>
      </c>
      <c r="E44" s="84"/>
      <c r="F44" s="84"/>
      <c r="G44" s="84">
        <v>38350</v>
      </c>
      <c r="H44" s="84">
        <v>38350</v>
      </c>
      <c r="I44" s="112">
        <f t="shared" si="4"/>
        <v>100</v>
      </c>
      <c r="J44" s="72"/>
    </row>
    <row r="45" spans="1:10" s="16" customFormat="1" ht="113.25" customHeight="1">
      <c r="A45" s="139"/>
      <c r="B45" s="85" t="s">
        <v>236</v>
      </c>
      <c r="C45" s="136" t="s">
        <v>234</v>
      </c>
      <c r="D45" s="135" t="s">
        <v>233</v>
      </c>
      <c r="E45" s="84"/>
      <c r="F45" s="84"/>
      <c r="G45" s="82">
        <f>G46</f>
        <v>4500</v>
      </c>
      <c r="H45" s="82">
        <f>H46</f>
        <v>6000</v>
      </c>
      <c r="I45" s="158">
        <f t="shared" si="4"/>
        <v>133.33333333333331</v>
      </c>
      <c r="J45" s="72"/>
    </row>
    <row r="46" spans="1:10" s="16" customFormat="1" ht="190.5" customHeight="1">
      <c r="A46" s="139"/>
      <c r="B46" s="85" t="s">
        <v>236</v>
      </c>
      <c r="C46" s="136" t="s">
        <v>237</v>
      </c>
      <c r="D46" s="135" t="s">
        <v>235</v>
      </c>
      <c r="E46" s="84"/>
      <c r="F46" s="84"/>
      <c r="G46" s="84">
        <v>4500</v>
      </c>
      <c r="H46" s="84">
        <v>6000</v>
      </c>
      <c r="I46" s="112">
        <f t="shared" si="4"/>
        <v>133.33333333333331</v>
      </c>
      <c r="J46" s="72"/>
    </row>
    <row r="47" spans="2:10" s="18" customFormat="1" ht="66" customHeight="1">
      <c r="B47" s="85" t="s">
        <v>45</v>
      </c>
      <c r="C47" s="80" t="s">
        <v>24</v>
      </c>
      <c r="D47" s="81" t="s">
        <v>114</v>
      </c>
      <c r="E47" s="82">
        <f aca="true" t="shared" si="5" ref="E47:F49">E48</f>
        <v>2729123.1799999997</v>
      </c>
      <c r="F47" s="82">
        <f t="shared" si="5"/>
        <v>242600</v>
      </c>
      <c r="G47" s="82">
        <f>G48</f>
        <v>4965298.84</v>
      </c>
      <c r="H47" s="82">
        <f>H48</f>
        <v>4965298.84</v>
      </c>
      <c r="I47" s="158">
        <f>H47/G47*100</f>
        <v>100</v>
      </c>
      <c r="J47" s="94"/>
    </row>
    <row r="48" spans="2:10" s="19" customFormat="1" ht="159" customHeight="1">
      <c r="B48" s="85" t="s">
        <v>45</v>
      </c>
      <c r="C48" s="80" t="s">
        <v>115</v>
      </c>
      <c r="D48" s="81" t="s">
        <v>25</v>
      </c>
      <c r="E48" s="82">
        <f>E49+E58+E61</f>
        <v>2729123.1799999997</v>
      </c>
      <c r="F48" s="82">
        <f>F49+F58+F61</f>
        <v>242600</v>
      </c>
      <c r="G48" s="84">
        <f>G49+G58+G61+G55+G64</f>
        <v>4965298.84</v>
      </c>
      <c r="H48" s="84">
        <f>H49+H58+H61+H55</f>
        <v>4965298.84</v>
      </c>
      <c r="I48" s="112">
        <f t="shared" si="0"/>
        <v>100</v>
      </c>
      <c r="J48" s="95"/>
    </row>
    <row r="49" spans="2:10" s="19" customFormat="1" ht="116.25" customHeight="1">
      <c r="B49" s="85" t="s">
        <v>45</v>
      </c>
      <c r="C49" s="77" t="s">
        <v>192</v>
      </c>
      <c r="D49" s="78" t="s">
        <v>222</v>
      </c>
      <c r="E49" s="84">
        <f t="shared" si="5"/>
        <v>2072860</v>
      </c>
      <c r="F49" s="84">
        <f t="shared" si="5"/>
        <v>0</v>
      </c>
      <c r="G49" s="82">
        <f>G50</f>
        <v>2856120</v>
      </c>
      <c r="H49" s="82">
        <f>F49+G49</f>
        <v>2856120</v>
      </c>
      <c r="I49" s="158">
        <f t="shared" si="0"/>
        <v>100</v>
      </c>
      <c r="J49" s="95"/>
    </row>
    <row r="50" spans="2:10" s="19" customFormat="1" ht="123" customHeight="1">
      <c r="B50" s="85" t="s">
        <v>45</v>
      </c>
      <c r="C50" s="77" t="s">
        <v>192</v>
      </c>
      <c r="D50" s="87" t="s">
        <v>55</v>
      </c>
      <c r="E50" s="84">
        <f>E51</f>
        <v>2072860</v>
      </c>
      <c r="F50" s="84">
        <f>F51</f>
        <v>0</v>
      </c>
      <c r="G50" s="84">
        <f>G51</f>
        <v>2856120</v>
      </c>
      <c r="H50" s="89">
        <f>H51</f>
        <v>2856120</v>
      </c>
      <c r="I50" s="112">
        <f t="shared" si="0"/>
        <v>100</v>
      </c>
      <c r="J50" s="95"/>
    </row>
    <row r="51" spans="2:10" s="19" customFormat="1" ht="132.75" customHeight="1">
      <c r="B51" s="77">
        <v>801</v>
      </c>
      <c r="C51" s="77" t="s">
        <v>193</v>
      </c>
      <c r="D51" s="87" t="s">
        <v>116</v>
      </c>
      <c r="E51" s="84">
        <v>2072860</v>
      </c>
      <c r="F51" s="84"/>
      <c r="G51" s="84">
        <v>2856120</v>
      </c>
      <c r="H51" s="89">
        <v>2856120</v>
      </c>
      <c r="I51" s="112">
        <f t="shared" si="0"/>
        <v>100</v>
      </c>
      <c r="J51" s="95"/>
    </row>
    <row r="52" spans="2:10" s="19" customFormat="1" ht="0.75" customHeight="1" hidden="1">
      <c r="B52" s="85" t="s">
        <v>45</v>
      </c>
      <c r="C52" s="96" t="s">
        <v>122</v>
      </c>
      <c r="D52" s="97" t="s">
        <v>123</v>
      </c>
      <c r="E52" s="84">
        <v>0</v>
      </c>
      <c r="F52" s="84">
        <f>F53</f>
        <v>0</v>
      </c>
      <c r="G52" s="82">
        <f>E52+F52</f>
        <v>0</v>
      </c>
      <c r="H52" s="111"/>
      <c r="I52" s="112" t="e">
        <f t="shared" si="0"/>
        <v>#DIV/0!</v>
      </c>
      <c r="J52" s="95"/>
    </row>
    <row r="53" spans="2:10" s="19" customFormat="1" ht="14.25" customHeight="1" hidden="1">
      <c r="B53" s="98" t="s">
        <v>45</v>
      </c>
      <c r="C53" s="77" t="s">
        <v>124</v>
      </c>
      <c r="D53" s="78" t="s">
        <v>125</v>
      </c>
      <c r="E53" s="84">
        <v>0</v>
      </c>
      <c r="F53" s="84">
        <f>F54</f>
        <v>0</v>
      </c>
      <c r="G53" s="82">
        <f>E53+F53</f>
        <v>0</v>
      </c>
      <c r="H53" s="111"/>
      <c r="I53" s="112" t="e">
        <f t="shared" si="0"/>
        <v>#DIV/0!</v>
      </c>
      <c r="J53" s="95"/>
    </row>
    <row r="54" spans="2:10" s="19" customFormat="1" ht="18" customHeight="1" hidden="1">
      <c r="B54" s="99" t="s">
        <v>44</v>
      </c>
      <c r="C54" s="100" t="s">
        <v>126</v>
      </c>
      <c r="D54" s="101" t="s">
        <v>80</v>
      </c>
      <c r="E54" s="84">
        <v>0</v>
      </c>
      <c r="F54" s="84">
        <v>0</v>
      </c>
      <c r="G54" s="82">
        <f>E54+F54</f>
        <v>0</v>
      </c>
      <c r="H54" s="111"/>
      <c r="I54" s="112" t="e">
        <f t="shared" si="0"/>
        <v>#DIV/0!</v>
      </c>
      <c r="J54" s="95"/>
    </row>
    <row r="55" spans="2:10" s="19" customFormat="1" ht="84" customHeight="1">
      <c r="B55" s="99" t="s">
        <v>44</v>
      </c>
      <c r="C55" s="77" t="s">
        <v>226</v>
      </c>
      <c r="D55" s="101" t="s">
        <v>227</v>
      </c>
      <c r="E55" s="84"/>
      <c r="F55" s="84"/>
      <c r="G55" s="82">
        <f>G56</f>
        <v>505102.04</v>
      </c>
      <c r="H55" s="82">
        <f>F55+G55</f>
        <v>505102.04</v>
      </c>
      <c r="I55" s="158">
        <f t="shared" si="0"/>
        <v>100</v>
      </c>
      <c r="J55" s="95"/>
    </row>
    <row r="56" spans="2:10" s="19" customFormat="1" ht="84" customHeight="1">
      <c r="B56" s="99" t="s">
        <v>44</v>
      </c>
      <c r="C56" s="77" t="s">
        <v>229</v>
      </c>
      <c r="D56" s="87" t="s">
        <v>228</v>
      </c>
      <c r="E56" s="84"/>
      <c r="F56" s="84"/>
      <c r="G56" s="84">
        <f>G57</f>
        <v>505102.04</v>
      </c>
      <c r="H56" s="89">
        <f>H57</f>
        <v>505102.04</v>
      </c>
      <c r="I56" s="112">
        <f t="shared" si="0"/>
        <v>100</v>
      </c>
      <c r="J56" s="95"/>
    </row>
    <row r="57" spans="2:10" s="19" customFormat="1" ht="84" customHeight="1">
      <c r="B57" s="99" t="s">
        <v>44</v>
      </c>
      <c r="C57" s="77" t="s">
        <v>231</v>
      </c>
      <c r="D57" s="87" t="s">
        <v>230</v>
      </c>
      <c r="E57" s="84"/>
      <c r="F57" s="84"/>
      <c r="G57" s="84">
        <v>505102.04</v>
      </c>
      <c r="H57" s="89">
        <v>505102.04</v>
      </c>
      <c r="I57" s="112">
        <f t="shared" si="0"/>
        <v>100</v>
      </c>
      <c r="J57" s="95"/>
    </row>
    <row r="58" spans="2:10" s="19" customFormat="1" ht="117" customHeight="1">
      <c r="B58" s="99" t="s">
        <v>45</v>
      </c>
      <c r="C58" s="80" t="s">
        <v>191</v>
      </c>
      <c r="D58" s="81" t="s">
        <v>159</v>
      </c>
      <c r="E58" s="82">
        <f>E59+E60</f>
        <v>48200</v>
      </c>
      <c r="F58" s="82">
        <f>F59+F60</f>
        <v>2400</v>
      </c>
      <c r="G58" s="82">
        <f>G59</f>
        <v>104300</v>
      </c>
      <c r="H58" s="82">
        <f>H59</f>
        <v>104300</v>
      </c>
      <c r="I58" s="158">
        <f t="shared" si="0"/>
        <v>100</v>
      </c>
      <c r="J58" s="95"/>
    </row>
    <row r="59" spans="2:10" s="19" customFormat="1" ht="165" customHeight="1">
      <c r="B59" s="99" t="s">
        <v>44</v>
      </c>
      <c r="C59" s="77" t="s">
        <v>223</v>
      </c>
      <c r="D59" s="88" t="s">
        <v>160</v>
      </c>
      <c r="E59" s="84">
        <v>48200</v>
      </c>
      <c r="F59" s="84">
        <v>2400</v>
      </c>
      <c r="G59" s="84">
        <v>104300</v>
      </c>
      <c r="H59" s="89">
        <v>104300</v>
      </c>
      <c r="I59" s="112">
        <f t="shared" si="0"/>
        <v>100</v>
      </c>
      <c r="J59" s="95"/>
    </row>
    <row r="60" spans="2:10" s="19" customFormat="1" ht="217.5" customHeight="1" hidden="1">
      <c r="B60" s="99"/>
      <c r="C60" s="77"/>
      <c r="D60" s="78"/>
      <c r="E60" s="84"/>
      <c r="F60" s="84"/>
      <c r="G60" s="84"/>
      <c r="H60" s="111"/>
      <c r="I60" s="112" t="e">
        <f t="shared" si="0"/>
        <v>#DIV/0!</v>
      </c>
      <c r="J60" s="95"/>
    </row>
    <row r="61" spans="2:10" s="19" customFormat="1" ht="81.75" customHeight="1">
      <c r="B61" s="99"/>
      <c r="C61" s="80" t="s">
        <v>190</v>
      </c>
      <c r="D61" s="81" t="s">
        <v>173</v>
      </c>
      <c r="E61" s="84">
        <f>E62+E63</f>
        <v>608063.1799999999</v>
      </c>
      <c r="F61" s="84">
        <f>F62+F63</f>
        <v>240200</v>
      </c>
      <c r="G61" s="82">
        <f>G62+G63</f>
        <v>1501236</v>
      </c>
      <c r="H61" s="82">
        <f>H62+H63+H64</f>
        <v>1499776.8</v>
      </c>
      <c r="I61" s="158">
        <f t="shared" si="0"/>
        <v>99.9028000927236</v>
      </c>
      <c r="J61" s="95"/>
    </row>
    <row r="62" spans="2:10" s="19" customFormat="1" ht="261" customHeight="1">
      <c r="B62" s="99" t="s">
        <v>44</v>
      </c>
      <c r="C62" s="77" t="s">
        <v>189</v>
      </c>
      <c r="D62" s="88" t="s">
        <v>224</v>
      </c>
      <c r="E62" s="84">
        <v>534850</v>
      </c>
      <c r="F62" s="84">
        <v>155200</v>
      </c>
      <c r="G62" s="84">
        <v>56666</v>
      </c>
      <c r="H62" s="112">
        <v>56666</v>
      </c>
      <c r="I62" s="112">
        <f t="shared" si="0"/>
        <v>100</v>
      </c>
      <c r="J62" s="95"/>
    </row>
    <row r="63" spans="2:10" s="19" customFormat="1" ht="177.75" customHeight="1">
      <c r="B63" s="99" t="s">
        <v>44</v>
      </c>
      <c r="C63" s="77" t="s">
        <v>188</v>
      </c>
      <c r="D63" s="88" t="s">
        <v>225</v>
      </c>
      <c r="E63" s="84">
        <v>73213.18</v>
      </c>
      <c r="F63" s="84">
        <v>85000</v>
      </c>
      <c r="G63" s="84">
        <v>1444570</v>
      </c>
      <c r="H63" s="112">
        <v>1444570</v>
      </c>
      <c r="I63" s="112">
        <f t="shared" si="0"/>
        <v>100</v>
      </c>
      <c r="J63" s="95"/>
    </row>
    <row r="64" spans="2:10" s="19" customFormat="1" ht="177.75" customHeight="1">
      <c r="B64" s="141" t="s">
        <v>44</v>
      </c>
      <c r="C64" s="80" t="s">
        <v>243</v>
      </c>
      <c r="D64" s="142" t="s">
        <v>242</v>
      </c>
      <c r="E64" s="84"/>
      <c r="F64" s="84"/>
      <c r="G64" s="82">
        <f>G65</f>
        <v>-1459.2</v>
      </c>
      <c r="H64" s="158">
        <f>H65</f>
        <v>-1459.2</v>
      </c>
      <c r="I64" s="158">
        <f t="shared" si="0"/>
        <v>100</v>
      </c>
      <c r="J64" s="95"/>
    </row>
    <row r="65" spans="2:10" s="19" customFormat="1" ht="177.75" customHeight="1">
      <c r="B65" s="99" t="s">
        <v>44</v>
      </c>
      <c r="C65" s="77" t="s">
        <v>239</v>
      </c>
      <c r="D65" s="88" t="s">
        <v>238</v>
      </c>
      <c r="E65" s="84"/>
      <c r="F65" s="84"/>
      <c r="G65" s="84">
        <f>G66</f>
        <v>-1459.2</v>
      </c>
      <c r="H65" s="112">
        <f>H66</f>
        <v>-1459.2</v>
      </c>
      <c r="I65" s="112">
        <f t="shared" si="0"/>
        <v>100</v>
      </c>
      <c r="J65" s="95"/>
    </row>
    <row r="66" spans="2:10" s="19" customFormat="1" ht="177.75" customHeight="1">
      <c r="B66" s="99" t="s">
        <v>44</v>
      </c>
      <c r="C66" s="77" t="s">
        <v>240</v>
      </c>
      <c r="D66" s="88" t="s">
        <v>241</v>
      </c>
      <c r="E66" s="84"/>
      <c r="F66" s="84"/>
      <c r="G66" s="84">
        <v>-1459.2</v>
      </c>
      <c r="H66" s="112">
        <v>-1459.2</v>
      </c>
      <c r="I66" s="112">
        <f t="shared" si="0"/>
        <v>100</v>
      </c>
      <c r="J66" s="95"/>
    </row>
    <row r="67" spans="2:10" s="16" customFormat="1" ht="60.75" customHeight="1">
      <c r="B67" s="80"/>
      <c r="C67" s="80"/>
      <c r="D67" s="81" t="s">
        <v>117</v>
      </c>
      <c r="E67" s="82" t="e">
        <f>E47+E5</f>
        <v>#REF!</v>
      </c>
      <c r="F67" s="82" t="e">
        <f>F47+F5</f>
        <v>#REF!</v>
      </c>
      <c r="G67" s="82">
        <f>G47+G5</f>
        <v>5553298.84</v>
      </c>
      <c r="H67" s="82">
        <f>H47+H5</f>
        <v>5587278.55</v>
      </c>
      <c r="I67" s="158">
        <f>H67/G67*100</f>
        <v>100.61188333239419</v>
      </c>
      <c r="J67" s="72"/>
    </row>
    <row r="68" spans="2:10" s="16" customFormat="1" ht="60.75" customHeight="1">
      <c r="B68" s="80"/>
      <c r="C68" s="80"/>
      <c r="D68" s="81" t="s">
        <v>164</v>
      </c>
      <c r="E68" s="82">
        <v>67212.52</v>
      </c>
      <c r="F68" s="82"/>
      <c r="G68" s="82">
        <v>563778.58</v>
      </c>
      <c r="H68" s="112"/>
      <c r="I68" s="112">
        <f t="shared" si="0"/>
        <v>0</v>
      </c>
      <c r="J68" s="72"/>
    </row>
    <row r="69" spans="2:10" s="16" customFormat="1" ht="60.75" customHeight="1">
      <c r="B69" s="80"/>
      <c r="C69" s="80"/>
      <c r="D69" s="81" t="s">
        <v>166</v>
      </c>
      <c r="E69" s="82" t="e">
        <f>E67+E68</f>
        <v>#REF!</v>
      </c>
      <c r="F69" s="82" t="e">
        <f>F67+F68</f>
        <v>#REF!</v>
      </c>
      <c r="G69" s="82">
        <f>G67+G68</f>
        <v>6117077.42</v>
      </c>
      <c r="H69" s="82">
        <f>H67+H68</f>
        <v>5587278.55</v>
      </c>
      <c r="I69" s="158">
        <f>H69/G69*100</f>
        <v>91.33901970460919</v>
      </c>
      <c r="J69" s="72"/>
    </row>
    <row r="70" spans="2:10" s="14" customFormat="1" ht="39.75" customHeight="1">
      <c r="B70" s="161"/>
      <c r="C70" s="161"/>
      <c r="D70" s="161"/>
      <c r="E70" s="161"/>
      <c r="F70" s="161"/>
      <c r="G70" s="161"/>
      <c r="H70" s="102"/>
      <c r="I70" s="102"/>
      <c r="J70" s="102"/>
    </row>
    <row r="71" spans="2:7" s="14" customFormat="1" ht="33" customHeight="1">
      <c r="B71" s="162"/>
      <c r="C71" s="162"/>
      <c r="D71" s="162"/>
      <c r="E71" s="162"/>
      <c r="F71" s="162"/>
      <c r="G71" s="15"/>
    </row>
    <row r="72" spans="2:7" s="14" customFormat="1" ht="18">
      <c r="B72" s="20"/>
      <c r="C72" s="21"/>
      <c r="D72" s="21"/>
      <c r="E72" s="21"/>
      <c r="F72" s="21"/>
      <c r="G72" s="15"/>
    </row>
    <row r="73" spans="2:7" ht="12.75" customHeight="1">
      <c r="B73" s="4"/>
      <c r="C73" s="22"/>
      <c r="D73" s="23"/>
      <c r="E73" s="23"/>
      <c r="F73" s="23"/>
      <c r="G73" s="24"/>
    </row>
    <row r="74" spans="2:7" ht="12.75" customHeight="1">
      <c r="B74" s="4"/>
      <c r="C74" s="23"/>
      <c r="D74" s="23"/>
      <c r="E74" s="23"/>
      <c r="F74" s="23"/>
      <c r="G74" s="24"/>
    </row>
    <row r="75" spans="2:7" ht="12.75" customHeight="1">
      <c r="B75" s="4"/>
      <c r="C75" s="22"/>
      <c r="D75" s="23"/>
      <c r="E75" s="23"/>
      <c r="F75" s="23"/>
      <c r="G75" s="24"/>
    </row>
    <row r="76" spans="2:7" ht="12.75">
      <c r="B76" s="4"/>
      <c r="C76" s="23"/>
      <c r="D76" s="23"/>
      <c r="E76" s="23"/>
      <c r="F76" s="23"/>
      <c r="G76" s="24"/>
    </row>
    <row r="77" spans="2:7" ht="26.25" customHeight="1">
      <c r="B77" s="4"/>
      <c r="C77" s="5"/>
      <c r="D77" s="5"/>
      <c r="E77" s="5"/>
      <c r="F77" s="5"/>
      <c r="G77" s="5"/>
    </row>
    <row r="78" ht="12.75">
      <c r="B78" s="4"/>
    </row>
  </sheetData>
  <sheetProtection/>
  <mergeCells count="4">
    <mergeCell ref="B70:G70"/>
    <mergeCell ref="B71:F71"/>
    <mergeCell ref="B2:G2"/>
    <mergeCell ref="F1:I1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M100"/>
  <sheetViews>
    <sheetView tabSelected="1" view="pageBreakPreview" zoomScale="15" zoomScaleSheetLayoutView="15" zoomScalePageLayoutView="0" workbookViewId="0" topLeftCell="A1">
      <selection activeCell="G170" sqref="G169:G170"/>
    </sheetView>
  </sheetViews>
  <sheetFormatPr defaultColWidth="9.00390625" defaultRowHeight="12.75"/>
  <cols>
    <col min="1" max="1" width="35.875" style="10" customWidth="1"/>
    <col min="2" max="2" width="47.75390625" style="7" customWidth="1"/>
    <col min="3" max="3" width="255.625" style="8" customWidth="1"/>
    <col min="4" max="4" width="46.75390625" style="9" customWidth="1"/>
    <col min="5" max="5" width="44.00390625" style="9" customWidth="1"/>
    <col min="6" max="6" width="35.75390625" style="9" customWidth="1"/>
    <col min="7" max="7" width="102.375" style="9" customWidth="1"/>
    <col min="8" max="8" width="40.00390625" style="9" customWidth="1"/>
    <col min="9" max="9" width="81.00390625" style="9" hidden="1" customWidth="1"/>
    <col min="10" max="10" width="0.12890625" style="9" customWidth="1"/>
    <col min="11" max="11" width="104.75390625" style="9" customWidth="1"/>
    <col min="12" max="12" width="93.625" style="10" customWidth="1"/>
    <col min="13" max="13" width="88.125" style="10" customWidth="1"/>
    <col min="14" max="16384" width="9.125" style="10" customWidth="1"/>
  </cols>
  <sheetData>
    <row r="1" spans="2:13" ht="171.75" customHeight="1">
      <c r="B1" s="34"/>
      <c r="C1" s="35"/>
      <c r="D1" s="36"/>
      <c r="E1" s="36"/>
      <c r="F1" s="36"/>
      <c r="G1" s="36"/>
      <c r="H1" s="70"/>
      <c r="I1" s="71"/>
      <c r="J1" s="171" t="s">
        <v>181</v>
      </c>
      <c r="K1" s="171"/>
      <c r="L1" s="172"/>
      <c r="M1" s="172"/>
    </row>
    <row r="2" spans="2:12" ht="96" customHeight="1">
      <c r="B2" s="34"/>
      <c r="C2" s="35"/>
      <c r="D2" s="36"/>
      <c r="E2" s="36"/>
      <c r="F2" s="36"/>
      <c r="G2" s="36"/>
      <c r="H2" s="71"/>
      <c r="I2" s="170"/>
      <c r="J2" s="170"/>
      <c r="K2" s="170"/>
      <c r="L2" s="71"/>
    </row>
    <row r="3" spans="2:12" s="2" customFormat="1" ht="185.25" customHeight="1">
      <c r="B3" s="167" t="s">
        <v>256</v>
      </c>
      <c r="C3" s="167"/>
      <c r="D3" s="167"/>
      <c r="E3" s="167"/>
      <c r="F3" s="167"/>
      <c r="G3" s="167"/>
      <c r="H3" s="167"/>
      <c r="I3" s="167"/>
      <c r="J3" s="167"/>
      <c r="K3" s="167"/>
      <c r="L3" s="38"/>
    </row>
    <row r="4" spans="2:12" s="11" customFormat="1" ht="76.5">
      <c r="B4" s="39"/>
      <c r="C4" s="39"/>
      <c r="D4" s="39"/>
      <c r="E4" s="39"/>
      <c r="F4" s="39"/>
      <c r="G4" s="40"/>
      <c r="H4" s="168"/>
      <c r="I4" s="168"/>
      <c r="J4" s="168"/>
      <c r="K4" s="168"/>
      <c r="L4" s="41"/>
    </row>
    <row r="5" spans="2:13" s="13" customFormat="1" ht="288.75" customHeight="1">
      <c r="B5" s="29" t="s">
        <v>30</v>
      </c>
      <c r="C5" s="29" t="s">
        <v>31</v>
      </c>
      <c r="D5" s="30" t="s">
        <v>39</v>
      </c>
      <c r="E5" s="31" t="s">
        <v>40</v>
      </c>
      <c r="F5" s="31" t="s">
        <v>41</v>
      </c>
      <c r="G5" s="31" t="s">
        <v>42</v>
      </c>
      <c r="H5" s="31" t="s">
        <v>43</v>
      </c>
      <c r="I5" s="31" t="s">
        <v>167</v>
      </c>
      <c r="J5" s="32" t="s">
        <v>37</v>
      </c>
      <c r="K5" s="110" t="s">
        <v>251</v>
      </c>
      <c r="L5" s="154" t="s">
        <v>177</v>
      </c>
      <c r="M5" s="154" t="s">
        <v>178</v>
      </c>
    </row>
    <row r="6" spans="2:13" s="11" customFormat="1" ht="91.5">
      <c r="B6" s="33">
        <v>1</v>
      </c>
      <c r="C6" s="33">
        <v>2</v>
      </c>
      <c r="D6" s="31" t="s">
        <v>32</v>
      </c>
      <c r="E6" s="31" t="s">
        <v>33</v>
      </c>
      <c r="F6" s="31" t="s">
        <v>34</v>
      </c>
      <c r="G6" s="31" t="s">
        <v>35</v>
      </c>
      <c r="H6" s="31" t="s">
        <v>36</v>
      </c>
      <c r="I6" s="31"/>
      <c r="J6" s="31" t="s">
        <v>120</v>
      </c>
      <c r="K6" s="108">
        <v>9</v>
      </c>
      <c r="L6" s="109"/>
      <c r="M6" s="109"/>
    </row>
    <row r="7" spans="2:13" s="11" customFormat="1" ht="102.75" customHeight="1">
      <c r="B7" s="42">
        <v>1</v>
      </c>
      <c r="C7" s="43" t="s">
        <v>56</v>
      </c>
      <c r="D7" s="44" t="s">
        <v>44</v>
      </c>
      <c r="E7" s="44" t="s">
        <v>57</v>
      </c>
      <c r="F7" s="44" t="s">
        <v>182</v>
      </c>
      <c r="G7" s="44"/>
      <c r="H7" s="44"/>
      <c r="I7" s="64" t="e">
        <f>I8+I13+I22</f>
        <v>#REF!</v>
      </c>
      <c r="J7" s="64" t="e">
        <f>J8+J13+J22</f>
        <v>#REF!</v>
      </c>
      <c r="K7" s="121">
        <f>K8+K13</f>
        <v>1555141.17</v>
      </c>
      <c r="L7" s="121">
        <f>L8+L13</f>
        <v>1552682.17</v>
      </c>
      <c r="M7" s="122">
        <f>L7/K7*100</f>
        <v>99.84187930668699</v>
      </c>
    </row>
    <row r="8" spans="2:13" s="11" customFormat="1" ht="251.25" customHeight="1">
      <c r="B8" s="42">
        <f>B7+1</f>
        <v>2</v>
      </c>
      <c r="C8" s="43" t="s">
        <v>119</v>
      </c>
      <c r="D8" s="44" t="s">
        <v>44</v>
      </c>
      <c r="E8" s="44" t="s">
        <v>57</v>
      </c>
      <c r="F8" s="44" t="s">
        <v>58</v>
      </c>
      <c r="G8" s="44"/>
      <c r="H8" s="44"/>
      <c r="I8" s="64">
        <f aca="true" t="shared" si="0" ref="I8:L9">I9</f>
        <v>371000</v>
      </c>
      <c r="J8" s="64">
        <f t="shared" si="0"/>
        <v>2274.53</v>
      </c>
      <c r="K8" s="138">
        <f t="shared" si="0"/>
        <v>442560.06999999995</v>
      </c>
      <c r="L8" s="121">
        <f t="shared" si="0"/>
        <v>442560.06999999995</v>
      </c>
      <c r="M8" s="122">
        <f aca="true" t="shared" si="1" ref="M8:M65">L8/K8*100</f>
        <v>100</v>
      </c>
    </row>
    <row r="9" spans="2:13" s="11" customFormat="1" ht="96" customHeight="1">
      <c r="B9" s="42">
        <f>B8+1</f>
        <v>3</v>
      </c>
      <c r="C9" s="45" t="s">
        <v>118</v>
      </c>
      <c r="D9" s="46" t="s">
        <v>44</v>
      </c>
      <c r="E9" s="46" t="s">
        <v>57</v>
      </c>
      <c r="F9" s="46" t="s">
        <v>58</v>
      </c>
      <c r="G9" s="46" t="s">
        <v>139</v>
      </c>
      <c r="H9" s="44"/>
      <c r="I9" s="65">
        <f t="shared" si="0"/>
        <v>371000</v>
      </c>
      <c r="J9" s="65">
        <f t="shared" si="0"/>
        <v>2274.53</v>
      </c>
      <c r="K9" s="123">
        <f>K10</f>
        <v>442560.06999999995</v>
      </c>
      <c r="L9" s="123">
        <f>L10</f>
        <v>442560.06999999995</v>
      </c>
      <c r="M9" s="124">
        <f t="shared" si="1"/>
        <v>100</v>
      </c>
    </row>
    <row r="10" spans="2:13" s="11" customFormat="1" ht="169.5" customHeight="1">
      <c r="B10" s="42">
        <f aca="true" t="shared" si="2" ref="B10:B60">B9+1</f>
        <v>4</v>
      </c>
      <c r="C10" s="48" t="s">
        <v>0</v>
      </c>
      <c r="D10" s="46" t="s">
        <v>44</v>
      </c>
      <c r="E10" s="46" t="s">
        <v>57</v>
      </c>
      <c r="F10" s="46" t="s">
        <v>58</v>
      </c>
      <c r="G10" s="46" t="s">
        <v>163</v>
      </c>
      <c r="H10" s="46"/>
      <c r="I10" s="68">
        <f>I11+I12</f>
        <v>371000</v>
      </c>
      <c r="J10" s="65">
        <f>J11+J12</f>
        <v>2274.53</v>
      </c>
      <c r="K10" s="123">
        <f>K11+K12</f>
        <v>442560.06999999995</v>
      </c>
      <c r="L10" s="123">
        <f>L11+L12</f>
        <v>442560.06999999995</v>
      </c>
      <c r="M10" s="124">
        <f t="shared" si="1"/>
        <v>100</v>
      </c>
    </row>
    <row r="11" spans="2:13" s="11" customFormat="1" ht="210.75" customHeight="1">
      <c r="B11" s="42">
        <f t="shared" si="2"/>
        <v>5</v>
      </c>
      <c r="C11" s="49" t="s">
        <v>154</v>
      </c>
      <c r="D11" s="46" t="s">
        <v>44</v>
      </c>
      <c r="E11" s="46" t="s">
        <v>57</v>
      </c>
      <c r="F11" s="46" t="s">
        <v>58</v>
      </c>
      <c r="G11" s="46" t="s">
        <v>163</v>
      </c>
      <c r="H11" s="46" t="s">
        <v>67</v>
      </c>
      <c r="I11" s="65" t="s">
        <v>169</v>
      </c>
      <c r="J11" s="65">
        <v>268.34</v>
      </c>
      <c r="K11" s="123">
        <v>340517.29</v>
      </c>
      <c r="L11" s="125">
        <v>340517.29</v>
      </c>
      <c r="M11" s="124">
        <f t="shared" si="1"/>
        <v>100</v>
      </c>
    </row>
    <row r="12" spans="2:13" s="11" customFormat="1" ht="320.25" customHeight="1">
      <c r="B12" s="42">
        <f>5+1</f>
        <v>6</v>
      </c>
      <c r="C12" s="49" t="s">
        <v>162</v>
      </c>
      <c r="D12" s="46" t="s">
        <v>44</v>
      </c>
      <c r="E12" s="46" t="s">
        <v>57</v>
      </c>
      <c r="F12" s="46" t="s">
        <v>58</v>
      </c>
      <c r="G12" s="46" t="s">
        <v>163</v>
      </c>
      <c r="H12" s="46" t="s">
        <v>153</v>
      </c>
      <c r="I12" s="65" t="s">
        <v>168</v>
      </c>
      <c r="J12" s="65">
        <v>2006.19</v>
      </c>
      <c r="K12" s="123">
        <v>102042.78</v>
      </c>
      <c r="L12" s="125">
        <v>102042.78</v>
      </c>
      <c r="M12" s="124">
        <f t="shared" si="1"/>
        <v>100</v>
      </c>
    </row>
    <row r="13" spans="2:13" s="12" customFormat="1" ht="347.25" customHeight="1">
      <c r="B13" s="42">
        <f>6+1</f>
        <v>7</v>
      </c>
      <c r="C13" s="50" t="s">
        <v>29</v>
      </c>
      <c r="D13" s="44" t="s">
        <v>44</v>
      </c>
      <c r="E13" s="44" t="s">
        <v>57</v>
      </c>
      <c r="F13" s="44" t="s">
        <v>59</v>
      </c>
      <c r="G13" s="44"/>
      <c r="H13" s="44"/>
      <c r="I13" s="64" t="e">
        <f aca="true" t="shared" si="3" ref="I13:L14">I14</f>
        <v>#REF!</v>
      </c>
      <c r="J13" s="64" t="e">
        <f t="shared" si="3"/>
        <v>#REF!</v>
      </c>
      <c r="K13" s="121">
        <f t="shared" si="3"/>
        <v>1112581.1</v>
      </c>
      <c r="L13" s="121">
        <f t="shared" si="3"/>
        <v>1110122.1</v>
      </c>
      <c r="M13" s="122">
        <f t="shared" si="1"/>
        <v>99.77898240406924</v>
      </c>
    </row>
    <row r="14" spans="2:13" s="12" customFormat="1" ht="337.5" customHeight="1">
      <c r="B14" s="42">
        <f t="shared" si="2"/>
        <v>8</v>
      </c>
      <c r="C14" s="51" t="s">
        <v>203</v>
      </c>
      <c r="D14" s="46" t="s">
        <v>44</v>
      </c>
      <c r="E14" s="46" t="s">
        <v>57</v>
      </c>
      <c r="F14" s="46" t="s">
        <v>59</v>
      </c>
      <c r="G14" s="46" t="s">
        <v>137</v>
      </c>
      <c r="H14" s="46"/>
      <c r="I14" s="65" t="e">
        <f t="shared" si="3"/>
        <v>#REF!</v>
      </c>
      <c r="J14" s="65" t="e">
        <f t="shared" si="3"/>
        <v>#REF!</v>
      </c>
      <c r="K14" s="123">
        <f t="shared" si="3"/>
        <v>1112581.1</v>
      </c>
      <c r="L14" s="123">
        <f t="shared" si="3"/>
        <v>1110122.1</v>
      </c>
      <c r="M14" s="124">
        <f t="shared" si="1"/>
        <v>99.77898240406924</v>
      </c>
    </row>
    <row r="15" spans="2:13" s="12" customFormat="1" ht="288.75" customHeight="1">
      <c r="B15" s="42">
        <f t="shared" si="2"/>
        <v>9</v>
      </c>
      <c r="C15" s="52" t="s">
        <v>204</v>
      </c>
      <c r="D15" s="46" t="s">
        <v>44</v>
      </c>
      <c r="E15" s="46" t="s">
        <v>57</v>
      </c>
      <c r="F15" s="46" t="s">
        <v>59</v>
      </c>
      <c r="G15" s="53" t="s">
        <v>142</v>
      </c>
      <c r="H15" s="46" t="s">
        <v>45</v>
      </c>
      <c r="I15" s="65" t="e">
        <f>I16+I17+I18+#REF!+I19+I20+I21</f>
        <v>#REF!</v>
      </c>
      <c r="J15" s="65" t="e">
        <f>J16+J17+J18+#REF!+J19+J20+J21</f>
        <v>#REF!</v>
      </c>
      <c r="K15" s="123">
        <f>K16+K18+K19+K26+K27+K28+K29</f>
        <v>1112581.1</v>
      </c>
      <c r="L15" s="123">
        <f>L16+L18+L19+L26+L27+L28+L29</f>
        <v>1110122.1</v>
      </c>
      <c r="M15" s="124">
        <f t="shared" si="1"/>
        <v>99.77898240406924</v>
      </c>
    </row>
    <row r="16" spans="2:13" s="12" customFormat="1" ht="166.5" customHeight="1">
      <c r="B16" s="42">
        <f t="shared" si="2"/>
        <v>10</v>
      </c>
      <c r="C16" s="49" t="s">
        <v>154</v>
      </c>
      <c r="D16" s="46" t="s">
        <v>44</v>
      </c>
      <c r="E16" s="46" t="s">
        <v>57</v>
      </c>
      <c r="F16" s="46" t="s">
        <v>59</v>
      </c>
      <c r="G16" s="53" t="s">
        <v>143</v>
      </c>
      <c r="H16" s="46" t="s">
        <v>67</v>
      </c>
      <c r="I16" s="65">
        <v>543000</v>
      </c>
      <c r="J16" s="65">
        <v>29740.7</v>
      </c>
      <c r="K16" s="123">
        <v>400391.12</v>
      </c>
      <c r="L16" s="143">
        <v>400391.12</v>
      </c>
      <c r="M16" s="124">
        <f t="shared" si="1"/>
        <v>100</v>
      </c>
    </row>
    <row r="17" spans="2:13" s="12" customFormat="1" ht="153.75" customHeight="1" hidden="1">
      <c r="B17" s="42">
        <f t="shared" si="2"/>
        <v>11</v>
      </c>
      <c r="C17" s="49" t="s">
        <v>68</v>
      </c>
      <c r="D17" s="46" t="s">
        <v>44</v>
      </c>
      <c r="E17" s="46" t="s">
        <v>57</v>
      </c>
      <c r="F17" s="46" t="s">
        <v>59</v>
      </c>
      <c r="G17" s="53" t="s">
        <v>144</v>
      </c>
      <c r="H17" s="46" t="s">
        <v>69</v>
      </c>
      <c r="I17" s="65"/>
      <c r="J17" s="65"/>
      <c r="K17" s="123">
        <f>I17+J17</f>
        <v>0</v>
      </c>
      <c r="L17" s="126"/>
      <c r="M17" s="124" t="e">
        <f t="shared" si="1"/>
        <v>#DIV/0!</v>
      </c>
    </row>
    <row r="18" spans="2:13" s="12" customFormat="1" ht="360" customHeight="1">
      <c r="B18" s="42">
        <v>11</v>
      </c>
      <c r="C18" s="49" t="s">
        <v>162</v>
      </c>
      <c r="D18" s="46" t="s">
        <v>44</v>
      </c>
      <c r="E18" s="46" t="s">
        <v>57</v>
      </c>
      <c r="F18" s="46" t="s">
        <v>59</v>
      </c>
      <c r="G18" s="53" t="s">
        <v>143</v>
      </c>
      <c r="H18" s="46" t="s">
        <v>153</v>
      </c>
      <c r="I18" s="65">
        <v>163000</v>
      </c>
      <c r="J18" s="65">
        <v>3556.2</v>
      </c>
      <c r="K18" s="123">
        <v>103671.18</v>
      </c>
      <c r="L18" s="143">
        <v>103671.18</v>
      </c>
      <c r="M18" s="124">
        <f t="shared" si="1"/>
        <v>100</v>
      </c>
    </row>
    <row r="19" spans="2:13" s="12" customFormat="1" ht="228.75" customHeight="1">
      <c r="B19" s="42">
        <f t="shared" si="2"/>
        <v>12</v>
      </c>
      <c r="C19" s="49" t="s">
        <v>1</v>
      </c>
      <c r="D19" s="46" t="s">
        <v>44</v>
      </c>
      <c r="E19" s="46" t="s">
        <v>57</v>
      </c>
      <c r="F19" s="46" t="s">
        <v>59</v>
      </c>
      <c r="G19" s="53" t="s">
        <v>142</v>
      </c>
      <c r="H19" s="46" t="s">
        <v>72</v>
      </c>
      <c r="I19" s="65">
        <v>172000</v>
      </c>
      <c r="J19" s="65">
        <v>-4507</v>
      </c>
      <c r="K19" s="123">
        <v>95000</v>
      </c>
      <c r="L19" s="143">
        <v>95000</v>
      </c>
      <c r="M19" s="124">
        <f t="shared" si="1"/>
        <v>100</v>
      </c>
    </row>
    <row r="20" spans="2:13" s="12" customFormat="1" ht="189.75" customHeight="1" hidden="1">
      <c r="B20" s="42">
        <f t="shared" si="2"/>
        <v>13</v>
      </c>
      <c r="C20" s="49" t="s">
        <v>70</v>
      </c>
      <c r="D20" s="46" t="s">
        <v>44</v>
      </c>
      <c r="E20" s="46" t="s">
        <v>57</v>
      </c>
      <c r="F20" s="46" t="s">
        <v>59</v>
      </c>
      <c r="G20" s="53" t="s">
        <v>144</v>
      </c>
      <c r="H20" s="46">
        <v>851</v>
      </c>
      <c r="I20" s="65">
        <v>9700</v>
      </c>
      <c r="J20" s="65">
        <v>-4700</v>
      </c>
      <c r="K20" s="123"/>
      <c r="L20" s="126"/>
      <c r="M20" s="124" t="e">
        <f t="shared" si="1"/>
        <v>#DIV/0!</v>
      </c>
    </row>
    <row r="21" spans="2:13" s="12" customFormat="1" ht="96" customHeight="1" hidden="1">
      <c r="B21" s="42">
        <f t="shared" si="2"/>
        <v>14</v>
      </c>
      <c r="C21" s="49" t="s">
        <v>71</v>
      </c>
      <c r="D21" s="46" t="s">
        <v>44</v>
      </c>
      <c r="E21" s="46" t="s">
        <v>57</v>
      </c>
      <c r="F21" s="46" t="s">
        <v>59</v>
      </c>
      <c r="G21" s="53" t="s">
        <v>144</v>
      </c>
      <c r="H21" s="46">
        <v>852</v>
      </c>
      <c r="I21" s="65"/>
      <c r="J21" s="65"/>
      <c r="K21" s="123">
        <f>I21+J21</f>
        <v>0</v>
      </c>
      <c r="L21" s="127"/>
      <c r="M21" s="124" t="e">
        <f t="shared" si="1"/>
        <v>#DIV/0!</v>
      </c>
    </row>
    <row r="22" spans="2:13" s="12" customFormat="1" ht="103.5" customHeight="1" hidden="1">
      <c r="B22" s="42">
        <f t="shared" si="2"/>
        <v>15</v>
      </c>
      <c r="C22" s="50" t="s">
        <v>2</v>
      </c>
      <c r="D22" s="44" t="s">
        <v>44</v>
      </c>
      <c r="E22" s="44" t="s">
        <v>57</v>
      </c>
      <c r="F22" s="44" t="s">
        <v>66</v>
      </c>
      <c r="G22" s="44"/>
      <c r="H22" s="44"/>
      <c r="I22" s="64">
        <f aca="true" t="shared" si="4" ref="I22:J24">I23</f>
        <v>4000</v>
      </c>
      <c r="J22" s="64">
        <f t="shared" si="4"/>
        <v>-4000</v>
      </c>
      <c r="K22" s="121"/>
      <c r="L22" s="127"/>
      <c r="M22" s="124" t="e">
        <f t="shared" si="1"/>
        <v>#DIV/0!</v>
      </c>
    </row>
    <row r="23" spans="2:13" s="12" customFormat="1" ht="105" customHeight="1" hidden="1">
      <c r="B23" s="42">
        <f t="shared" si="2"/>
        <v>16</v>
      </c>
      <c r="C23" s="45" t="s">
        <v>118</v>
      </c>
      <c r="D23" s="46" t="s">
        <v>44</v>
      </c>
      <c r="E23" s="46" t="s">
        <v>57</v>
      </c>
      <c r="F23" s="46" t="s">
        <v>66</v>
      </c>
      <c r="G23" s="46" t="s">
        <v>139</v>
      </c>
      <c r="H23" s="46"/>
      <c r="I23" s="65">
        <f t="shared" si="4"/>
        <v>4000</v>
      </c>
      <c r="J23" s="65">
        <f t="shared" si="4"/>
        <v>-4000</v>
      </c>
      <c r="K23" s="123"/>
      <c r="L23" s="127"/>
      <c r="M23" s="124" t="e">
        <f t="shared" si="1"/>
        <v>#DIV/0!</v>
      </c>
    </row>
    <row r="24" spans="2:13" s="12" customFormat="1" ht="134.25" customHeight="1" hidden="1">
      <c r="B24" s="42">
        <f t="shared" si="2"/>
        <v>17</v>
      </c>
      <c r="C24" s="54" t="s">
        <v>3</v>
      </c>
      <c r="D24" s="46" t="s">
        <v>44</v>
      </c>
      <c r="E24" s="46" t="s">
        <v>57</v>
      </c>
      <c r="F24" s="46" t="s">
        <v>66</v>
      </c>
      <c r="G24" s="46" t="s">
        <v>145</v>
      </c>
      <c r="H24" s="46"/>
      <c r="I24" s="65">
        <f t="shared" si="4"/>
        <v>4000</v>
      </c>
      <c r="J24" s="65">
        <f t="shared" si="4"/>
        <v>-4000</v>
      </c>
      <c r="K24" s="123"/>
      <c r="L24" s="127"/>
      <c r="M24" s="124" t="e">
        <f t="shared" si="1"/>
        <v>#DIV/0!</v>
      </c>
    </row>
    <row r="25" spans="2:13" s="12" customFormat="1" ht="156.75" customHeight="1" hidden="1">
      <c r="B25" s="42">
        <f t="shared" si="2"/>
        <v>18</v>
      </c>
      <c r="C25" s="49" t="s">
        <v>4</v>
      </c>
      <c r="D25" s="46" t="s">
        <v>44</v>
      </c>
      <c r="E25" s="46" t="s">
        <v>57</v>
      </c>
      <c r="F25" s="46" t="s">
        <v>66</v>
      </c>
      <c r="G25" s="46" t="s">
        <v>145</v>
      </c>
      <c r="H25" s="46" t="s">
        <v>5</v>
      </c>
      <c r="I25" s="65">
        <v>4000</v>
      </c>
      <c r="J25" s="65">
        <v>-4000</v>
      </c>
      <c r="K25" s="123"/>
      <c r="L25" s="127"/>
      <c r="M25" s="124" t="e">
        <f t="shared" si="1"/>
        <v>#DIV/0!</v>
      </c>
    </row>
    <row r="26" spans="2:13" s="12" customFormat="1" ht="156.75" customHeight="1">
      <c r="B26" s="42">
        <f>B19+1</f>
        <v>13</v>
      </c>
      <c r="C26" s="49" t="s">
        <v>154</v>
      </c>
      <c r="D26" s="46" t="s">
        <v>44</v>
      </c>
      <c r="E26" s="46" t="s">
        <v>57</v>
      </c>
      <c r="F26" s="46" t="s">
        <v>59</v>
      </c>
      <c r="G26" s="113" t="s">
        <v>185</v>
      </c>
      <c r="H26" s="46" t="s">
        <v>67</v>
      </c>
      <c r="I26" s="65"/>
      <c r="J26" s="65"/>
      <c r="K26" s="123">
        <v>377260</v>
      </c>
      <c r="L26" s="147">
        <v>377260</v>
      </c>
      <c r="M26" s="124">
        <f t="shared" si="1"/>
        <v>100</v>
      </c>
    </row>
    <row r="27" spans="2:13" s="12" customFormat="1" ht="156.75" customHeight="1">
      <c r="B27" s="42">
        <f t="shared" si="2"/>
        <v>14</v>
      </c>
      <c r="C27" s="62" t="s">
        <v>162</v>
      </c>
      <c r="D27" s="46" t="s">
        <v>44</v>
      </c>
      <c r="E27" s="46" t="s">
        <v>57</v>
      </c>
      <c r="F27" s="46" t="s">
        <v>59</v>
      </c>
      <c r="G27" s="113" t="s">
        <v>185</v>
      </c>
      <c r="H27" s="46" t="s">
        <v>153</v>
      </c>
      <c r="I27" s="65"/>
      <c r="J27" s="65"/>
      <c r="K27" s="123">
        <v>129258.8</v>
      </c>
      <c r="L27" s="147">
        <v>129258.8</v>
      </c>
      <c r="M27" s="124">
        <f t="shared" si="1"/>
        <v>100</v>
      </c>
    </row>
    <row r="28" spans="2:13" s="12" customFormat="1" ht="156.75" customHeight="1">
      <c r="B28" s="42">
        <v>15</v>
      </c>
      <c r="C28" s="137" t="s">
        <v>70</v>
      </c>
      <c r="D28" s="46" t="s">
        <v>44</v>
      </c>
      <c r="E28" s="46" t="s">
        <v>57</v>
      </c>
      <c r="F28" s="46" t="s">
        <v>59</v>
      </c>
      <c r="G28" s="53" t="s">
        <v>142</v>
      </c>
      <c r="H28" s="46" t="s">
        <v>73</v>
      </c>
      <c r="I28" s="65"/>
      <c r="J28" s="65"/>
      <c r="K28" s="123">
        <v>2000</v>
      </c>
      <c r="L28" s="143">
        <v>2000</v>
      </c>
      <c r="M28" s="124">
        <f t="shared" si="1"/>
        <v>100</v>
      </c>
    </row>
    <row r="29" spans="2:13" s="12" customFormat="1" ht="192" customHeight="1">
      <c r="B29" s="42">
        <v>16</v>
      </c>
      <c r="C29" s="137" t="s">
        <v>71</v>
      </c>
      <c r="D29" s="46" t="s">
        <v>44</v>
      </c>
      <c r="E29" s="46" t="s">
        <v>57</v>
      </c>
      <c r="F29" s="46" t="s">
        <v>59</v>
      </c>
      <c r="G29" s="53" t="s">
        <v>142</v>
      </c>
      <c r="H29" s="46" t="s">
        <v>6</v>
      </c>
      <c r="I29" s="65"/>
      <c r="J29" s="65"/>
      <c r="K29" s="123">
        <v>5000</v>
      </c>
      <c r="L29" s="143">
        <v>2541</v>
      </c>
      <c r="M29" s="124">
        <f t="shared" si="1"/>
        <v>50.82</v>
      </c>
    </row>
    <row r="30" spans="2:13" s="12" customFormat="1" ht="192" customHeight="1">
      <c r="B30" s="42"/>
      <c r="C30" s="155" t="s">
        <v>252</v>
      </c>
      <c r="D30" s="46" t="s">
        <v>44</v>
      </c>
      <c r="E30" s="46" t="s">
        <v>57</v>
      </c>
      <c r="F30" s="46" t="s">
        <v>253</v>
      </c>
      <c r="G30" s="117" t="s">
        <v>208</v>
      </c>
      <c r="H30" s="44" t="s">
        <v>45</v>
      </c>
      <c r="I30" s="64"/>
      <c r="J30" s="64"/>
      <c r="K30" s="121">
        <f>K31</f>
        <v>2610</v>
      </c>
      <c r="L30" s="149">
        <f>L31</f>
        <v>2610</v>
      </c>
      <c r="M30" s="122">
        <f t="shared" si="1"/>
        <v>100</v>
      </c>
    </row>
    <row r="31" spans="2:13" s="12" customFormat="1" ht="192" customHeight="1">
      <c r="B31" s="42"/>
      <c r="C31" s="137" t="s">
        <v>1</v>
      </c>
      <c r="D31" s="46" t="s">
        <v>44</v>
      </c>
      <c r="E31" s="46" t="s">
        <v>57</v>
      </c>
      <c r="F31" s="46" t="s">
        <v>253</v>
      </c>
      <c r="G31" s="115" t="s">
        <v>208</v>
      </c>
      <c r="H31" s="46" t="s">
        <v>72</v>
      </c>
      <c r="I31" s="65"/>
      <c r="J31" s="65"/>
      <c r="K31" s="123">
        <v>2610</v>
      </c>
      <c r="L31" s="143">
        <v>2610</v>
      </c>
      <c r="M31" s="124">
        <f t="shared" si="1"/>
        <v>100</v>
      </c>
    </row>
    <row r="32" spans="2:13" s="12" customFormat="1" ht="162.75" customHeight="1">
      <c r="B32" s="42">
        <v>17</v>
      </c>
      <c r="C32" s="50" t="s">
        <v>156</v>
      </c>
      <c r="D32" s="44" t="s">
        <v>44</v>
      </c>
      <c r="E32" s="44" t="s">
        <v>58</v>
      </c>
      <c r="F32" s="44" t="s">
        <v>182</v>
      </c>
      <c r="G32" s="44"/>
      <c r="H32" s="44"/>
      <c r="I32" s="64">
        <f aca="true" t="shared" si="5" ref="I32:J34">I33</f>
        <v>48200</v>
      </c>
      <c r="J32" s="64">
        <f t="shared" si="5"/>
        <v>2400</v>
      </c>
      <c r="K32" s="121">
        <f aca="true" t="shared" si="6" ref="K32:L34">K33</f>
        <v>104300</v>
      </c>
      <c r="L32" s="145">
        <f t="shared" si="6"/>
        <v>104300</v>
      </c>
      <c r="M32" s="122">
        <f t="shared" si="1"/>
        <v>100</v>
      </c>
    </row>
    <row r="33" spans="2:13" s="12" customFormat="1" ht="126" customHeight="1">
      <c r="B33" s="42">
        <f t="shared" si="2"/>
        <v>18</v>
      </c>
      <c r="C33" s="55" t="s">
        <v>157</v>
      </c>
      <c r="D33" s="46" t="s">
        <v>44</v>
      </c>
      <c r="E33" s="46" t="s">
        <v>58</v>
      </c>
      <c r="F33" s="46" t="s">
        <v>60</v>
      </c>
      <c r="G33" s="46"/>
      <c r="H33" s="46"/>
      <c r="I33" s="65">
        <f t="shared" si="5"/>
        <v>48200</v>
      </c>
      <c r="J33" s="65">
        <f t="shared" si="5"/>
        <v>2400</v>
      </c>
      <c r="K33" s="123">
        <f t="shared" si="6"/>
        <v>104300</v>
      </c>
      <c r="L33" s="144">
        <f t="shared" si="6"/>
        <v>104300</v>
      </c>
      <c r="M33" s="124">
        <f t="shared" si="1"/>
        <v>100</v>
      </c>
    </row>
    <row r="34" spans="2:13" s="12" customFormat="1" ht="241.5" customHeight="1">
      <c r="B34" s="42">
        <f t="shared" si="2"/>
        <v>19</v>
      </c>
      <c r="C34" s="51" t="s">
        <v>205</v>
      </c>
      <c r="D34" s="46" t="s">
        <v>44</v>
      </c>
      <c r="E34" s="46" t="s">
        <v>58</v>
      </c>
      <c r="F34" s="46" t="s">
        <v>60</v>
      </c>
      <c r="G34" s="46" t="s">
        <v>207</v>
      </c>
      <c r="H34" s="46"/>
      <c r="I34" s="65">
        <f t="shared" si="5"/>
        <v>48200</v>
      </c>
      <c r="J34" s="65">
        <f t="shared" si="5"/>
        <v>2400</v>
      </c>
      <c r="K34" s="123">
        <f t="shared" si="6"/>
        <v>104300</v>
      </c>
      <c r="L34" s="144">
        <f t="shared" si="6"/>
        <v>104300</v>
      </c>
      <c r="M34" s="124">
        <f t="shared" si="1"/>
        <v>100</v>
      </c>
    </row>
    <row r="35" spans="2:13" s="12" customFormat="1" ht="408.75" customHeight="1">
      <c r="B35" s="42">
        <f t="shared" si="2"/>
        <v>20</v>
      </c>
      <c r="C35" s="49" t="s">
        <v>161</v>
      </c>
      <c r="D35" s="46" t="s">
        <v>44</v>
      </c>
      <c r="E35" s="46" t="s">
        <v>58</v>
      </c>
      <c r="F35" s="46" t="s">
        <v>60</v>
      </c>
      <c r="G35" s="46" t="s">
        <v>206</v>
      </c>
      <c r="H35" s="46" t="s">
        <v>45</v>
      </c>
      <c r="I35" s="65">
        <f>I36+I37+I38</f>
        <v>48200</v>
      </c>
      <c r="J35" s="65">
        <f>J36+J37+J38</f>
        <v>2400</v>
      </c>
      <c r="K35" s="123">
        <f>K36+K37+K38</f>
        <v>104300</v>
      </c>
      <c r="L35" s="144">
        <f>L36+L37+L38</f>
        <v>104300</v>
      </c>
      <c r="M35" s="124">
        <f t="shared" si="1"/>
        <v>100</v>
      </c>
    </row>
    <row r="36" spans="2:13" s="12" customFormat="1" ht="159.75" customHeight="1">
      <c r="B36" s="42">
        <f t="shared" si="2"/>
        <v>21</v>
      </c>
      <c r="C36" s="49" t="s">
        <v>154</v>
      </c>
      <c r="D36" s="46" t="s">
        <v>44</v>
      </c>
      <c r="E36" s="46" t="s">
        <v>58</v>
      </c>
      <c r="F36" s="46" t="s">
        <v>60</v>
      </c>
      <c r="G36" s="46" t="s">
        <v>206</v>
      </c>
      <c r="H36" s="46" t="s">
        <v>67</v>
      </c>
      <c r="I36" s="65">
        <v>36000</v>
      </c>
      <c r="J36" s="65">
        <v>1807.49</v>
      </c>
      <c r="K36" s="123">
        <v>77035.53</v>
      </c>
      <c r="L36" s="144">
        <v>77035.53</v>
      </c>
      <c r="M36" s="124">
        <f t="shared" si="1"/>
        <v>100</v>
      </c>
    </row>
    <row r="37" spans="2:13" s="12" customFormat="1" ht="362.25" customHeight="1">
      <c r="B37" s="42">
        <f t="shared" si="2"/>
        <v>22</v>
      </c>
      <c r="C37" s="49" t="s">
        <v>162</v>
      </c>
      <c r="D37" s="46" t="s">
        <v>44</v>
      </c>
      <c r="E37" s="46" t="s">
        <v>58</v>
      </c>
      <c r="F37" s="46" t="s">
        <v>60</v>
      </c>
      <c r="G37" s="46" t="s">
        <v>206</v>
      </c>
      <c r="H37" s="46" t="s">
        <v>153</v>
      </c>
      <c r="I37" s="65">
        <v>10900</v>
      </c>
      <c r="J37" s="65">
        <v>531.89</v>
      </c>
      <c r="K37" s="123">
        <v>23264.47</v>
      </c>
      <c r="L37" s="144">
        <v>23264.47</v>
      </c>
      <c r="M37" s="124">
        <f t="shared" si="1"/>
        <v>100</v>
      </c>
    </row>
    <row r="38" spans="2:13" s="12" customFormat="1" ht="238.5" customHeight="1">
      <c r="B38" s="42">
        <f t="shared" si="2"/>
        <v>23</v>
      </c>
      <c r="C38" s="49" t="s">
        <v>1</v>
      </c>
      <c r="D38" s="46" t="s">
        <v>44</v>
      </c>
      <c r="E38" s="46" t="s">
        <v>58</v>
      </c>
      <c r="F38" s="46" t="s">
        <v>60</v>
      </c>
      <c r="G38" s="46" t="s">
        <v>206</v>
      </c>
      <c r="H38" s="46" t="s">
        <v>72</v>
      </c>
      <c r="I38" s="65">
        <v>1300</v>
      </c>
      <c r="J38" s="65">
        <v>60.62</v>
      </c>
      <c r="K38" s="123">
        <v>4000</v>
      </c>
      <c r="L38" s="143">
        <v>4000</v>
      </c>
      <c r="M38" s="124">
        <f t="shared" si="1"/>
        <v>100</v>
      </c>
    </row>
    <row r="39" spans="2:13" s="11" customFormat="1" ht="177" customHeight="1" hidden="1">
      <c r="B39" s="42">
        <f t="shared" si="2"/>
        <v>24</v>
      </c>
      <c r="C39" s="50" t="s">
        <v>61</v>
      </c>
      <c r="D39" s="44" t="s">
        <v>44</v>
      </c>
      <c r="E39" s="44" t="s">
        <v>60</v>
      </c>
      <c r="F39" s="44"/>
      <c r="G39" s="44"/>
      <c r="H39" s="44"/>
      <c r="I39" s="64"/>
      <c r="J39" s="64"/>
      <c r="K39" s="121"/>
      <c r="L39" s="145"/>
      <c r="M39" s="124" t="e">
        <f t="shared" si="1"/>
        <v>#DIV/0!</v>
      </c>
    </row>
    <row r="40" spans="2:13" s="11" customFormat="1" ht="222" customHeight="1" hidden="1">
      <c r="B40" s="42">
        <f t="shared" si="2"/>
        <v>25</v>
      </c>
      <c r="C40" s="48" t="s">
        <v>131</v>
      </c>
      <c r="D40" s="46" t="s">
        <v>44</v>
      </c>
      <c r="E40" s="46" t="s">
        <v>60</v>
      </c>
      <c r="F40" s="46" t="s">
        <v>77</v>
      </c>
      <c r="G40" s="46"/>
      <c r="H40" s="46"/>
      <c r="I40" s="65"/>
      <c r="J40" s="65"/>
      <c r="K40" s="123"/>
      <c r="L40" s="145"/>
      <c r="M40" s="124" t="e">
        <f t="shared" si="1"/>
        <v>#DIV/0!</v>
      </c>
    </row>
    <row r="41" spans="2:13" s="11" customFormat="1" ht="227.25" customHeight="1" hidden="1">
      <c r="B41" s="42">
        <f t="shared" si="2"/>
        <v>26</v>
      </c>
      <c r="C41" s="51" t="s">
        <v>150</v>
      </c>
      <c r="D41" s="46" t="s">
        <v>44</v>
      </c>
      <c r="E41" s="46" t="s">
        <v>60</v>
      </c>
      <c r="F41" s="46" t="s">
        <v>77</v>
      </c>
      <c r="G41" s="46" t="s">
        <v>137</v>
      </c>
      <c r="H41" s="44"/>
      <c r="I41" s="65"/>
      <c r="J41" s="65"/>
      <c r="K41" s="123"/>
      <c r="L41" s="145"/>
      <c r="M41" s="124" t="e">
        <f t="shared" si="1"/>
        <v>#DIV/0!</v>
      </c>
    </row>
    <row r="42" spans="2:13" s="11" customFormat="1" ht="258" customHeight="1" hidden="1">
      <c r="B42" s="42">
        <f t="shared" si="2"/>
        <v>27</v>
      </c>
      <c r="C42" s="51" t="s">
        <v>147</v>
      </c>
      <c r="D42" s="46" t="s">
        <v>44</v>
      </c>
      <c r="E42" s="46" t="s">
        <v>60</v>
      </c>
      <c r="F42" s="46" t="s">
        <v>77</v>
      </c>
      <c r="G42" s="46" t="s">
        <v>133</v>
      </c>
      <c r="H42" s="44"/>
      <c r="I42" s="65"/>
      <c r="J42" s="65"/>
      <c r="K42" s="123"/>
      <c r="L42" s="145"/>
      <c r="M42" s="124" t="e">
        <f t="shared" si="1"/>
        <v>#DIV/0!</v>
      </c>
    </row>
    <row r="43" spans="2:13" s="11" customFormat="1" ht="409.5" customHeight="1" hidden="1">
      <c r="B43" s="42">
        <f t="shared" si="2"/>
        <v>28</v>
      </c>
      <c r="C43" s="69" t="s">
        <v>146</v>
      </c>
      <c r="D43" s="46" t="s">
        <v>44</v>
      </c>
      <c r="E43" s="46" t="s">
        <v>60</v>
      </c>
      <c r="F43" s="46" t="s">
        <v>77</v>
      </c>
      <c r="G43" s="46" t="s">
        <v>134</v>
      </c>
      <c r="H43" s="46" t="s">
        <v>45</v>
      </c>
      <c r="I43" s="65"/>
      <c r="J43" s="65"/>
      <c r="K43" s="123"/>
      <c r="L43" s="145"/>
      <c r="M43" s="124" t="e">
        <f t="shared" si="1"/>
        <v>#DIV/0!</v>
      </c>
    </row>
    <row r="44" spans="2:13" s="11" customFormat="1" ht="261.75" customHeight="1" hidden="1">
      <c r="B44" s="42">
        <f t="shared" si="2"/>
        <v>29</v>
      </c>
      <c r="C44" s="57" t="s">
        <v>1</v>
      </c>
      <c r="D44" s="46" t="s">
        <v>44</v>
      </c>
      <c r="E44" s="46" t="s">
        <v>60</v>
      </c>
      <c r="F44" s="46" t="s">
        <v>77</v>
      </c>
      <c r="G44" s="46" t="s">
        <v>155</v>
      </c>
      <c r="H44" s="58" t="s">
        <v>72</v>
      </c>
      <c r="I44" s="66"/>
      <c r="J44" s="66"/>
      <c r="K44" s="123"/>
      <c r="L44" s="145"/>
      <c r="M44" s="124" t="e">
        <f t="shared" si="1"/>
        <v>#DIV/0!</v>
      </c>
    </row>
    <row r="45" spans="2:13" ht="197.25" customHeight="1" hidden="1">
      <c r="B45" s="42">
        <f t="shared" si="2"/>
        <v>30</v>
      </c>
      <c r="C45" s="45" t="s">
        <v>76</v>
      </c>
      <c r="D45" s="46" t="s">
        <v>44</v>
      </c>
      <c r="E45" s="46" t="s">
        <v>60</v>
      </c>
      <c r="F45" s="46" t="s">
        <v>75</v>
      </c>
      <c r="G45" s="46"/>
      <c r="H45" s="46"/>
      <c r="I45" s="65"/>
      <c r="J45" s="65"/>
      <c r="K45" s="123"/>
      <c r="L45" s="144"/>
      <c r="M45" s="124" t="e">
        <f t="shared" si="1"/>
        <v>#DIV/0!</v>
      </c>
    </row>
    <row r="46" spans="2:13" ht="223.5" customHeight="1" hidden="1">
      <c r="B46" s="42">
        <f t="shared" si="2"/>
        <v>31</v>
      </c>
      <c r="C46" s="51" t="s">
        <v>148</v>
      </c>
      <c r="D46" s="46" t="s">
        <v>44</v>
      </c>
      <c r="E46" s="46" t="s">
        <v>60</v>
      </c>
      <c r="F46" s="46" t="s">
        <v>75</v>
      </c>
      <c r="G46" s="46" t="s">
        <v>137</v>
      </c>
      <c r="H46" s="46"/>
      <c r="I46" s="65"/>
      <c r="J46" s="65"/>
      <c r="K46" s="123"/>
      <c r="L46" s="144"/>
      <c r="M46" s="124" t="e">
        <f t="shared" si="1"/>
        <v>#DIV/0!</v>
      </c>
    </row>
    <row r="47" spans="2:13" ht="264" customHeight="1" hidden="1">
      <c r="B47" s="42">
        <f t="shared" si="2"/>
        <v>32</v>
      </c>
      <c r="C47" s="51" t="s">
        <v>147</v>
      </c>
      <c r="D47" s="46" t="s">
        <v>44</v>
      </c>
      <c r="E47" s="46" t="s">
        <v>60</v>
      </c>
      <c r="F47" s="46" t="s">
        <v>75</v>
      </c>
      <c r="G47" s="46" t="s">
        <v>133</v>
      </c>
      <c r="H47" s="46" t="s">
        <v>45</v>
      </c>
      <c r="I47" s="65"/>
      <c r="J47" s="65"/>
      <c r="K47" s="123"/>
      <c r="L47" s="144"/>
      <c r="M47" s="124" t="e">
        <f t="shared" si="1"/>
        <v>#DIV/0!</v>
      </c>
    </row>
    <row r="48" spans="2:13" ht="409.5" customHeight="1" hidden="1">
      <c r="B48" s="42">
        <f t="shared" si="2"/>
        <v>33</v>
      </c>
      <c r="C48" s="56" t="s">
        <v>149</v>
      </c>
      <c r="D48" s="46" t="s">
        <v>44</v>
      </c>
      <c r="E48" s="46" t="s">
        <v>60</v>
      </c>
      <c r="F48" s="46" t="s">
        <v>75</v>
      </c>
      <c r="G48" s="46" t="s">
        <v>135</v>
      </c>
      <c r="H48" s="46" t="s">
        <v>45</v>
      </c>
      <c r="I48" s="65"/>
      <c r="J48" s="65"/>
      <c r="K48" s="123"/>
      <c r="L48" s="144"/>
      <c r="M48" s="124" t="e">
        <f t="shared" si="1"/>
        <v>#DIV/0!</v>
      </c>
    </row>
    <row r="49" spans="2:13" ht="263.25" customHeight="1" hidden="1">
      <c r="B49" s="42">
        <f t="shared" si="2"/>
        <v>34</v>
      </c>
      <c r="C49" s="57" t="s">
        <v>1</v>
      </c>
      <c r="D49" s="46" t="s">
        <v>44</v>
      </c>
      <c r="E49" s="46" t="s">
        <v>60</v>
      </c>
      <c r="F49" s="46" t="s">
        <v>75</v>
      </c>
      <c r="G49" s="46" t="s">
        <v>135</v>
      </c>
      <c r="H49" s="58" t="s">
        <v>72</v>
      </c>
      <c r="I49" s="66"/>
      <c r="J49" s="65"/>
      <c r="K49" s="123"/>
      <c r="L49" s="144"/>
      <c r="M49" s="124" t="e">
        <f t="shared" si="1"/>
        <v>#DIV/0!</v>
      </c>
    </row>
    <row r="50" spans="2:13" ht="189" customHeight="1">
      <c r="B50" s="42">
        <v>24</v>
      </c>
      <c r="C50" s="148" t="s">
        <v>244</v>
      </c>
      <c r="D50" s="117" t="s">
        <v>44</v>
      </c>
      <c r="E50" s="117" t="s">
        <v>60</v>
      </c>
      <c r="F50" s="117" t="s">
        <v>209</v>
      </c>
      <c r="G50" s="117" t="s">
        <v>208</v>
      </c>
      <c r="H50" s="117" t="s">
        <v>45</v>
      </c>
      <c r="I50" s="66"/>
      <c r="J50" s="65"/>
      <c r="K50" s="121">
        <f>K51</f>
        <v>10560</v>
      </c>
      <c r="L50" s="149">
        <f>L51</f>
        <v>10560</v>
      </c>
      <c r="M50" s="122">
        <f t="shared" si="1"/>
        <v>100</v>
      </c>
    </row>
    <row r="51" spans="2:13" ht="188.25" customHeight="1">
      <c r="B51" s="42">
        <v>25</v>
      </c>
      <c r="C51" s="114" t="s">
        <v>1</v>
      </c>
      <c r="D51" s="115" t="s">
        <v>44</v>
      </c>
      <c r="E51" s="115" t="s">
        <v>60</v>
      </c>
      <c r="F51" s="115" t="s">
        <v>209</v>
      </c>
      <c r="G51" s="115" t="s">
        <v>208</v>
      </c>
      <c r="H51" s="116" t="s">
        <v>72</v>
      </c>
      <c r="I51" s="66"/>
      <c r="J51" s="65"/>
      <c r="K51" s="123">
        <v>10560</v>
      </c>
      <c r="L51" s="143">
        <v>10560</v>
      </c>
      <c r="M51" s="124">
        <f t="shared" si="1"/>
        <v>100</v>
      </c>
    </row>
    <row r="52" spans="2:13" ht="132" customHeight="1">
      <c r="B52" s="42">
        <v>30</v>
      </c>
      <c r="C52" s="59" t="s">
        <v>62</v>
      </c>
      <c r="D52" s="44" t="s">
        <v>44</v>
      </c>
      <c r="E52" s="44" t="s">
        <v>59</v>
      </c>
      <c r="F52" s="44" t="s">
        <v>182</v>
      </c>
      <c r="G52" s="46"/>
      <c r="H52" s="46"/>
      <c r="I52" s="64" t="e">
        <f>I53+I55</f>
        <v>#REF!</v>
      </c>
      <c r="J52" s="64" t="e">
        <f>J53+J55</f>
        <v>#REF!</v>
      </c>
      <c r="K52" s="121">
        <f>K53</f>
        <v>510204.08</v>
      </c>
      <c r="L52" s="121">
        <f>L53</f>
        <v>0</v>
      </c>
      <c r="M52" s="122">
        <f t="shared" si="1"/>
        <v>0</v>
      </c>
    </row>
    <row r="53" spans="2:13" ht="132" customHeight="1">
      <c r="B53" s="42">
        <f t="shared" si="2"/>
        <v>31</v>
      </c>
      <c r="C53" s="103" t="s">
        <v>245</v>
      </c>
      <c r="D53" s="46" t="s">
        <v>44</v>
      </c>
      <c r="E53" s="46" t="s">
        <v>59</v>
      </c>
      <c r="F53" s="46" t="s">
        <v>77</v>
      </c>
      <c r="G53" s="46"/>
      <c r="H53" s="46"/>
      <c r="I53" s="65" t="e">
        <f>#REF!</f>
        <v>#REF!</v>
      </c>
      <c r="J53" s="65" t="e">
        <f>#REF!</f>
        <v>#REF!</v>
      </c>
      <c r="K53" s="123">
        <f>K54</f>
        <v>510204.08</v>
      </c>
      <c r="L53" s="123">
        <f>L54</f>
        <v>0</v>
      </c>
      <c r="M53" s="124">
        <f t="shared" si="1"/>
        <v>0</v>
      </c>
    </row>
    <row r="54" spans="2:13" ht="266.25" customHeight="1">
      <c r="B54" s="42">
        <v>32</v>
      </c>
      <c r="C54" s="49" t="s">
        <v>1</v>
      </c>
      <c r="D54" s="46" t="s">
        <v>44</v>
      </c>
      <c r="E54" s="46" t="s">
        <v>59</v>
      </c>
      <c r="F54" s="46" t="s">
        <v>77</v>
      </c>
      <c r="G54" s="46" t="s">
        <v>246</v>
      </c>
      <c r="H54" s="46" t="s">
        <v>72</v>
      </c>
      <c r="I54" s="65">
        <v>22650</v>
      </c>
      <c r="J54" s="65">
        <v>20350</v>
      </c>
      <c r="K54" s="123">
        <v>510204.08</v>
      </c>
      <c r="L54" s="146">
        <v>0</v>
      </c>
      <c r="M54" s="124">
        <f t="shared" si="1"/>
        <v>0</v>
      </c>
    </row>
    <row r="55" spans="2:13" ht="170.25" customHeight="1">
      <c r="B55" s="42">
        <f>B54+1</f>
        <v>33</v>
      </c>
      <c r="C55" s="50" t="s">
        <v>132</v>
      </c>
      <c r="D55" s="44" t="s">
        <v>44</v>
      </c>
      <c r="E55" s="44" t="s">
        <v>59</v>
      </c>
      <c r="F55" s="44" t="s">
        <v>63</v>
      </c>
      <c r="G55" s="44"/>
      <c r="H55" s="44"/>
      <c r="I55" s="64" t="e">
        <f aca="true" t="shared" si="7" ref="I55:J57">I56</f>
        <v>#REF!</v>
      </c>
      <c r="J55" s="64" t="e">
        <f t="shared" si="7"/>
        <v>#REF!</v>
      </c>
      <c r="K55" s="121">
        <f aca="true" t="shared" si="8" ref="K55:L57">K56</f>
        <v>86500</v>
      </c>
      <c r="L55" s="121">
        <f t="shared" si="8"/>
        <v>86140.32</v>
      </c>
      <c r="M55" s="122">
        <f t="shared" si="1"/>
        <v>99.58418497109828</v>
      </c>
    </row>
    <row r="56" spans="2:13" ht="222.75" customHeight="1">
      <c r="B56" s="42">
        <f t="shared" si="2"/>
        <v>34</v>
      </c>
      <c r="C56" s="51" t="s">
        <v>203</v>
      </c>
      <c r="D56" s="46" t="s">
        <v>44</v>
      </c>
      <c r="E56" s="46" t="s">
        <v>59</v>
      </c>
      <c r="F56" s="46" t="s">
        <v>63</v>
      </c>
      <c r="G56" s="46" t="s">
        <v>137</v>
      </c>
      <c r="H56" s="46"/>
      <c r="I56" s="65" t="e">
        <f t="shared" si="7"/>
        <v>#REF!</v>
      </c>
      <c r="J56" s="65" t="e">
        <f t="shared" si="7"/>
        <v>#REF!</v>
      </c>
      <c r="K56" s="123">
        <f t="shared" si="8"/>
        <v>86500</v>
      </c>
      <c r="L56" s="123">
        <f t="shared" si="8"/>
        <v>86140.32</v>
      </c>
      <c r="M56" s="124">
        <f t="shared" si="1"/>
        <v>99.58418497109828</v>
      </c>
    </row>
    <row r="57" spans="2:13" ht="322.5" customHeight="1">
      <c r="B57" s="42">
        <f t="shared" si="2"/>
        <v>35</v>
      </c>
      <c r="C57" s="60" t="s">
        <v>210</v>
      </c>
      <c r="D57" s="46" t="s">
        <v>44</v>
      </c>
      <c r="E57" s="46" t="s">
        <v>59</v>
      </c>
      <c r="F57" s="46" t="s">
        <v>63</v>
      </c>
      <c r="G57" s="58" t="s">
        <v>140</v>
      </c>
      <c r="H57" s="46" t="s">
        <v>45</v>
      </c>
      <c r="I57" s="65" t="e">
        <f t="shared" si="7"/>
        <v>#REF!</v>
      </c>
      <c r="J57" s="65" t="e">
        <f t="shared" si="7"/>
        <v>#REF!</v>
      </c>
      <c r="K57" s="123">
        <f t="shared" si="8"/>
        <v>86500</v>
      </c>
      <c r="L57" s="123">
        <f t="shared" si="8"/>
        <v>86140.32</v>
      </c>
      <c r="M57" s="124">
        <f t="shared" si="1"/>
        <v>99.58418497109828</v>
      </c>
    </row>
    <row r="58" spans="2:13" ht="409.5" customHeight="1">
      <c r="B58" s="42">
        <f t="shared" si="2"/>
        <v>36</v>
      </c>
      <c r="C58" s="60" t="s">
        <v>211</v>
      </c>
      <c r="D58" s="46" t="s">
        <v>44</v>
      </c>
      <c r="E58" s="46" t="s">
        <v>59</v>
      </c>
      <c r="F58" s="46" t="s">
        <v>63</v>
      </c>
      <c r="G58" s="58" t="s">
        <v>141</v>
      </c>
      <c r="H58" s="46" t="s">
        <v>45</v>
      </c>
      <c r="I58" s="65" t="e">
        <f>I59+#REF!+#REF!+I60</f>
        <v>#REF!</v>
      </c>
      <c r="J58" s="65" t="e">
        <f>J59+#REF!+#REF!+J60</f>
        <v>#REF!</v>
      </c>
      <c r="K58" s="123">
        <f>K59+K60</f>
        <v>86500</v>
      </c>
      <c r="L58" s="123">
        <f>L59+L60</f>
        <v>86140.32</v>
      </c>
      <c r="M58" s="124">
        <f t="shared" si="1"/>
        <v>99.58418497109828</v>
      </c>
    </row>
    <row r="59" spans="2:13" ht="208.5" customHeight="1">
      <c r="B59" s="42">
        <f t="shared" si="2"/>
        <v>37</v>
      </c>
      <c r="C59" s="49" t="s">
        <v>1</v>
      </c>
      <c r="D59" s="46" t="s">
        <v>44</v>
      </c>
      <c r="E59" s="46" t="s">
        <v>59</v>
      </c>
      <c r="F59" s="46" t="s">
        <v>63</v>
      </c>
      <c r="G59" s="58" t="s">
        <v>212</v>
      </c>
      <c r="H59" s="46" t="s">
        <v>72</v>
      </c>
      <c r="I59" s="65">
        <v>108000</v>
      </c>
      <c r="J59" s="65">
        <v>3305.84</v>
      </c>
      <c r="K59" s="123">
        <v>85500</v>
      </c>
      <c r="L59" s="144">
        <v>85140.32</v>
      </c>
      <c r="M59" s="124">
        <f t="shared" si="1"/>
        <v>99.57932163742692</v>
      </c>
    </row>
    <row r="60" spans="2:13" ht="219.75" customHeight="1">
      <c r="B60" s="42">
        <f t="shared" si="2"/>
        <v>38</v>
      </c>
      <c r="C60" s="49" t="s">
        <v>123</v>
      </c>
      <c r="D60" s="46" t="s">
        <v>44</v>
      </c>
      <c r="E60" s="46" t="s">
        <v>59</v>
      </c>
      <c r="F60" s="46" t="s">
        <v>63</v>
      </c>
      <c r="G60" s="58" t="s">
        <v>212</v>
      </c>
      <c r="H60" s="46" t="s">
        <v>152</v>
      </c>
      <c r="I60" s="65">
        <v>1000</v>
      </c>
      <c r="J60" s="65"/>
      <c r="K60" s="123">
        <f>I60+J60</f>
        <v>1000</v>
      </c>
      <c r="L60" s="150">
        <v>1000</v>
      </c>
      <c r="M60" s="124">
        <f t="shared" si="1"/>
        <v>100</v>
      </c>
    </row>
    <row r="61" spans="2:13" ht="136.5" customHeight="1">
      <c r="B61" s="42">
        <v>39</v>
      </c>
      <c r="C61" s="43" t="s">
        <v>28</v>
      </c>
      <c r="D61" s="44" t="s">
        <v>44</v>
      </c>
      <c r="E61" s="44" t="s">
        <v>64</v>
      </c>
      <c r="F61" s="44" t="s">
        <v>60</v>
      </c>
      <c r="G61" s="44"/>
      <c r="H61" s="44"/>
      <c r="I61" s="64">
        <f aca="true" t="shared" si="9" ref="I61:L64">I62</f>
        <v>62300</v>
      </c>
      <c r="J61" s="64">
        <f t="shared" si="9"/>
        <v>-6.64</v>
      </c>
      <c r="K61" s="121">
        <f>K62</f>
        <v>239370.41</v>
      </c>
      <c r="L61" s="121">
        <f>L62</f>
        <v>231486.37</v>
      </c>
      <c r="M61" s="122">
        <f t="shared" si="1"/>
        <v>96.70634311066267</v>
      </c>
    </row>
    <row r="62" spans="2:13" ht="256.5" customHeight="1">
      <c r="B62" s="42">
        <f aca="true" t="shared" si="10" ref="B62:B91">B61+1</f>
        <v>40</v>
      </c>
      <c r="C62" s="51" t="s">
        <v>203</v>
      </c>
      <c r="D62" s="46" t="s">
        <v>44</v>
      </c>
      <c r="E62" s="46" t="s">
        <v>64</v>
      </c>
      <c r="F62" s="46" t="s">
        <v>60</v>
      </c>
      <c r="G62" s="46" t="s">
        <v>137</v>
      </c>
      <c r="H62" s="46"/>
      <c r="I62" s="65">
        <f t="shared" si="9"/>
        <v>62300</v>
      </c>
      <c r="J62" s="64">
        <f t="shared" si="9"/>
        <v>-6.64</v>
      </c>
      <c r="K62" s="123">
        <f t="shared" si="9"/>
        <v>239370.41</v>
      </c>
      <c r="L62" s="123">
        <f t="shared" si="9"/>
        <v>231486.37</v>
      </c>
      <c r="M62" s="124">
        <f t="shared" si="1"/>
        <v>96.70634311066267</v>
      </c>
    </row>
    <row r="63" spans="2:13" ht="237.75" customHeight="1">
      <c r="B63" s="42">
        <f t="shared" si="10"/>
        <v>41</v>
      </c>
      <c r="C63" s="51" t="s">
        <v>213</v>
      </c>
      <c r="D63" s="46" t="s">
        <v>44</v>
      </c>
      <c r="E63" s="46" t="s">
        <v>64</v>
      </c>
      <c r="F63" s="46" t="s">
        <v>60</v>
      </c>
      <c r="G63" s="46" t="s">
        <v>133</v>
      </c>
      <c r="H63" s="46" t="s">
        <v>45</v>
      </c>
      <c r="I63" s="65">
        <f t="shared" si="9"/>
        <v>62300</v>
      </c>
      <c r="J63" s="65">
        <f t="shared" si="9"/>
        <v>-6.64</v>
      </c>
      <c r="K63" s="123">
        <f t="shared" si="9"/>
        <v>239370.41</v>
      </c>
      <c r="L63" s="123">
        <f t="shared" si="9"/>
        <v>231486.37</v>
      </c>
      <c r="M63" s="124">
        <f t="shared" si="1"/>
        <v>96.70634311066267</v>
      </c>
    </row>
    <row r="64" spans="2:13" ht="409.5" customHeight="1">
      <c r="B64" s="42">
        <f t="shared" si="10"/>
        <v>42</v>
      </c>
      <c r="C64" s="45" t="s">
        <v>214</v>
      </c>
      <c r="D64" s="46" t="s">
        <v>44</v>
      </c>
      <c r="E64" s="46" t="s">
        <v>64</v>
      </c>
      <c r="F64" s="46" t="s">
        <v>60</v>
      </c>
      <c r="G64" s="46" t="s">
        <v>136</v>
      </c>
      <c r="H64" s="46" t="s">
        <v>45</v>
      </c>
      <c r="I64" s="65">
        <f t="shared" si="9"/>
        <v>62300</v>
      </c>
      <c r="J64" s="65">
        <f t="shared" si="9"/>
        <v>-6.64</v>
      </c>
      <c r="K64" s="123">
        <f t="shared" si="9"/>
        <v>239370.41</v>
      </c>
      <c r="L64" s="123">
        <f t="shared" si="9"/>
        <v>231486.37</v>
      </c>
      <c r="M64" s="124">
        <f t="shared" si="1"/>
        <v>96.70634311066267</v>
      </c>
    </row>
    <row r="65" spans="2:13" ht="246.75" customHeight="1">
      <c r="B65" s="42">
        <f t="shared" si="10"/>
        <v>43</v>
      </c>
      <c r="C65" s="57" t="s">
        <v>1</v>
      </c>
      <c r="D65" s="46" t="s">
        <v>44</v>
      </c>
      <c r="E65" s="46" t="s">
        <v>64</v>
      </c>
      <c r="F65" s="46" t="s">
        <v>60</v>
      </c>
      <c r="G65" s="46" t="s">
        <v>136</v>
      </c>
      <c r="H65" s="46">
        <v>244</v>
      </c>
      <c r="I65" s="65">
        <v>62300</v>
      </c>
      <c r="J65" s="65">
        <v>-6.64</v>
      </c>
      <c r="K65" s="123">
        <v>239370.41</v>
      </c>
      <c r="L65" s="125">
        <v>231486.37</v>
      </c>
      <c r="M65" s="124">
        <f t="shared" si="1"/>
        <v>96.70634311066267</v>
      </c>
    </row>
    <row r="66" spans="2:13" s="11" customFormat="1" ht="113.25" customHeight="1">
      <c r="B66" s="42">
        <v>49</v>
      </c>
      <c r="C66" s="43" t="s">
        <v>74</v>
      </c>
      <c r="D66" s="44" t="s">
        <v>44</v>
      </c>
      <c r="E66" s="44" t="s">
        <v>65</v>
      </c>
      <c r="F66" s="44" t="s">
        <v>182</v>
      </c>
      <c r="G66" s="44"/>
      <c r="H66" s="44"/>
      <c r="I66" s="64">
        <f aca="true" t="shared" si="11" ref="I66:J69">I67</f>
        <v>740780</v>
      </c>
      <c r="J66" s="64">
        <f t="shared" si="11"/>
        <v>172321.13</v>
      </c>
      <c r="K66" s="121">
        <f aca="true" t="shared" si="12" ref="K66:L69">K67</f>
        <v>1786296.73</v>
      </c>
      <c r="L66" s="121">
        <f t="shared" si="12"/>
        <v>748356.33</v>
      </c>
      <c r="M66" s="122">
        <f aca="true" t="shared" si="13" ref="M66:M95">L66/K66*100</f>
        <v>41.89428986974633</v>
      </c>
    </row>
    <row r="67" spans="2:13" ht="147.75" customHeight="1">
      <c r="B67" s="42">
        <f t="shared" si="10"/>
        <v>50</v>
      </c>
      <c r="C67" s="45" t="s">
        <v>27</v>
      </c>
      <c r="D67" s="46" t="s">
        <v>44</v>
      </c>
      <c r="E67" s="46" t="s">
        <v>65</v>
      </c>
      <c r="F67" s="46" t="s">
        <v>57</v>
      </c>
      <c r="G67" s="46"/>
      <c r="H67" s="46"/>
      <c r="I67" s="65">
        <f t="shared" si="11"/>
        <v>740780</v>
      </c>
      <c r="J67" s="65">
        <f t="shared" si="11"/>
        <v>172321.13</v>
      </c>
      <c r="K67" s="123">
        <f t="shared" si="12"/>
        <v>1786296.73</v>
      </c>
      <c r="L67" s="123">
        <f t="shared" si="12"/>
        <v>748356.33</v>
      </c>
      <c r="M67" s="124">
        <f t="shared" si="13"/>
        <v>41.89428986974633</v>
      </c>
    </row>
    <row r="68" spans="2:13" ht="219" customHeight="1">
      <c r="B68" s="42">
        <f t="shared" si="10"/>
        <v>51</v>
      </c>
      <c r="C68" s="51" t="s">
        <v>203</v>
      </c>
      <c r="D68" s="46" t="s">
        <v>44</v>
      </c>
      <c r="E68" s="46" t="s">
        <v>65</v>
      </c>
      <c r="F68" s="46" t="s">
        <v>57</v>
      </c>
      <c r="G68" s="46" t="s">
        <v>137</v>
      </c>
      <c r="H68" s="46"/>
      <c r="I68" s="65">
        <f t="shared" si="11"/>
        <v>740780</v>
      </c>
      <c r="J68" s="65">
        <f t="shared" si="11"/>
        <v>172321.13</v>
      </c>
      <c r="K68" s="123">
        <f t="shared" si="12"/>
        <v>1786296.73</v>
      </c>
      <c r="L68" s="123">
        <f t="shared" si="12"/>
        <v>748356.33</v>
      </c>
      <c r="M68" s="124">
        <f t="shared" si="13"/>
        <v>41.89428986974633</v>
      </c>
    </row>
    <row r="69" spans="2:13" ht="241.5" customHeight="1">
      <c r="B69" s="42">
        <f t="shared" si="10"/>
        <v>52</v>
      </c>
      <c r="C69" s="51" t="s">
        <v>215</v>
      </c>
      <c r="D69" s="46" t="s">
        <v>44</v>
      </c>
      <c r="E69" s="46" t="s">
        <v>65</v>
      </c>
      <c r="F69" s="46" t="s">
        <v>57</v>
      </c>
      <c r="G69" s="46" t="s">
        <v>138</v>
      </c>
      <c r="H69" s="46"/>
      <c r="I69" s="65">
        <f t="shared" si="11"/>
        <v>740780</v>
      </c>
      <c r="J69" s="65">
        <f t="shared" si="11"/>
        <v>172321.13</v>
      </c>
      <c r="K69" s="123">
        <f t="shared" si="12"/>
        <v>1786296.73</v>
      </c>
      <c r="L69" s="123">
        <f t="shared" si="12"/>
        <v>748356.33</v>
      </c>
      <c r="M69" s="124">
        <f t="shared" si="13"/>
        <v>41.89428986974633</v>
      </c>
    </row>
    <row r="70" spans="2:13" ht="314.25" customHeight="1">
      <c r="B70" s="42">
        <f t="shared" si="10"/>
        <v>53</v>
      </c>
      <c r="C70" s="45" t="s">
        <v>216</v>
      </c>
      <c r="D70" s="46" t="s">
        <v>44</v>
      </c>
      <c r="E70" s="46" t="s">
        <v>65</v>
      </c>
      <c r="F70" s="46" t="s">
        <v>57</v>
      </c>
      <c r="G70" s="46" t="s">
        <v>218</v>
      </c>
      <c r="H70" s="46" t="s">
        <v>45</v>
      </c>
      <c r="I70" s="65">
        <f>I71+I72+I73+I74+I75</f>
        <v>740780</v>
      </c>
      <c r="J70" s="65">
        <f>J71+J72+J73+J74+J75</f>
        <v>172321.13</v>
      </c>
      <c r="K70" s="123">
        <f>K71+K72+K73+K74+K75</f>
        <v>1786296.73</v>
      </c>
      <c r="L70" s="123">
        <f>L71+L72+L73+L74+L75</f>
        <v>748356.33</v>
      </c>
      <c r="M70" s="124">
        <f t="shared" si="13"/>
        <v>41.89428986974633</v>
      </c>
    </row>
    <row r="71" spans="2:13" ht="243.75" customHeight="1">
      <c r="B71" s="42">
        <f t="shared" si="10"/>
        <v>54</v>
      </c>
      <c r="C71" s="49" t="s">
        <v>151</v>
      </c>
      <c r="D71" s="46" t="s">
        <v>44</v>
      </c>
      <c r="E71" s="46" t="s">
        <v>65</v>
      </c>
      <c r="F71" s="46" t="s">
        <v>57</v>
      </c>
      <c r="G71" s="46" t="s">
        <v>218</v>
      </c>
      <c r="H71" s="46" t="s">
        <v>72</v>
      </c>
      <c r="I71" s="65">
        <v>679780</v>
      </c>
      <c r="J71" s="65">
        <v>183677</v>
      </c>
      <c r="K71" s="123">
        <v>1713696.73</v>
      </c>
      <c r="L71" s="144">
        <v>708613.74</v>
      </c>
      <c r="M71" s="124">
        <f t="shared" si="13"/>
        <v>41.35000829464149</v>
      </c>
    </row>
    <row r="72" spans="2:13" ht="105" customHeight="1">
      <c r="B72" s="42">
        <f t="shared" si="10"/>
        <v>55</v>
      </c>
      <c r="C72" s="49" t="s">
        <v>123</v>
      </c>
      <c r="D72" s="46" t="s">
        <v>44</v>
      </c>
      <c r="E72" s="46" t="s">
        <v>65</v>
      </c>
      <c r="F72" s="46" t="s">
        <v>57</v>
      </c>
      <c r="G72" s="46" t="s">
        <v>218</v>
      </c>
      <c r="H72" s="46" t="s">
        <v>152</v>
      </c>
      <c r="I72" s="65">
        <v>10000</v>
      </c>
      <c r="J72" s="65"/>
      <c r="K72" s="123">
        <f>I72</f>
        <v>10000</v>
      </c>
      <c r="L72" s="143">
        <v>10000</v>
      </c>
      <c r="M72" s="124">
        <f t="shared" si="13"/>
        <v>100</v>
      </c>
    </row>
    <row r="73" spans="2:13" ht="181.5" customHeight="1">
      <c r="B73" s="42">
        <f t="shared" si="10"/>
        <v>56</v>
      </c>
      <c r="C73" s="49" t="s">
        <v>70</v>
      </c>
      <c r="D73" s="46" t="s">
        <v>44</v>
      </c>
      <c r="E73" s="46" t="s">
        <v>65</v>
      </c>
      <c r="F73" s="46" t="s">
        <v>57</v>
      </c>
      <c r="G73" s="46" t="s">
        <v>218</v>
      </c>
      <c r="H73" s="46" t="s">
        <v>73</v>
      </c>
      <c r="I73" s="65">
        <v>28000</v>
      </c>
      <c r="J73" s="65">
        <v>-10000</v>
      </c>
      <c r="K73" s="123">
        <v>50000</v>
      </c>
      <c r="L73" s="143">
        <v>27206</v>
      </c>
      <c r="M73" s="124">
        <f t="shared" si="13"/>
        <v>54.412000000000006</v>
      </c>
    </row>
    <row r="74" spans="2:13" ht="141.75" customHeight="1">
      <c r="B74" s="42">
        <f t="shared" si="10"/>
        <v>57</v>
      </c>
      <c r="C74" s="49" t="s">
        <v>71</v>
      </c>
      <c r="D74" s="46" t="s">
        <v>44</v>
      </c>
      <c r="E74" s="46" t="s">
        <v>65</v>
      </c>
      <c r="F74" s="46" t="s">
        <v>57</v>
      </c>
      <c r="G74" s="46" t="s">
        <v>218</v>
      </c>
      <c r="H74" s="46" t="s">
        <v>6</v>
      </c>
      <c r="I74" s="65">
        <v>7000</v>
      </c>
      <c r="J74" s="65">
        <v>2000</v>
      </c>
      <c r="K74" s="123">
        <v>10000</v>
      </c>
      <c r="L74" s="143">
        <v>0</v>
      </c>
      <c r="M74" s="124">
        <f t="shared" si="13"/>
        <v>0</v>
      </c>
    </row>
    <row r="75" spans="2:13" ht="141.75" customHeight="1">
      <c r="B75" s="42">
        <f t="shared" si="10"/>
        <v>58</v>
      </c>
      <c r="C75" s="49" t="s">
        <v>175</v>
      </c>
      <c r="D75" s="46" t="s">
        <v>44</v>
      </c>
      <c r="E75" s="46" t="s">
        <v>65</v>
      </c>
      <c r="F75" s="46" t="s">
        <v>57</v>
      </c>
      <c r="G75" s="46" t="s">
        <v>218</v>
      </c>
      <c r="H75" s="46" t="s">
        <v>174</v>
      </c>
      <c r="I75" s="65">
        <v>16000</v>
      </c>
      <c r="J75" s="65">
        <v>-3355.87</v>
      </c>
      <c r="K75" s="123">
        <v>2600</v>
      </c>
      <c r="L75" s="143">
        <v>2536.59</v>
      </c>
      <c r="M75" s="124">
        <f t="shared" si="13"/>
        <v>97.56115384615384</v>
      </c>
    </row>
    <row r="76" spans="2:13" ht="117.75" customHeight="1">
      <c r="B76" s="42">
        <v>60</v>
      </c>
      <c r="C76" s="50" t="s">
        <v>121</v>
      </c>
      <c r="D76" s="44" t="s">
        <v>44</v>
      </c>
      <c r="E76" s="61" t="s">
        <v>66</v>
      </c>
      <c r="F76" s="61" t="s">
        <v>182</v>
      </c>
      <c r="G76" s="61"/>
      <c r="H76" s="61"/>
      <c r="I76" s="67">
        <f>I79</f>
        <v>534030</v>
      </c>
      <c r="J76" s="67">
        <f>J79</f>
        <v>-57072.649999999994</v>
      </c>
      <c r="K76" s="121">
        <f>K79+K78</f>
        <v>1822095.03</v>
      </c>
      <c r="L76" s="157">
        <f>L79+L78</f>
        <v>1822095.03</v>
      </c>
      <c r="M76" s="122">
        <f t="shared" si="13"/>
        <v>100</v>
      </c>
    </row>
    <row r="77" spans="2:13" ht="117.75" customHeight="1">
      <c r="B77" s="42"/>
      <c r="C77" s="156" t="s">
        <v>254</v>
      </c>
      <c r="D77" s="44" t="s">
        <v>44</v>
      </c>
      <c r="E77" s="61" t="s">
        <v>66</v>
      </c>
      <c r="F77" s="46" t="s">
        <v>57</v>
      </c>
      <c r="G77" s="46" t="s">
        <v>247</v>
      </c>
      <c r="H77" s="61"/>
      <c r="I77" s="67"/>
      <c r="J77" s="67"/>
      <c r="K77" s="121">
        <f>K78</f>
        <v>500000</v>
      </c>
      <c r="L77" s="157">
        <f>L78</f>
        <v>500000</v>
      </c>
      <c r="M77" s="122">
        <f t="shared" si="13"/>
        <v>100</v>
      </c>
    </row>
    <row r="78" spans="2:13" ht="237.75" customHeight="1">
      <c r="B78" s="42"/>
      <c r="C78" s="49" t="s">
        <v>151</v>
      </c>
      <c r="D78" s="46" t="s">
        <v>44</v>
      </c>
      <c r="E78" s="58" t="s">
        <v>66</v>
      </c>
      <c r="F78" s="46" t="s">
        <v>57</v>
      </c>
      <c r="G78" s="46" t="s">
        <v>247</v>
      </c>
      <c r="H78" s="58" t="s">
        <v>72</v>
      </c>
      <c r="I78" s="67"/>
      <c r="J78" s="67"/>
      <c r="K78" s="123">
        <v>500000</v>
      </c>
      <c r="L78" s="123">
        <v>500000</v>
      </c>
      <c r="M78" s="124">
        <f t="shared" si="13"/>
        <v>100</v>
      </c>
    </row>
    <row r="79" spans="2:13" ht="227.25" customHeight="1">
      <c r="B79" s="42">
        <f>B76+1</f>
        <v>61</v>
      </c>
      <c r="C79" s="51" t="s">
        <v>203</v>
      </c>
      <c r="D79" s="46" t="s">
        <v>44</v>
      </c>
      <c r="E79" s="46" t="s">
        <v>66</v>
      </c>
      <c r="F79" s="46" t="s">
        <v>64</v>
      </c>
      <c r="G79" s="46" t="s">
        <v>137</v>
      </c>
      <c r="H79" s="46"/>
      <c r="I79" s="65">
        <f>I80</f>
        <v>534030</v>
      </c>
      <c r="J79" s="65">
        <f>J80</f>
        <v>-57072.649999999994</v>
      </c>
      <c r="K79" s="123">
        <f>K80</f>
        <v>1322095.03</v>
      </c>
      <c r="L79" s="123">
        <f>L80</f>
        <v>1322095.03</v>
      </c>
      <c r="M79" s="124">
        <f t="shared" si="13"/>
        <v>100</v>
      </c>
    </row>
    <row r="80" spans="2:13" ht="238.5" customHeight="1">
      <c r="B80" s="42">
        <f t="shared" si="10"/>
        <v>62</v>
      </c>
      <c r="C80" s="51" t="s">
        <v>215</v>
      </c>
      <c r="D80" s="46" t="s">
        <v>44</v>
      </c>
      <c r="E80" s="46" t="s">
        <v>66</v>
      </c>
      <c r="F80" s="46" t="s">
        <v>64</v>
      </c>
      <c r="G80" s="46" t="s">
        <v>138</v>
      </c>
      <c r="H80" s="46" t="s">
        <v>45</v>
      </c>
      <c r="I80" s="65">
        <f>I81</f>
        <v>534030</v>
      </c>
      <c r="J80" s="65">
        <f>J81</f>
        <v>-57072.649999999994</v>
      </c>
      <c r="K80" s="123">
        <f>K81++K89</f>
        <v>1322095.03</v>
      </c>
      <c r="L80" s="123">
        <f>L81++L89</f>
        <v>1322095.03</v>
      </c>
      <c r="M80" s="124">
        <f t="shared" si="13"/>
        <v>100</v>
      </c>
    </row>
    <row r="81" spans="2:13" ht="409.5" customHeight="1">
      <c r="B81" s="42">
        <f t="shared" si="10"/>
        <v>63</v>
      </c>
      <c r="C81" s="45" t="s">
        <v>217</v>
      </c>
      <c r="D81" s="46" t="s">
        <v>44</v>
      </c>
      <c r="E81" s="46" t="s">
        <v>66</v>
      </c>
      <c r="F81" s="46" t="s">
        <v>64</v>
      </c>
      <c r="G81" s="46" t="s">
        <v>247</v>
      </c>
      <c r="H81" s="46" t="s">
        <v>45</v>
      </c>
      <c r="I81" s="65">
        <f>I83+I84</f>
        <v>534030</v>
      </c>
      <c r="J81" s="65">
        <f>J83+J84</f>
        <v>-57072.649999999994</v>
      </c>
      <c r="K81" s="123">
        <f>K82+K86</f>
        <v>1127597.05</v>
      </c>
      <c r="L81" s="123">
        <f>L82++L86</f>
        <v>1127597.05</v>
      </c>
      <c r="M81" s="124">
        <f t="shared" si="13"/>
        <v>100</v>
      </c>
    </row>
    <row r="82" spans="2:13" ht="294.75" customHeight="1">
      <c r="B82" s="42">
        <f t="shared" si="10"/>
        <v>64</v>
      </c>
      <c r="C82" s="45" t="s">
        <v>187</v>
      </c>
      <c r="D82" s="46" t="s">
        <v>44</v>
      </c>
      <c r="E82" s="46" t="s">
        <v>66</v>
      </c>
      <c r="F82" s="46" t="s">
        <v>64</v>
      </c>
      <c r="G82" s="46" t="s">
        <v>247</v>
      </c>
      <c r="H82" s="46" t="s">
        <v>184</v>
      </c>
      <c r="I82" s="65"/>
      <c r="J82" s="65"/>
      <c r="K82" s="123">
        <f>K83++K84</f>
        <v>521607.55</v>
      </c>
      <c r="L82" s="123">
        <f>L83++L84</f>
        <v>521607.55</v>
      </c>
      <c r="M82" s="124">
        <f t="shared" si="13"/>
        <v>100</v>
      </c>
    </row>
    <row r="83" spans="2:13" ht="188.25" customHeight="1">
      <c r="B83" s="42">
        <f t="shared" si="10"/>
        <v>65</v>
      </c>
      <c r="C83" s="62" t="s">
        <v>154</v>
      </c>
      <c r="D83" s="46" t="s">
        <v>44</v>
      </c>
      <c r="E83" s="46" t="s">
        <v>66</v>
      </c>
      <c r="F83" s="46" t="s">
        <v>64</v>
      </c>
      <c r="G83" s="46" t="s">
        <v>247</v>
      </c>
      <c r="H83" s="46" t="s">
        <v>67</v>
      </c>
      <c r="I83" s="65">
        <v>410130</v>
      </c>
      <c r="J83" s="65">
        <v>-34490.77</v>
      </c>
      <c r="K83" s="123">
        <v>402817.37</v>
      </c>
      <c r="L83" s="125">
        <v>402817.37</v>
      </c>
      <c r="M83" s="124">
        <f t="shared" si="13"/>
        <v>100</v>
      </c>
    </row>
    <row r="84" spans="2:13" ht="369.75" customHeight="1">
      <c r="B84" s="42">
        <f t="shared" si="10"/>
        <v>66</v>
      </c>
      <c r="C84" s="62" t="s">
        <v>162</v>
      </c>
      <c r="D84" s="46" t="s">
        <v>44</v>
      </c>
      <c r="E84" s="46" t="s">
        <v>66</v>
      </c>
      <c r="F84" s="46" t="s">
        <v>64</v>
      </c>
      <c r="G84" s="46" t="s">
        <v>247</v>
      </c>
      <c r="H84" s="46" t="s">
        <v>153</v>
      </c>
      <c r="I84" s="65">
        <v>123900</v>
      </c>
      <c r="J84" s="65">
        <v>-22581.88</v>
      </c>
      <c r="K84" s="123">
        <v>118790.18</v>
      </c>
      <c r="L84" s="125">
        <v>118790.18</v>
      </c>
      <c r="M84" s="124">
        <f t="shared" si="13"/>
        <v>100</v>
      </c>
    </row>
    <row r="85" spans="2:13" ht="104.25" customHeight="1" hidden="1">
      <c r="B85" s="42">
        <f t="shared" si="10"/>
        <v>67</v>
      </c>
      <c r="C85" s="57" t="s">
        <v>1</v>
      </c>
      <c r="D85" s="46" t="s">
        <v>44</v>
      </c>
      <c r="E85" s="46" t="s">
        <v>66</v>
      </c>
      <c r="F85" s="46" t="s">
        <v>64</v>
      </c>
      <c r="G85" s="46" t="s">
        <v>158</v>
      </c>
      <c r="H85" s="46" t="s">
        <v>72</v>
      </c>
      <c r="I85" s="46"/>
      <c r="J85" s="47"/>
      <c r="K85" s="128">
        <f>J85</f>
        <v>0</v>
      </c>
      <c r="L85" s="125"/>
      <c r="M85" s="124" t="e">
        <f t="shared" si="13"/>
        <v>#DIV/0!</v>
      </c>
    </row>
    <row r="86" spans="2:13" ht="179.25" customHeight="1">
      <c r="B86" s="42">
        <v>67</v>
      </c>
      <c r="C86" s="62" t="s">
        <v>183</v>
      </c>
      <c r="D86" s="118" t="s">
        <v>44</v>
      </c>
      <c r="E86" s="118" t="s">
        <v>66</v>
      </c>
      <c r="F86" s="118" t="s">
        <v>64</v>
      </c>
      <c r="G86" s="118" t="s">
        <v>248</v>
      </c>
      <c r="H86" s="118" t="s">
        <v>184</v>
      </c>
      <c r="I86" s="118"/>
      <c r="J86" s="119"/>
      <c r="K86" s="129">
        <f>K87+K88</f>
        <v>605989.5</v>
      </c>
      <c r="L86" s="129">
        <f>L87+L88</f>
        <v>605989.5</v>
      </c>
      <c r="M86" s="124">
        <f t="shared" si="13"/>
        <v>100</v>
      </c>
    </row>
    <row r="87" spans="2:13" ht="254.25" customHeight="1">
      <c r="B87" s="42">
        <f t="shared" si="10"/>
        <v>68</v>
      </c>
      <c r="C87" s="62" t="s">
        <v>154</v>
      </c>
      <c r="D87" s="115" t="s">
        <v>44</v>
      </c>
      <c r="E87" s="115" t="s">
        <v>66</v>
      </c>
      <c r="F87" s="115" t="s">
        <v>64</v>
      </c>
      <c r="G87" s="115" t="s">
        <v>248</v>
      </c>
      <c r="H87" s="115" t="s">
        <v>67</v>
      </c>
      <c r="I87" s="118"/>
      <c r="J87" s="119"/>
      <c r="K87" s="129">
        <v>458790</v>
      </c>
      <c r="L87" s="151">
        <v>458790</v>
      </c>
      <c r="M87" s="124">
        <f t="shared" si="13"/>
        <v>100</v>
      </c>
    </row>
    <row r="88" spans="2:13" ht="334.5" customHeight="1">
      <c r="B88" s="42">
        <f t="shared" si="10"/>
        <v>69</v>
      </c>
      <c r="C88" s="62" t="s">
        <v>162</v>
      </c>
      <c r="D88" s="115" t="s">
        <v>44</v>
      </c>
      <c r="E88" s="115" t="s">
        <v>66</v>
      </c>
      <c r="F88" s="115" t="s">
        <v>64</v>
      </c>
      <c r="G88" s="115" t="s">
        <v>248</v>
      </c>
      <c r="H88" s="115" t="s">
        <v>153</v>
      </c>
      <c r="I88" s="118"/>
      <c r="J88" s="119"/>
      <c r="K88" s="129">
        <v>147199.5</v>
      </c>
      <c r="L88" s="152">
        <v>147199.5</v>
      </c>
      <c r="M88" s="124">
        <f t="shared" si="13"/>
        <v>100</v>
      </c>
    </row>
    <row r="89" spans="2:13" ht="284.25" customHeight="1">
      <c r="B89" s="42">
        <f t="shared" si="10"/>
        <v>70</v>
      </c>
      <c r="C89" s="50" t="s">
        <v>186</v>
      </c>
      <c r="D89" s="117" t="s">
        <v>44</v>
      </c>
      <c r="E89" s="117" t="s">
        <v>66</v>
      </c>
      <c r="F89" s="117" t="s">
        <v>64</v>
      </c>
      <c r="G89" s="117"/>
      <c r="H89" s="117"/>
      <c r="I89" s="120"/>
      <c r="J89" s="63"/>
      <c r="K89" s="130">
        <f>K90</f>
        <v>194497.98</v>
      </c>
      <c r="L89" s="130">
        <f>L90+L93</f>
        <v>194497.98</v>
      </c>
      <c r="M89" s="122">
        <f t="shared" si="13"/>
        <v>100</v>
      </c>
    </row>
    <row r="90" spans="2:13" ht="284.25" customHeight="1">
      <c r="B90" s="42">
        <f t="shared" si="10"/>
        <v>71</v>
      </c>
      <c r="C90" s="45" t="s">
        <v>187</v>
      </c>
      <c r="D90" s="115" t="s">
        <v>44</v>
      </c>
      <c r="E90" s="115" t="s">
        <v>66</v>
      </c>
      <c r="F90" s="115" t="s">
        <v>64</v>
      </c>
      <c r="G90" s="115" t="s">
        <v>249</v>
      </c>
      <c r="H90" s="115" t="s">
        <v>45</v>
      </c>
      <c r="I90" s="118"/>
      <c r="J90" s="119"/>
      <c r="K90" s="129">
        <f>K91+K92+K93</f>
        <v>194497.98</v>
      </c>
      <c r="L90" s="129">
        <f>L91+L92</f>
        <v>89106.28</v>
      </c>
      <c r="M90" s="124">
        <f t="shared" si="13"/>
        <v>45.81347322990192</v>
      </c>
    </row>
    <row r="91" spans="2:13" ht="234" customHeight="1">
      <c r="B91" s="42">
        <f t="shared" si="10"/>
        <v>72</v>
      </c>
      <c r="C91" s="62" t="s">
        <v>154</v>
      </c>
      <c r="D91" s="46" t="s">
        <v>44</v>
      </c>
      <c r="E91" s="46" t="s">
        <v>66</v>
      </c>
      <c r="F91" s="46" t="s">
        <v>64</v>
      </c>
      <c r="G91" s="46" t="s">
        <v>249</v>
      </c>
      <c r="H91" s="46" t="s">
        <v>67</v>
      </c>
      <c r="I91" s="118"/>
      <c r="J91" s="119"/>
      <c r="K91" s="129">
        <v>70600</v>
      </c>
      <c r="L91" s="151">
        <v>70600</v>
      </c>
      <c r="M91" s="124">
        <f t="shared" si="13"/>
        <v>100</v>
      </c>
    </row>
    <row r="92" spans="2:13" ht="304.5" customHeight="1">
      <c r="B92" s="42">
        <f>B91+1</f>
        <v>73</v>
      </c>
      <c r="C92" s="62" t="s">
        <v>162</v>
      </c>
      <c r="D92" s="46" t="s">
        <v>44</v>
      </c>
      <c r="E92" s="46" t="s">
        <v>66</v>
      </c>
      <c r="F92" s="46" t="s">
        <v>64</v>
      </c>
      <c r="G92" s="46" t="s">
        <v>249</v>
      </c>
      <c r="H92" s="46" t="s">
        <v>153</v>
      </c>
      <c r="I92" s="118"/>
      <c r="J92" s="119"/>
      <c r="K92" s="129">
        <v>18506.28</v>
      </c>
      <c r="L92" s="152">
        <v>18506.28</v>
      </c>
      <c r="M92" s="124">
        <f t="shared" si="13"/>
        <v>100</v>
      </c>
    </row>
    <row r="93" spans="2:13" ht="304.5" customHeight="1">
      <c r="B93" s="153"/>
      <c r="C93" s="62" t="s">
        <v>183</v>
      </c>
      <c r="D93" s="118" t="s">
        <v>44</v>
      </c>
      <c r="E93" s="118" t="s">
        <v>66</v>
      </c>
      <c r="F93" s="118" t="s">
        <v>64</v>
      </c>
      <c r="G93" s="46" t="s">
        <v>250</v>
      </c>
      <c r="H93" s="118" t="s">
        <v>184</v>
      </c>
      <c r="I93" s="118"/>
      <c r="J93" s="119"/>
      <c r="K93" s="129">
        <f>K94+K95</f>
        <v>105391.70000000001</v>
      </c>
      <c r="L93" s="129">
        <f>L94+L95</f>
        <v>105391.70000000001</v>
      </c>
      <c r="M93" s="124">
        <f t="shared" si="13"/>
        <v>100</v>
      </c>
    </row>
    <row r="94" spans="2:13" ht="304.5" customHeight="1">
      <c r="B94" s="153"/>
      <c r="C94" s="62" t="s">
        <v>154</v>
      </c>
      <c r="D94" s="118" t="s">
        <v>44</v>
      </c>
      <c r="E94" s="118" t="s">
        <v>66</v>
      </c>
      <c r="F94" s="118" t="s">
        <v>64</v>
      </c>
      <c r="G94" s="46" t="s">
        <v>250</v>
      </c>
      <c r="H94" s="118" t="s">
        <v>67</v>
      </c>
      <c r="I94" s="118"/>
      <c r="J94" s="119"/>
      <c r="K94" s="129">
        <v>79048.8</v>
      </c>
      <c r="L94" s="151">
        <v>79048.8</v>
      </c>
      <c r="M94" s="124">
        <f t="shared" si="13"/>
        <v>100</v>
      </c>
    </row>
    <row r="95" spans="2:13" ht="304.5" customHeight="1">
      <c r="B95" s="153"/>
      <c r="C95" s="62" t="s">
        <v>162</v>
      </c>
      <c r="D95" s="118" t="s">
        <v>44</v>
      </c>
      <c r="E95" s="118" t="s">
        <v>66</v>
      </c>
      <c r="F95" s="118" t="s">
        <v>64</v>
      </c>
      <c r="G95" s="46" t="s">
        <v>250</v>
      </c>
      <c r="H95" s="118" t="s">
        <v>153</v>
      </c>
      <c r="I95" s="118"/>
      <c r="J95" s="119"/>
      <c r="K95" s="129">
        <v>26342.9</v>
      </c>
      <c r="L95" s="151">
        <v>26342.9</v>
      </c>
      <c r="M95" s="124">
        <f t="shared" si="13"/>
        <v>100</v>
      </c>
    </row>
    <row r="96" spans="2:13" ht="141.75" customHeight="1">
      <c r="B96" s="169" t="s">
        <v>26</v>
      </c>
      <c r="C96" s="169"/>
      <c r="D96" s="169"/>
      <c r="E96" s="169"/>
      <c r="F96" s="169"/>
      <c r="G96" s="169"/>
      <c r="H96" s="63"/>
      <c r="I96" s="63" t="e">
        <f>I7+I32+I39+I52+#REF!+#REF!+I66+I76</f>
        <v>#REF!</v>
      </c>
      <c r="J96" s="63" t="e">
        <f>J7+J32+J39+J52+#REF!+#REF!+J66+J76</f>
        <v>#REF!</v>
      </c>
      <c r="K96" s="130">
        <f>K7+K32+K52+K66+K76+K55+K61+K30+K50</f>
        <v>6117077.42</v>
      </c>
      <c r="L96" s="130">
        <f>L7+L32+L52+L55+L66+L76+L61+L50+L30</f>
        <v>4558230.22</v>
      </c>
      <c r="M96" s="122">
        <f>L96/K96*100</f>
        <v>74.51647097185177</v>
      </c>
    </row>
    <row r="97" spans="2:12" ht="76.5">
      <c r="B97" s="34"/>
      <c r="C97" s="35"/>
      <c r="D97" s="36"/>
      <c r="E97" s="36"/>
      <c r="F97" s="36"/>
      <c r="G97" s="36"/>
      <c r="H97" s="36"/>
      <c r="I97" s="36"/>
      <c r="J97" s="36"/>
      <c r="K97" s="36"/>
      <c r="L97" s="37"/>
    </row>
    <row r="98" spans="2:12" ht="26.25">
      <c r="B98" s="25"/>
      <c r="C98" s="26"/>
      <c r="D98" s="27"/>
      <c r="E98" s="27"/>
      <c r="F98" s="27"/>
      <c r="G98" s="27"/>
      <c r="H98" s="27"/>
      <c r="I98" s="27"/>
      <c r="J98" s="27"/>
      <c r="K98" s="27"/>
      <c r="L98" s="28"/>
    </row>
    <row r="99" spans="2:12" ht="26.25">
      <c r="B99" s="25"/>
      <c r="C99" s="26"/>
      <c r="D99" s="27"/>
      <c r="E99" s="27"/>
      <c r="F99" s="27"/>
      <c r="G99" s="27"/>
      <c r="H99" s="27"/>
      <c r="I99" s="27"/>
      <c r="J99" s="27"/>
      <c r="K99" s="27"/>
      <c r="L99" s="28"/>
    </row>
    <row r="100" spans="2:12" ht="26.25">
      <c r="B100" s="25"/>
      <c r="C100" s="26"/>
      <c r="D100" s="27"/>
      <c r="E100" s="27"/>
      <c r="F100" s="27"/>
      <c r="G100" s="27"/>
      <c r="H100" s="27"/>
      <c r="I100" s="27"/>
      <c r="J100" s="27"/>
      <c r="K100" s="27"/>
      <c r="L100" s="28"/>
    </row>
  </sheetData>
  <sheetProtection/>
  <mergeCells count="5">
    <mergeCell ref="B3:K3"/>
    <mergeCell ref="H4:K4"/>
    <mergeCell ref="B96:G96"/>
    <mergeCell ref="I2:K2"/>
    <mergeCell ref="J1:M1"/>
  </mergeCells>
  <printOptions/>
  <pageMargins left="0.984251968503937" right="0.35433070866141736" top="0.7874015748031497" bottom="0.7874015748031497" header="0.5118110236220472" footer="0.5118110236220472"/>
  <pageSetup horizontalDpi="600" verticalDpi="600" orientation="portrait" paperSize="9" scale="10" r:id="rId1"/>
  <rowBreaks count="2" manualBreakCount="2">
    <brk id="53" max="12" man="1"/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Komp</cp:lastModifiedBy>
  <cp:lastPrinted>2021-05-18T11:38:17Z</cp:lastPrinted>
  <dcterms:created xsi:type="dcterms:W3CDTF">2007-09-12T09:25:25Z</dcterms:created>
  <dcterms:modified xsi:type="dcterms:W3CDTF">2021-06-03T03:09:18Z</dcterms:modified>
  <cp:category/>
  <cp:version/>
  <cp:contentType/>
  <cp:contentStatus/>
</cp:coreProperties>
</file>