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прил.4" sheetId="1" r:id="rId1"/>
    <sheet name="прил.6" sheetId="2" r:id="rId2"/>
    <sheet name="прил.8" sheetId="3" r:id="rId3"/>
  </sheets>
  <definedNames>
    <definedName name="_xlnm.Print_Area" localSheetId="0">'прил.4'!$A$1:$H$41</definedName>
    <definedName name="_xlnm.Print_Area" localSheetId="1">'прил.6'!$A$1:$N$100</definedName>
    <definedName name="_xlnm.Print_Area" localSheetId="2">'прил.8'!$A$1:$G$28</definedName>
  </definedNames>
  <calcPr fullCalcOnLoad="1"/>
</workbook>
</file>

<file path=xl/sharedStrings.xml><?xml version="1.0" encoding="utf-8"?>
<sst xmlns="http://schemas.openxmlformats.org/spreadsheetml/2006/main" count="595" uniqueCount="253">
  <si>
    <t>Наименование доходов</t>
  </si>
  <si>
    <t>Код главы администратора</t>
  </si>
  <si>
    <t>Код бюджетной классификации Российской Федерации</t>
  </si>
  <si>
    <t>НАЛОГОВЫЕ И НЕНАЛОГОВЫЕ ДОХОДЫ</t>
  </si>
  <si>
    <t>НАЛОГОВЫЕ ДОХОДЫ</t>
  </si>
  <si>
    <t>000</t>
  </si>
  <si>
    <t>НАЛОГИ НА ПРИБЫЛЬ, ДОХОДЫ</t>
  </si>
  <si>
    <t>Налог на доходы физических лиц</t>
  </si>
  <si>
    <t>182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</si>
  <si>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</si>
  <si>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</si>
  <si>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</si>
  <si>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</si>
  <si>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</si>
  <si>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</si>
  <si>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</si>
  <si>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</si>
  <si>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</si>
  <si>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</si>
  <si>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</si>
  <si>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</si>
  <si>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</si>
  <si>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</si>
  <si>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</si>
  <si>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</si>
  <si>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</si>
  <si>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</si>
  <si>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</si>
  <si>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 1 13 01995 00 0000 130</t>
  </si>
  <si>
    <t xml:space="preserve">Прочие доходы от оказания платных услуг (работ) 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</si>
  <si>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</si>
  <si>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</si>
  <si>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</si>
  <si>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</si>
  <si>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</si>
  <si>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</si>
  <si>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(тыс. рублей)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</si>
  <si>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</si>
  <si>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</si>
  <si>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</si>
  <si>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</si>
  <si>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</si>
  <si>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</si>
  <si>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</si>
  <si>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</si>
  <si>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</si>
  <si>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</si>
  <si>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</si>
  <si>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</si>
  <si>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</si>
  <si>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</si>
  <si>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0400</t>
  </si>
  <si>
    <t>0412</t>
  </si>
  <si>
    <t>НАЦИОНАЛЬНАЯ ЭКОНОМИКА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</si>
  <si>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</si>
  <si>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</si>
  <si>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</si>
  <si>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</si>
  <si>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</si>
  <si>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</si>
  <si>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</si>
  <si>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</si>
  <si>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</si>
  <si>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</si>
  <si>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</si>
  <si>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1100</t>
  </si>
  <si>
    <t>Физическая культура</t>
  </si>
  <si>
    <t>1101</t>
  </si>
  <si>
    <t>Условно утвержденные расходы</t>
  </si>
  <si>
    <t>9999</t>
  </si>
  <si>
    <t>Всего расходов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</si>
  <si>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</si>
  <si>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</si>
  <si>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</si>
  <si>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</si>
  <si>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</si>
  <si>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</si>
  <si>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</si>
  <si>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</si>
  <si>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</si>
  <si>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</si>
  <si>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</si>
  <si>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</si>
  <si>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</si>
  <si>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</si>
  <si>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</si>
  <si>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</si>
  <si>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</si>
  <si>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</si>
  <si>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</si>
  <si>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</si>
  <si>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</si>
  <si>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</si>
  <si>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</si>
  <si>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</si>
  <si>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</si>
  <si>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</si>
  <si>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</si>
  <si>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 xml:space="preserve"> взносы по обязательному социальному страхованию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</si>
  <si>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</si>
  <si>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</si>
  <si>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</si>
  <si>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</si>
  <si>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</si>
  <si>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</si>
  <si>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</si>
  <si>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</si>
  <si>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</si>
  <si>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</si>
  <si>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</si>
  <si>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</si>
  <si>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</si>
  <si>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</si>
  <si>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</si>
  <si>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</si>
  <si>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</si>
  <si>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</si>
  <si>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</si>
  <si>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</si>
  <si>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</si>
  <si>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</si>
  <si>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</si>
  <si>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</si>
  <si>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</si>
  <si>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</si>
  <si>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</si>
  <si>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</si>
  <si>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</si>
  <si>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</si>
  <si>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</si>
  <si>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</si>
  <si>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</si>
  <si>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</si>
  <si>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</si>
  <si>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</si>
  <si>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</si>
  <si>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БЛАГОУСТРОЙСТВО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</si>
  <si>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</si>
  <si>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</si>
  <si>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</si>
  <si>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</si>
  <si>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</si>
  <si>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</si>
  <si>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</si>
  <si>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</si>
  <si>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</si>
  <si>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0000000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</si>
  <si>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</si>
  <si>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</si>
  <si>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</si>
  <si>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</si>
  <si>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</si>
  <si>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</si>
  <si>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КУЛЬТУРА И КИНЕМАТОГРАФИЯ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</si>
  <si>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</si>
  <si>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</si>
  <si>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</si>
  <si>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</si>
  <si>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</si>
  <si>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</si>
  <si>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ПРОЧИЕ МЕРОПРИЯТИЯ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</si>
  <si>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</si>
  <si>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</si>
  <si>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</si>
  <si>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</si>
  <si>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2017 г.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</si>
  <si>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</si>
  <si>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прочие мероприятия по культуре и спорту</t>
  </si>
  <si>
    <t>1105</t>
  </si>
  <si>
    <t>Другие вопросы в области национальной экономики</t>
  </si>
  <si>
    <t>0120200000</t>
  </si>
  <si>
    <t>Земельный налог с организаций, обладающих земельным участком, расположенным в границах сельских  поселений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</si>
  <si>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</si>
  <si>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</si>
  <si>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</si>
  <si>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</si>
  <si>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</si>
  <si>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</si>
  <si>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</si>
  <si>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</si>
  <si>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</si>
  <si>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Ведомственная структура расходов бюджета муниципального образования Каракольского сельского поселения на 2017 год </t>
  </si>
  <si>
    <t>Объем поступлений доходов по основным источникам муниципального образования Каракольское сельское поселение в  2017 году</t>
  </si>
  <si>
    <t>Сумма на 2017 г.</t>
  </si>
  <si>
    <t>ЖИЛИЩНО-КОММУНАЛЬНОЕ ХОЗЯЙСТВО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</si>
  <si>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 4
к решению "О бюджете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на плановый период 2018-2019 годов"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</si>
  <si>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</si>
  <si>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</si>
  <si>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</si>
  <si>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</si>
  <si>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</si>
  <si>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Земельный налог с физических лиц, обладающих земельным участком, расположенным в границах сельских  поселений</t>
  </si>
  <si>
    <t>1 00 00000 00 0000 000</t>
  </si>
  <si>
    <t>1 01 02000 01 0000 110</t>
  </si>
  <si>
    <t>1 01 02010 01 0000 110</t>
  </si>
  <si>
    <t>1 01 02020 01 1000 110</t>
  </si>
  <si>
    <t>1 05 00000 00 0000 000</t>
  </si>
  <si>
    <t>1 05 03010 01 1000 110</t>
  </si>
  <si>
    <t>1 06 00000 00 0000 000</t>
  </si>
  <si>
    <t>1 06 01030 10 1000 110</t>
  </si>
  <si>
    <t>1 06 06000 00 0000 110</t>
  </si>
  <si>
    <t>1 06 06033 10 1000 110</t>
  </si>
  <si>
    <t>1 06 06043 10 0000 110</t>
  </si>
  <si>
    <t>1 08 00000 00 0000 000</t>
  </si>
  <si>
    <t>1 08 04000 01 0000 110</t>
  </si>
  <si>
    <t>1 1100000 00 0000 000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</si>
  <si>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</si>
  <si>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</si>
  <si>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</si>
  <si>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2 02 150001 00 0000 151</t>
  </si>
  <si>
    <t>2 02 150000 00 0000 151</t>
  </si>
  <si>
    <t>2 02 000000 00 0000 000</t>
  </si>
  <si>
    <t xml:space="preserve"> 2 02 40000 00 0000 151</t>
  </si>
  <si>
    <t>2 02 03000 00 0000 151</t>
  </si>
  <si>
    <t xml:space="preserve"> 2 00 00000 00 0000 000</t>
  </si>
  <si>
    <t xml:space="preserve">Изменения </t>
  </si>
  <si>
    <t>Сумма с учетом изменении</t>
  </si>
  <si>
    <t xml:space="preserve">изменения </t>
  </si>
  <si>
    <t xml:space="preserve">Сумма с учетом изменении </t>
  </si>
  <si>
    <t>09</t>
  </si>
  <si>
    <t>Изменения</t>
  </si>
  <si>
    <t>0130300001</t>
  </si>
  <si>
    <t>0130300002</t>
  </si>
  <si>
    <t>0409</t>
  </si>
  <si>
    <t>Приложение № 6
к решению «О бюджете 
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Каракольское сельское поселение
на 2017 год и на плановый период 2018-2019 гг. »</t>
  </si>
  <si>
    <t>тыс.руб.</t>
  </si>
  <si>
    <t xml:space="preserve">                                        Приложение №8
к  решению «О бюджете 
муниципального образования Каракольское сельское поселение
на 2017 год и плановый период 2018-2019 гг.»</t>
  </si>
  <si>
    <t>1.3.</t>
  </si>
  <si>
    <t>2.</t>
  </si>
  <si>
    <t>3.</t>
  </si>
  <si>
    <t>3.1.</t>
  </si>
  <si>
    <t>3.2.</t>
  </si>
  <si>
    <t>4.</t>
  </si>
  <si>
    <t>5.</t>
  </si>
  <si>
    <t>6.</t>
  </si>
  <si>
    <t>6.1.</t>
  </si>
  <si>
    <t>7.</t>
  </si>
  <si>
    <t>7.1.</t>
  </si>
  <si>
    <t>2 02 02400 12 0000 151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</si>
  <si>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возмещение расходов по проведению культурно-массовых мероприятий районного уровня</t>
  </si>
  <si>
    <t>Сумма  (тыс.руб.)</t>
  </si>
  <si>
    <t>Сумма тыс.руб.</t>
  </si>
  <si>
    <t>Сумма на 2017 г</t>
  </si>
  <si>
    <t>2 0245160 10 0000 151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</si>
  <si>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сожержание сельских старост в сельских поселениях0</t>
  </si>
  <si>
    <t>Обеспечение пожарной безопасности</t>
  </si>
  <si>
    <t>10</t>
  </si>
  <si>
    <t>0300</t>
  </si>
  <si>
    <t>0310</t>
  </si>
  <si>
    <t>НАЦИОНАЛЬНАЯ БЕЗОПАСНОСТЬ</t>
  </si>
  <si>
    <t xml:space="preserve">НАЦИОНАЛЬНАЯ БЕЗОПАСНОСТЬ </t>
  </si>
  <si>
    <t>0310120001</t>
  </si>
  <si>
    <t>340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</si>
</sst>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  <numFmt numFmtId="197" formatCode="[$-FC19]d\ mmmm\ yyyy\ &quot;г.&quot;"/>
    <numFmt numFmtId="198" formatCode="0.00000"/>
    <numFmt numFmtId="199" formatCode="0.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wrapText="1"/>
    </xf>
    <xf numFmtId="192" fontId="1" fillId="0" borderId="14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19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171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193" fontId="5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zoomScaleNormal="75" zoomScalePageLayoutView="0" workbookViewId="0" topLeftCell="A16">
      <selection activeCell="H40" sqref="H40"/>
    </sheetView>
  </sheetViews>
  <sheetFormatPr defaultColWidth="9.140625" defaultRowHeight="19.5" customHeight="1"/>
  <cols>
    <col min="1" max="1" width="16.00390625" style="20" customWidth="1"/>
    <col min="2" max="2" width="27.57421875" style="20" customWidth="1"/>
    <col min="3" max="3" width="90.28125" style="20" customWidth="1"/>
    <col min="4" max="4" width="22.8515625" style="20" customWidth="1"/>
    <col min="5" max="5" width="17.57421875" style="20" hidden="1" customWidth="1"/>
    <col min="6" max="6" width="20.140625" style="20" hidden="1" customWidth="1"/>
    <col min="7" max="7" width="15.140625" style="20" customWidth="1"/>
    <col min="8" max="8" width="21.00390625" style="20" customWidth="1"/>
    <col min="9" max="16384" width="9.140625" style="20" customWidth="1"/>
  </cols>
  <sheetData>
    <row r="1" spans="4:8" ht="130.5" customHeight="1">
      <c r="D1" s="121" t="s">
        <v>185</v>
      </c>
      <c r="E1" s="121"/>
      <c r="F1" s="121"/>
      <c r="G1" s="121"/>
      <c r="H1" s="121"/>
    </row>
    <row r="2" spans="1:6" ht="25.5" customHeight="1">
      <c r="A2" s="120" t="s">
        <v>182</v>
      </c>
      <c r="B2" s="120"/>
      <c r="C2" s="120"/>
      <c r="D2" s="120"/>
      <c r="E2" s="120"/>
      <c r="F2" s="120"/>
    </row>
    <row r="3" ht="17.25" customHeight="1">
      <c r="C3" s="21"/>
    </row>
    <row r="4" spans="1:8" ht="66" customHeight="1">
      <c r="A4" s="84" t="s">
        <v>1</v>
      </c>
      <c r="B4" s="14" t="s">
        <v>2</v>
      </c>
      <c r="C4" s="14" t="s">
        <v>0</v>
      </c>
      <c r="D4" s="14" t="s">
        <v>242</v>
      </c>
      <c r="E4" s="66" t="s">
        <v>215</v>
      </c>
      <c r="F4" s="84" t="s">
        <v>216</v>
      </c>
      <c r="G4" s="19" t="s">
        <v>215</v>
      </c>
      <c r="H4" s="18" t="s">
        <v>216</v>
      </c>
    </row>
    <row r="5" spans="1:8" ht="19.5" customHeight="1">
      <c r="A5" s="66">
        <v>1</v>
      </c>
      <c r="B5" s="11">
        <v>2</v>
      </c>
      <c r="C5" s="11">
        <v>3</v>
      </c>
      <c r="D5" s="17">
        <v>4</v>
      </c>
      <c r="E5" s="66">
        <v>5</v>
      </c>
      <c r="F5" s="66">
        <v>6</v>
      </c>
      <c r="G5" s="13"/>
      <c r="H5" s="13"/>
    </row>
    <row r="6" spans="1:8" ht="24.75" customHeight="1">
      <c r="A6" s="3"/>
      <c r="B6" s="11"/>
      <c r="C6" s="85" t="s">
        <v>3</v>
      </c>
      <c r="D6" s="16">
        <f>D7+D22</f>
        <v>389</v>
      </c>
      <c r="E6" s="13"/>
      <c r="F6" s="89"/>
      <c r="G6" s="13"/>
      <c r="H6" s="89">
        <f>D6</f>
        <v>389</v>
      </c>
    </row>
    <row r="7" spans="1:8" ht="23.25" customHeight="1">
      <c r="A7" s="3"/>
      <c r="B7" s="11"/>
      <c r="C7" s="85" t="s">
        <v>4</v>
      </c>
      <c r="D7" s="16">
        <f>D8+D13+D15+D20</f>
        <v>357</v>
      </c>
      <c r="E7" s="13"/>
      <c r="F7" s="89"/>
      <c r="G7" s="13"/>
      <c r="H7" s="89">
        <f aca="true" t="shared" si="0" ref="H7:H39">D7</f>
        <v>357</v>
      </c>
    </row>
    <row r="8" spans="1:8" ht="22.5" customHeight="1">
      <c r="A8" s="46" t="s">
        <v>5</v>
      </c>
      <c r="B8" s="81" t="s">
        <v>192</v>
      </c>
      <c r="C8" s="86" t="s">
        <v>6</v>
      </c>
      <c r="D8" s="75">
        <f>D9</f>
        <v>52</v>
      </c>
      <c r="E8" s="13"/>
      <c r="F8" s="89"/>
      <c r="G8" s="13"/>
      <c r="H8" s="116">
        <f t="shared" si="0"/>
        <v>52</v>
      </c>
    </row>
    <row r="9" spans="1:8" ht="27.75" customHeight="1">
      <c r="A9" s="46" t="s">
        <v>5</v>
      </c>
      <c r="B9" s="81" t="s">
        <v>193</v>
      </c>
      <c r="C9" s="86" t="s">
        <v>7</v>
      </c>
      <c r="D9" s="74">
        <v>52</v>
      </c>
      <c r="E9" s="13"/>
      <c r="F9" s="89"/>
      <c r="G9" s="13"/>
      <c r="H9" s="116">
        <f t="shared" si="0"/>
        <v>52</v>
      </c>
    </row>
    <row r="10" spans="1:8" ht="69" customHeight="1">
      <c r="A10" s="3" t="s">
        <v>8</v>
      </c>
      <c r="B10" s="78" t="s">
        <v>194</v>
      </c>
      <c r="C10" s="87" t="s">
        <v>9</v>
      </c>
      <c r="D10" s="16">
        <v>51</v>
      </c>
      <c r="E10" s="13"/>
      <c r="F10" s="13"/>
      <c r="G10" s="13"/>
      <c r="H10" s="89">
        <f t="shared" si="0"/>
        <v>51</v>
      </c>
    </row>
    <row r="11" spans="1:8" ht="95.25" customHeight="1">
      <c r="A11" s="3">
        <v>182</v>
      </c>
      <c r="B11" s="78" t="s">
        <v>195</v>
      </c>
      <c r="C11" s="11" t="s">
        <v>10</v>
      </c>
      <c r="D11" s="16">
        <v>1</v>
      </c>
      <c r="E11" s="13"/>
      <c r="F11" s="13"/>
      <c r="G11" s="13"/>
      <c r="H11" s="89">
        <f t="shared" si="0"/>
        <v>1</v>
      </c>
    </row>
    <row r="12" spans="1:8" ht="57.75" customHeight="1" hidden="1">
      <c r="A12" s="3">
        <v>182</v>
      </c>
      <c r="B12" s="78" t="s">
        <v>11</v>
      </c>
      <c r="C12" s="11" t="s">
        <v>12</v>
      </c>
      <c r="D12" s="17"/>
      <c r="E12" s="13"/>
      <c r="F12" s="13"/>
      <c r="G12" s="13"/>
      <c r="H12" s="89">
        <f t="shared" si="0"/>
        <v>0</v>
      </c>
    </row>
    <row r="13" spans="1:8" ht="24.75" customHeight="1">
      <c r="A13" s="46" t="s">
        <v>5</v>
      </c>
      <c r="B13" s="81" t="s">
        <v>196</v>
      </c>
      <c r="C13" s="88" t="s">
        <v>13</v>
      </c>
      <c r="D13" s="75">
        <f>D14</f>
        <v>95</v>
      </c>
      <c r="E13" s="13"/>
      <c r="F13" s="13"/>
      <c r="G13" s="13"/>
      <c r="H13" s="116">
        <f t="shared" si="0"/>
        <v>95</v>
      </c>
    </row>
    <row r="14" spans="1:8" ht="19.5" customHeight="1">
      <c r="A14" s="3" t="s">
        <v>8</v>
      </c>
      <c r="B14" s="78" t="s">
        <v>197</v>
      </c>
      <c r="C14" s="11" t="s">
        <v>14</v>
      </c>
      <c r="D14" s="16">
        <v>95</v>
      </c>
      <c r="E14" s="13"/>
      <c r="F14" s="13"/>
      <c r="G14" s="13"/>
      <c r="H14" s="89">
        <f t="shared" si="0"/>
        <v>95</v>
      </c>
    </row>
    <row r="15" spans="1:8" ht="43.5" customHeight="1">
      <c r="A15" s="46" t="s">
        <v>5</v>
      </c>
      <c r="B15" s="81" t="s">
        <v>198</v>
      </c>
      <c r="C15" s="76" t="s">
        <v>15</v>
      </c>
      <c r="D15" s="75">
        <f>D16+D17</f>
        <v>200</v>
      </c>
      <c r="E15" s="13"/>
      <c r="F15" s="13"/>
      <c r="G15" s="13"/>
      <c r="H15" s="116">
        <f t="shared" si="0"/>
        <v>200</v>
      </c>
    </row>
    <row r="16" spans="1:8" ht="28.5" customHeight="1">
      <c r="A16" s="3" t="s">
        <v>5</v>
      </c>
      <c r="B16" s="80" t="s">
        <v>199</v>
      </c>
      <c r="C16" s="83" t="s">
        <v>16</v>
      </c>
      <c r="D16" s="16">
        <v>80</v>
      </c>
      <c r="E16" s="13"/>
      <c r="F16" s="13"/>
      <c r="G16" s="13"/>
      <c r="H16" s="89">
        <f t="shared" si="0"/>
        <v>80</v>
      </c>
    </row>
    <row r="17" spans="1:8" ht="30.75" customHeight="1">
      <c r="A17" s="46" t="s">
        <v>5</v>
      </c>
      <c r="B17" s="81" t="s">
        <v>200</v>
      </c>
      <c r="C17" s="76" t="s">
        <v>17</v>
      </c>
      <c r="D17" s="75">
        <f>D18+D19</f>
        <v>120</v>
      </c>
      <c r="E17" s="13"/>
      <c r="F17" s="13"/>
      <c r="G17" s="13"/>
      <c r="H17" s="116">
        <f t="shared" si="0"/>
        <v>120</v>
      </c>
    </row>
    <row r="18" spans="1:8" ht="42" customHeight="1">
      <c r="A18" s="3" t="s">
        <v>8</v>
      </c>
      <c r="B18" s="78" t="s">
        <v>201</v>
      </c>
      <c r="C18" s="11" t="s">
        <v>171</v>
      </c>
      <c r="D18" s="16">
        <v>70</v>
      </c>
      <c r="E18" s="13"/>
      <c r="F18" s="13"/>
      <c r="G18" s="13"/>
      <c r="H18" s="89">
        <f t="shared" si="0"/>
        <v>70</v>
      </c>
    </row>
    <row r="19" spans="1:8" ht="41.25" customHeight="1">
      <c r="A19" s="3" t="s">
        <v>8</v>
      </c>
      <c r="B19" s="78" t="s">
        <v>202</v>
      </c>
      <c r="C19" s="11" t="s">
        <v>191</v>
      </c>
      <c r="D19" s="16">
        <v>50</v>
      </c>
      <c r="E19" s="13"/>
      <c r="F19" s="13"/>
      <c r="G19" s="13"/>
      <c r="H19" s="89">
        <f t="shared" si="0"/>
        <v>50</v>
      </c>
    </row>
    <row r="20" spans="1:8" ht="27.75" customHeight="1">
      <c r="A20" s="46" t="s">
        <v>5</v>
      </c>
      <c r="B20" s="81" t="s">
        <v>203</v>
      </c>
      <c r="C20" s="76" t="s">
        <v>18</v>
      </c>
      <c r="D20" s="75">
        <f>D21</f>
        <v>10</v>
      </c>
      <c r="E20" s="13"/>
      <c r="F20" s="13"/>
      <c r="G20" s="13"/>
      <c r="H20" s="116">
        <f t="shared" si="0"/>
        <v>10</v>
      </c>
    </row>
    <row r="21" spans="1:8" ht="63" customHeight="1">
      <c r="A21" s="3" t="s">
        <v>8</v>
      </c>
      <c r="B21" s="78" t="s">
        <v>204</v>
      </c>
      <c r="C21" s="11" t="s">
        <v>20</v>
      </c>
      <c r="D21" s="16">
        <v>10</v>
      </c>
      <c r="E21" s="13"/>
      <c r="F21" s="13"/>
      <c r="G21" s="13"/>
      <c r="H21" s="89">
        <f t="shared" si="0"/>
        <v>10</v>
      </c>
    </row>
    <row r="22" spans="1:8" ht="29.25" customHeight="1">
      <c r="A22" s="3"/>
      <c r="B22" s="78"/>
      <c r="C22" s="11" t="s">
        <v>21</v>
      </c>
      <c r="D22" s="16">
        <f>D23</f>
        <v>32</v>
      </c>
      <c r="E22" s="13"/>
      <c r="F22" s="13"/>
      <c r="G22" s="13"/>
      <c r="H22" s="89">
        <f t="shared" si="0"/>
        <v>32</v>
      </c>
    </row>
    <row r="23" spans="1:8" ht="35.25" customHeight="1">
      <c r="A23" s="46" t="s">
        <v>5</v>
      </c>
      <c r="B23" s="81" t="s">
        <v>205</v>
      </c>
      <c r="C23" s="31" t="s">
        <v>22</v>
      </c>
      <c r="D23" s="75">
        <f>D24</f>
        <v>32</v>
      </c>
      <c r="E23" s="13"/>
      <c r="F23" s="13"/>
      <c r="G23" s="13"/>
      <c r="H23" s="116">
        <f t="shared" si="0"/>
        <v>32</v>
      </c>
    </row>
    <row r="24" spans="1:8" ht="67.5" customHeight="1">
      <c r="A24" s="3" t="s">
        <v>19</v>
      </c>
      <c r="B24" s="78" t="s">
        <v>206</v>
      </c>
      <c r="C24" s="11" t="s">
        <v>207</v>
      </c>
      <c r="D24" s="75">
        <f>D25</f>
        <v>32</v>
      </c>
      <c r="E24" s="13"/>
      <c r="F24" s="13"/>
      <c r="G24" s="13"/>
      <c r="H24" s="116">
        <f t="shared" si="0"/>
        <v>32</v>
      </c>
    </row>
    <row r="25" spans="1:8" ht="64.5" customHeight="1">
      <c r="A25" s="3" t="s">
        <v>19</v>
      </c>
      <c r="B25" s="78" t="s">
        <v>208</v>
      </c>
      <c r="C25" s="11" t="s">
        <v>23</v>
      </c>
      <c r="D25" s="16">
        <v>32</v>
      </c>
      <c r="E25" s="13"/>
      <c r="F25" s="13"/>
      <c r="G25" s="13"/>
      <c r="H25" s="89">
        <f t="shared" si="0"/>
        <v>32</v>
      </c>
    </row>
    <row r="26" spans="1:8" ht="49.5" customHeight="1" hidden="1">
      <c r="A26" s="3" t="s">
        <v>5</v>
      </c>
      <c r="B26" s="78" t="s">
        <v>24</v>
      </c>
      <c r="C26" s="11" t="s">
        <v>25</v>
      </c>
      <c r="D26" s="16"/>
      <c r="E26" s="13"/>
      <c r="F26" s="13"/>
      <c r="G26" s="13"/>
      <c r="H26" s="89">
        <f t="shared" si="0"/>
        <v>0</v>
      </c>
    </row>
    <row r="27" spans="1:8" ht="25.5" customHeight="1" hidden="1">
      <c r="A27" s="3" t="s">
        <v>5</v>
      </c>
      <c r="B27" s="82" t="s">
        <v>26</v>
      </c>
      <c r="C27" s="79" t="s">
        <v>27</v>
      </c>
      <c r="D27" s="16"/>
      <c r="E27" s="13"/>
      <c r="F27" s="13"/>
      <c r="G27" s="13"/>
      <c r="H27" s="89">
        <f t="shared" si="0"/>
        <v>0</v>
      </c>
    </row>
    <row r="28" spans="1:8" ht="25.5" customHeight="1" hidden="1">
      <c r="A28" s="3" t="s">
        <v>5</v>
      </c>
      <c r="B28" s="78" t="s">
        <v>28</v>
      </c>
      <c r="C28" s="79" t="s">
        <v>29</v>
      </c>
      <c r="D28" s="16"/>
      <c r="E28" s="13"/>
      <c r="F28" s="13"/>
      <c r="G28" s="13"/>
      <c r="H28" s="89">
        <f t="shared" si="0"/>
        <v>0</v>
      </c>
    </row>
    <row r="29" spans="1:8" ht="44.25" customHeight="1" hidden="1">
      <c r="A29" s="3" t="s">
        <v>19</v>
      </c>
      <c r="B29" s="78" t="s">
        <v>30</v>
      </c>
      <c r="C29" s="11" t="s">
        <v>31</v>
      </c>
      <c r="D29" s="16"/>
      <c r="E29" s="13"/>
      <c r="F29" s="13"/>
      <c r="G29" s="13"/>
      <c r="H29" s="89">
        <f t="shared" si="0"/>
        <v>0</v>
      </c>
    </row>
    <row r="30" spans="1:8" ht="29.25" customHeight="1">
      <c r="A30" s="3" t="s">
        <v>5</v>
      </c>
      <c r="B30" s="78" t="s">
        <v>214</v>
      </c>
      <c r="C30" s="79" t="s">
        <v>32</v>
      </c>
      <c r="D30" s="16">
        <v>3338.07</v>
      </c>
      <c r="E30" s="17">
        <v>43.37</v>
      </c>
      <c r="F30" s="16">
        <f>D30+E30</f>
        <v>3381.44</v>
      </c>
      <c r="G30" s="13"/>
      <c r="H30" s="89">
        <f t="shared" si="0"/>
        <v>3338.07</v>
      </c>
    </row>
    <row r="31" spans="1:8" ht="58.5" customHeight="1">
      <c r="A31" s="3" t="s">
        <v>5</v>
      </c>
      <c r="B31" s="78" t="s">
        <v>211</v>
      </c>
      <c r="C31" s="11" t="s">
        <v>33</v>
      </c>
      <c r="D31" s="16">
        <v>3338.07</v>
      </c>
      <c r="E31" s="17">
        <v>43.37</v>
      </c>
      <c r="F31" s="16">
        <f>D31+E31</f>
        <v>3381.44</v>
      </c>
      <c r="G31" s="13"/>
      <c r="H31" s="89">
        <f t="shared" si="0"/>
        <v>3338.07</v>
      </c>
    </row>
    <row r="32" spans="1:8" ht="38.25" customHeight="1">
      <c r="A32" s="46" t="s">
        <v>5</v>
      </c>
      <c r="B32" s="81" t="s">
        <v>209</v>
      </c>
      <c r="C32" s="76" t="s">
        <v>172</v>
      </c>
      <c r="D32" s="75">
        <f>D33</f>
        <v>2733.8</v>
      </c>
      <c r="E32" s="13"/>
      <c r="F32" s="13"/>
      <c r="G32" s="13"/>
      <c r="H32" s="116">
        <f t="shared" si="0"/>
        <v>2733.8</v>
      </c>
    </row>
    <row r="33" spans="1:8" ht="30" customHeight="1">
      <c r="A33" s="3" t="s">
        <v>5</v>
      </c>
      <c r="B33" s="78" t="s">
        <v>210</v>
      </c>
      <c r="C33" s="11" t="s">
        <v>172</v>
      </c>
      <c r="D33" s="16">
        <f>D34</f>
        <v>2733.8</v>
      </c>
      <c r="E33" s="89"/>
      <c r="F33" s="13"/>
      <c r="G33" s="13"/>
      <c r="H33" s="89">
        <f t="shared" si="0"/>
        <v>2733.8</v>
      </c>
    </row>
    <row r="34" spans="1:8" ht="39.75" customHeight="1">
      <c r="A34" s="3">
        <v>801</v>
      </c>
      <c r="B34" s="78" t="s">
        <v>186</v>
      </c>
      <c r="C34" s="11" t="s">
        <v>187</v>
      </c>
      <c r="D34" s="16">
        <v>2733.8</v>
      </c>
      <c r="E34" s="13"/>
      <c r="F34" s="13"/>
      <c r="G34" s="13"/>
      <c r="H34" s="89">
        <f t="shared" si="0"/>
        <v>2733.8</v>
      </c>
    </row>
    <row r="35" spans="1:8" ht="42" customHeight="1">
      <c r="A35" s="46" t="s">
        <v>5</v>
      </c>
      <c r="B35" s="81" t="s">
        <v>213</v>
      </c>
      <c r="C35" s="76" t="s">
        <v>173</v>
      </c>
      <c r="D35" s="77">
        <v>60.9</v>
      </c>
      <c r="E35" s="13"/>
      <c r="F35" s="13"/>
      <c r="G35" s="13"/>
      <c r="H35" s="116">
        <f t="shared" si="0"/>
        <v>60.9</v>
      </c>
    </row>
    <row r="36" spans="1:8" ht="45.75" customHeight="1">
      <c r="A36" s="15">
        <v>801</v>
      </c>
      <c r="B36" s="11" t="s">
        <v>188</v>
      </c>
      <c r="C36" s="78" t="s">
        <v>173</v>
      </c>
      <c r="D36" s="17">
        <v>60.9</v>
      </c>
      <c r="E36" s="13"/>
      <c r="F36" s="13"/>
      <c r="G36" s="13"/>
      <c r="H36" s="89">
        <f t="shared" si="0"/>
        <v>60.9</v>
      </c>
    </row>
    <row r="37" spans="1:8" ht="35.25" customHeight="1">
      <c r="A37" s="46" t="s">
        <v>5</v>
      </c>
      <c r="B37" s="81" t="s">
        <v>212</v>
      </c>
      <c r="C37" s="88" t="s">
        <v>34</v>
      </c>
      <c r="D37" s="75">
        <v>543.37</v>
      </c>
      <c r="E37" s="17">
        <v>43.37</v>
      </c>
      <c r="F37" s="17">
        <f>D37+E37</f>
        <v>586.74</v>
      </c>
      <c r="G37" s="116">
        <v>14</v>
      </c>
      <c r="H37" s="116">
        <f>D37+G37</f>
        <v>557.37</v>
      </c>
    </row>
    <row r="38" spans="1:8" ht="51.75" customHeight="1">
      <c r="A38" s="15">
        <v>801</v>
      </c>
      <c r="B38" s="11" t="s">
        <v>189</v>
      </c>
      <c r="C38" s="78" t="s">
        <v>190</v>
      </c>
      <c r="D38" s="16">
        <v>540</v>
      </c>
      <c r="E38" s="13"/>
      <c r="F38" s="13"/>
      <c r="G38" s="89"/>
      <c r="H38" s="89">
        <f>D38+G38</f>
        <v>540</v>
      </c>
    </row>
    <row r="39" spans="1:8" ht="81" customHeight="1">
      <c r="A39" s="15" t="s">
        <v>19</v>
      </c>
      <c r="B39" s="11" t="s">
        <v>238</v>
      </c>
      <c r="C39" s="111" t="s">
        <v>239</v>
      </c>
      <c r="D39" s="17">
        <v>3.37</v>
      </c>
      <c r="E39" s="66">
        <v>3.37</v>
      </c>
      <c r="F39" s="66">
        <v>3.37</v>
      </c>
      <c r="G39" s="13"/>
      <c r="H39" s="89">
        <f t="shared" si="0"/>
        <v>3.37</v>
      </c>
    </row>
    <row r="40" spans="1:8" ht="81" customHeight="1">
      <c r="A40" s="15" t="s">
        <v>19</v>
      </c>
      <c r="B40" s="11" t="s">
        <v>243</v>
      </c>
      <c r="C40" s="111" t="s">
        <v>244</v>
      </c>
      <c r="D40" s="17"/>
      <c r="E40" s="66"/>
      <c r="F40" s="66"/>
      <c r="G40" s="89">
        <v>14</v>
      </c>
      <c r="H40" s="89">
        <f>G40</f>
        <v>14</v>
      </c>
    </row>
    <row r="41" spans="1:8" ht="26.25" customHeight="1">
      <c r="A41" s="66"/>
      <c r="B41" s="11"/>
      <c r="C41" s="11" t="s">
        <v>35</v>
      </c>
      <c r="D41" s="16">
        <f>D31+D6</f>
        <v>3727.07</v>
      </c>
      <c r="E41" s="89">
        <f>E30</f>
        <v>43.37</v>
      </c>
      <c r="F41" s="17">
        <v>3727.07</v>
      </c>
      <c r="G41" s="89">
        <v>14</v>
      </c>
      <c r="H41" s="89">
        <f>D41+G41</f>
        <v>3741.07</v>
      </c>
    </row>
    <row r="43" ht="19.5" customHeight="1">
      <c r="D43" s="22"/>
    </row>
  </sheetData>
  <sheetProtection/>
  <mergeCells count="2">
    <mergeCell ref="A2:F2"/>
    <mergeCell ref="D1:H1"/>
  </mergeCells>
  <printOptions/>
  <pageMargins left="1.0236220472440944" right="0.5511811023622047" top="0.2362204724409449" bottom="0.5118110236220472" header="0.2362204724409449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view="pageBreakPreview" zoomScale="70" zoomScaleNormal="75" zoomScaleSheetLayoutView="70" zoomScalePageLayoutView="0" workbookViewId="0" topLeftCell="A91">
      <selection activeCell="N99" sqref="N99"/>
    </sheetView>
  </sheetViews>
  <sheetFormatPr defaultColWidth="9.421875" defaultRowHeight="12.75"/>
  <cols>
    <col min="1" max="1" width="9.140625" style="20" customWidth="1"/>
    <col min="2" max="2" width="68.421875" style="20" customWidth="1"/>
    <col min="3" max="3" width="16.8515625" style="20" customWidth="1"/>
    <col min="4" max="4" width="15.7109375" style="20" customWidth="1"/>
    <col min="5" max="5" width="17.140625" style="20" customWidth="1"/>
    <col min="6" max="6" width="15.140625" style="20" customWidth="1"/>
    <col min="7" max="7" width="13.57421875" style="20" customWidth="1"/>
    <col min="8" max="8" width="19.28125" style="27" hidden="1" customWidth="1"/>
    <col min="9" max="9" width="0" style="27" hidden="1" customWidth="1"/>
    <col min="10" max="10" width="0.13671875" style="20" hidden="1" customWidth="1"/>
    <col min="11" max="11" width="17.140625" style="20" hidden="1" customWidth="1"/>
    <col min="12" max="12" width="23.00390625" style="20" customWidth="1"/>
    <col min="13" max="13" width="12.28125" style="20" customWidth="1"/>
    <col min="14" max="14" width="22.00390625" style="20" customWidth="1"/>
    <col min="15" max="16384" width="9.421875" style="20" customWidth="1"/>
  </cols>
  <sheetData>
    <row r="1" spans="1:14" ht="98.25" customHeight="1">
      <c r="A1" s="23"/>
      <c r="B1" s="24"/>
      <c r="C1" s="25"/>
      <c r="D1" s="25"/>
      <c r="E1" s="25"/>
      <c r="F1" s="25"/>
      <c r="H1" s="126" t="s">
        <v>224</v>
      </c>
      <c r="I1" s="126"/>
      <c r="J1" s="126"/>
      <c r="K1" s="126"/>
      <c r="L1" s="126"/>
      <c r="M1" s="126"/>
      <c r="N1" s="126"/>
    </row>
    <row r="2" spans="1:12" ht="36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ht="15.75" hidden="1">
      <c r="A3" s="26"/>
    </row>
    <row r="4" spans="1:8" ht="15.75" hidden="1">
      <c r="A4" s="28"/>
      <c r="B4" s="28"/>
      <c r="C4" s="28"/>
      <c r="D4" s="28"/>
      <c r="E4" s="28"/>
      <c r="F4" s="29"/>
      <c r="G4" s="123" t="s">
        <v>36</v>
      </c>
      <c r="H4" s="123"/>
    </row>
    <row r="5" spans="1:12" ht="15.75">
      <c r="A5" s="28"/>
      <c r="B5" s="28"/>
      <c r="C5" s="28"/>
      <c r="D5" s="28"/>
      <c r="E5" s="28"/>
      <c r="F5" s="29"/>
      <c r="G5" s="29"/>
      <c r="H5" s="125" t="s">
        <v>225</v>
      </c>
      <c r="I5" s="125"/>
      <c r="J5" s="125"/>
      <c r="K5" s="125"/>
      <c r="L5" s="125"/>
    </row>
    <row r="6" spans="1:14" ht="63">
      <c r="A6" s="14" t="s">
        <v>71</v>
      </c>
      <c r="B6" s="14" t="s">
        <v>72</v>
      </c>
      <c r="C6" s="15" t="s">
        <v>73</v>
      </c>
      <c r="D6" s="15" t="s">
        <v>74</v>
      </c>
      <c r="E6" s="15" t="s">
        <v>75</v>
      </c>
      <c r="F6" s="15" t="s">
        <v>76</v>
      </c>
      <c r="G6" s="15" t="s">
        <v>77</v>
      </c>
      <c r="H6" s="14" t="s">
        <v>165</v>
      </c>
      <c r="I6" s="18" t="s">
        <v>78</v>
      </c>
      <c r="K6" s="66" t="s">
        <v>217</v>
      </c>
      <c r="L6" s="14" t="s">
        <v>240</v>
      </c>
      <c r="M6" s="66" t="s">
        <v>220</v>
      </c>
      <c r="N6" s="14" t="s">
        <v>218</v>
      </c>
    </row>
    <row r="7" spans="1:14" ht="15.75">
      <c r="A7" s="14">
        <v>1</v>
      </c>
      <c r="B7" s="14">
        <v>2</v>
      </c>
      <c r="C7" s="15" t="s">
        <v>79</v>
      </c>
      <c r="D7" s="15" t="s">
        <v>80</v>
      </c>
      <c r="E7" s="15" t="s">
        <v>81</v>
      </c>
      <c r="F7" s="15" t="s">
        <v>82</v>
      </c>
      <c r="G7" s="15" t="s">
        <v>83</v>
      </c>
      <c r="H7" s="14">
        <v>9</v>
      </c>
      <c r="I7" s="19"/>
      <c r="K7" s="95"/>
      <c r="L7" s="13"/>
      <c r="M7" s="13"/>
      <c r="N7" s="13"/>
    </row>
    <row r="8" spans="1:14" ht="15.75">
      <c r="A8" s="30" t="s">
        <v>84</v>
      </c>
      <c r="B8" s="31" t="s">
        <v>85</v>
      </c>
      <c r="C8" s="32" t="s">
        <v>19</v>
      </c>
      <c r="D8" s="15"/>
      <c r="E8" s="15"/>
      <c r="F8" s="15"/>
      <c r="G8" s="15"/>
      <c r="H8" s="97"/>
      <c r="I8" s="19"/>
      <c r="K8" s="13"/>
      <c r="L8" s="13"/>
      <c r="M8" s="13"/>
      <c r="N8" s="13"/>
    </row>
    <row r="9" spans="1:14" ht="25.5" customHeight="1">
      <c r="A9" s="30" t="s">
        <v>86</v>
      </c>
      <c r="B9" s="31" t="s">
        <v>87</v>
      </c>
      <c r="C9" s="32" t="s">
        <v>19</v>
      </c>
      <c r="D9" s="32" t="s">
        <v>88</v>
      </c>
      <c r="E9" s="32"/>
      <c r="F9" s="32"/>
      <c r="G9" s="32" t="s">
        <v>5</v>
      </c>
      <c r="H9" s="104">
        <f>H17+H12</f>
        <v>1538.571</v>
      </c>
      <c r="I9" s="34">
        <f>I17+I12</f>
        <v>443.79972</v>
      </c>
      <c r="K9" s="105">
        <f>K17</f>
        <v>390.22</v>
      </c>
      <c r="L9" s="105">
        <f>L17+L12</f>
        <v>1928.791</v>
      </c>
      <c r="M9" s="13"/>
      <c r="N9" s="116">
        <v>1538.57</v>
      </c>
    </row>
    <row r="10" spans="1:14" ht="15.75" hidden="1">
      <c r="A10" s="14"/>
      <c r="B10" s="35"/>
      <c r="C10" s="15"/>
      <c r="D10" s="3"/>
      <c r="E10" s="3"/>
      <c r="F10" s="36"/>
      <c r="G10" s="36"/>
      <c r="H10" s="102"/>
      <c r="I10" s="34"/>
      <c r="K10" s="66"/>
      <c r="L10" s="92"/>
      <c r="M10" s="13"/>
      <c r="N10" s="13"/>
    </row>
    <row r="11" spans="1:14" ht="12.75" customHeight="1" hidden="1">
      <c r="A11" s="14"/>
      <c r="B11" s="37"/>
      <c r="C11" s="15"/>
      <c r="D11" s="3"/>
      <c r="E11" s="3"/>
      <c r="F11" s="36"/>
      <c r="G11" s="36"/>
      <c r="H11" s="102"/>
      <c r="I11" s="34"/>
      <c r="K11" s="66"/>
      <c r="L11" s="92"/>
      <c r="M11" s="13"/>
      <c r="N11" s="13"/>
    </row>
    <row r="12" spans="1:14" ht="35.25" customHeight="1">
      <c r="A12" s="14"/>
      <c r="B12" s="39" t="s">
        <v>94</v>
      </c>
      <c r="C12" s="15" t="s">
        <v>19</v>
      </c>
      <c r="D12" s="3" t="s">
        <v>88</v>
      </c>
      <c r="E12" s="3" t="s">
        <v>90</v>
      </c>
      <c r="F12" s="36"/>
      <c r="G12" s="36"/>
      <c r="H12" s="84">
        <f>H13</f>
        <v>389.298</v>
      </c>
      <c r="I12" s="40">
        <f>I13</f>
        <v>443.79972</v>
      </c>
      <c r="K12" s="66"/>
      <c r="L12" s="92">
        <f>H12</f>
        <v>389.298</v>
      </c>
      <c r="M12" s="13"/>
      <c r="N12" s="89">
        <f>L12</f>
        <v>389.298</v>
      </c>
    </row>
    <row r="13" spans="1:14" ht="33.75" customHeight="1">
      <c r="A13" s="14"/>
      <c r="B13" s="37" t="s">
        <v>89</v>
      </c>
      <c r="C13" s="15" t="s">
        <v>19</v>
      </c>
      <c r="D13" s="3" t="s">
        <v>88</v>
      </c>
      <c r="E13" s="3" t="s">
        <v>90</v>
      </c>
      <c r="F13" s="36" t="s">
        <v>95</v>
      </c>
      <c r="G13" s="36"/>
      <c r="H13" s="84">
        <f>H14</f>
        <v>389.298</v>
      </c>
      <c r="I13" s="40">
        <f>I14</f>
        <v>443.79972</v>
      </c>
      <c r="K13" s="91"/>
      <c r="L13" s="92">
        <f>H13</f>
        <v>389.298</v>
      </c>
      <c r="M13" s="13"/>
      <c r="N13" s="89">
        <f>L13</f>
        <v>389.298</v>
      </c>
    </row>
    <row r="14" spans="1:14" ht="16.5" customHeight="1">
      <c r="A14" s="14"/>
      <c r="B14" s="41" t="s">
        <v>91</v>
      </c>
      <c r="C14" s="15" t="s">
        <v>19</v>
      </c>
      <c r="D14" s="3" t="s">
        <v>88</v>
      </c>
      <c r="E14" s="3" t="s">
        <v>90</v>
      </c>
      <c r="F14" s="36" t="s">
        <v>96</v>
      </c>
      <c r="G14" s="36"/>
      <c r="H14" s="84">
        <f>H15+H16</f>
        <v>389.298</v>
      </c>
      <c r="I14" s="40">
        <f>I15+I16</f>
        <v>443.79972</v>
      </c>
      <c r="K14" s="66"/>
      <c r="L14" s="92">
        <f>H14</f>
        <v>389.298</v>
      </c>
      <c r="M14" s="13"/>
      <c r="N14" s="89">
        <f>L14</f>
        <v>389.298</v>
      </c>
    </row>
    <row r="15" spans="1:14" ht="48" customHeight="1">
      <c r="A15" s="14"/>
      <c r="B15" s="42" t="s">
        <v>97</v>
      </c>
      <c r="C15" s="15" t="s">
        <v>19</v>
      </c>
      <c r="D15" s="3" t="s">
        <v>88</v>
      </c>
      <c r="E15" s="3" t="s">
        <v>90</v>
      </c>
      <c r="F15" s="36" t="s">
        <v>96</v>
      </c>
      <c r="G15" s="36" t="s">
        <v>93</v>
      </c>
      <c r="H15" s="84">
        <v>299</v>
      </c>
      <c r="I15" s="40">
        <v>340.86</v>
      </c>
      <c r="K15" s="66"/>
      <c r="L15" s="92">
        <f>H15</f>
        <v>299</v>
      </c>
      <c r="M15" s="13"/>
      <c r="N15" s="89">
        <f>L15</f>
        <v>299</v>
      </c>
    </row>
    <row r="16" spans="1:14" ht="48" customHeight="1">
      <c r="A16" s="14"/>
      <c r="B16" s="42" t="s">
        <v>98</v>
      </c>
      <c r="C16" s="15" t="s">
        <v>19</v>
      </c>
      <c r="D16" s="3" t="s">
        <v>88</v>
      </c>
      <c r="E16" s="3" t="s">
        <v>90</v>
      </c>
      <c r="F16" s="36" t="s">
        <v>96</v>
      </c>
      <c r="G16" s="36" t="s">
        <v>99</v>
      </c>
      <c r="H16" s="84">
        <f>H15*30.2%</f>
        <v>90.298</v>
      </c>
      <c r="I16" s="40">
        <f>I15*30.2%</f>
        <v>102.93972</v>
      </c>
      <c r="K16" s="66"/>
      <c r="L16" s="92">
        <f>H16</f>
        <v>90.298</v>
      </c>
      <c r="M16" s="13"/>
      <c r="N16" s="89">
        <f>L16</f>
        <v>90.298</v>
      </c>
    </row>
    <row r="17" spans="1:14" ht="66" customHeight="1">
      <c r="A17" s="30" t="s">
        <v>133</v>
      </c>
      <c r="B17" s="31" t="s">
        <v>43</v>
      </c>
      <c r="C17" s="32" t="s">
        <v>19</v>
      </c>
      <c r="D17" s="46" t="s">
        <v>88</v>
      </c>
      <c r="E17" s="46" t="s">
        <v>101</v>
      </c>
      <c r="F17" s="47"/>
      <c r="G17" s="47"/>
      <c r="H17" s="104">
        <f>H18</f>
        <v>1149.273</v>
      </c>
      <c r="I17" s="34">
        <f>I18</f>
        <v>0</v>
      </c>
      <c r="J17" s="50"/>
      <c r="K17" s="90">
        <f>K19</f>
        <v>390.22</v>
      </c>
      <c r="L17" s="105">
        <f>H17+K17</f>
        <v>1539.493</v>
      </c>
      <c r="M17" s="117">
        <f>M24</f>
        <v>-390.22</v>
      </c>
      <c r="N17" s="117">
        <v>1149.27</v>
      </c>
    </row>
    <row r="18" spans="1:14" ht="52.5" customHeight="1">
      <c r="A18" s="14"/>
      <c r="B18" s="39" t="s">
        <v>100</v>
      </c>
      <c r="C18" s="15" t="s">
        <v>19</v>
      </c>
      <c r="D18" s="3" t="s">
        <v>88</v>
      </c>
      <c r="E18" s="3" t="s">
        <v>101</v>
      </c>
      <c r="F18" s="36" t="s">
        <v>113</v>
      </c>
      <c r="G18" s="36"/>
      <c r="H18" s="84">
        <f>H19</f>
        <v>1149.273</v>
      </c>
      <c r="I18" s="40">
        <f>I19</f>
        <v>0</v>
      </c>
      <c r="K18" s="66">
        <f>K19</f>
        <v>390.22</v>
      </c>
      <c r="L18" s="92">
        <f>L17</f>
        <v>1539.493</v>
      </c>
      <c r="M18" s="13"/>
      <c r="N18" s="89">
        <f>L18</f>
        <v>1539.493</v>
      </c>
    </row>
    <row r="19" spans="1:14" ht="54" customHeight="1">
      <c r="A19" s="14"/>
      <c r="B19" s="61" t="s">
        <v>114</v>
      </c>
      <c r="C19" s="15" t="s">
        <v>19</v>
      </c>
      <c r="D19" s="3" t="s">
        <v>88</v>
      </c>
      <c r="E19" s="3" t="s">
        <v>101</v>
      </c>
      <c r="F19" s="36" t="s">
        <v>115</v>
      </c>
      <c r="G19" s="36"/>
      <c r="H19" s="84">
        <f>H20+H22+H23+H24+H27+H21+H26</f>
        <v>1149.273</v>
      </c>
      <c r="I19" s="40">
        <f>I20+I22+I23+I24+I27+I21+I26</f>
        <v>0</v>
      </c>
      <c r="K19" s="66">
        <f>K24</f>
        <v>390.22</v>
      </c>
      <c r="L19" s="92">
        <f>L18</f>
        <v>1539.493</v>
      </c>
      <c r="M19" s="13"/>
      <c r="N19" s="89">
        <f>L19</f>
        <v>1539.493</v>
      </c>
    </row>
    <row r="20" spans="1:14" ht="30" customHeight="1">
      <c r="A20" s="14"/>
      <c r="B20" s="42" t="s">
        <v>97</v>
      </c>
      <c r="C20" s="15" t="s">
        <v>19</v>
      </c>
      <c r="D20" s="3" t="s">
        <v>88</v>
      </c>
      <c r="E20" s="3" t="s">
        <v>101</v>
      </c>
      <c r="F20" s="36" t="s">
        <v>116</v>
      </c>
      <c r="G20" s="36" t="s">
        <v>93</v>
      </c>
      <c r="H20" s="84">
        <v>661.5</v>
      </c>
      <c r="I20" s="34"/>
      <c r="K20" s="66"/>
      <c r="L20" s="92">
        <f>H20</f>
        <v>661.5</v>
      </c>
      <c r="M20" s="13"/>
      <c r="N20" s="89">
        <f>L20</f>
        <v>661.5</v>
      </c>
    </row>
    <row r="21" spans="1:14" ht="52.5" customHeight="1">
      <c r="A21" s="14"/>
      <c r="B21" s="42" t="s">
        <v>174</v>
      </c>
      <c r="C21" s="15" t="s">
        <v>19</v>
      </c>
      <c r="D21" s="3" t="s">
        <v>88</v>
      </c>
      <c r="E21" s="3" t="s">
        <v>101</v>
      </c>
      <c r="F21" s="36" t="s">
        <v>116</v>
      </c>
      <c r="G21" s="36" t="s">
        <v>99</v>
      </c>
      <c r="H21" s="84">
        <f>H20*30.2%</f>
        <v>199.773</v>
      </c>
      <c r="I21" s="40">
        <f>I20*30.2%</f>
        <v>0</v>
      </c>
      <c r="K21" s="66"/>
      <c r="L21" s="92">
        <f>H21</f>
        <v>199.773</v>
      </c>
      <c r="M21" s="13"/>
      <c r="N21" s="89">
        <f>L21</f>
        <v>199.773</v>
      </c>
    </row>
    <row r="22" spans="1:14" ht="30" customHeight="1">
      <c r="A22" s="14"/>
      <c r="B22" s="39" t="s">
        <v>103</v>
      </c>
      <c r="C22" s="15" t="s">
        <v>19</v>
      </c>
      <c r="D22" s="3" t="s">
        <v>88</v>
      </c>
      <c r="E22" s="3" t="s">
        <v>101</v>
      </c>
      <c r="F22" s="36" t="s">
        <v>117</v>
      </c>
      <c r="G22" s="36"/>
      <c r="H22" s="84"/>
      <c r="I22" s="34"/>
      <c r="K22" s="66"/>
      <c r="L22" s="66"/>
      <c r="M22" s="13"/>
      <c r="N22" s="13"/>
    </row>
    <row r="23" spans="1:14" ht="51" customHeight="1">
      <c r="A23" s="14"/>
      <c r="B23" s="39" t="s">
        <v>104</v>
      </c>
      <c r="C23" s="15" t="s">
        <v>19</v>
      </c>
      <c r="D23" s="3" t="s">
        <v>88</v>
      </c>
      <c r="E23" s="3" t="s">
        <v>101</v>
      </c>
      <c r="F23" s="36" t="s">
        <v>117</v>
      </c>
      <c r="G23" s="36" t="s">
        <v>105</v>
      </c>
      <c r="H23" s="84">
        <v>95</v>
      </c>
      <c r="I23" s="34"/>
      <c r="K23" s="66"/>
      <c r="L23" s="92">
        <f>H23</f>
        <v>95</v>
      </c>
      <c r="M23" s="13"/>
      <c r="N23" s="89">
        <f>L23</f>
        <v>95</v>
      </c>
    </row>
    <row r="24" spans="1:14" ht="39" customHeight="1">
      <c r="A24" s="14"/>
      <c r="B24" s="39" t="s">
        <v>106</v>
      </c>
      <c r="C24" s="15" t="s">
        <v>19</v>
      </c>
      <c r="D24" s="3" t="s">
        <v>88</v>
      </c>
      <c r="E24" s="3" t="s">
        <v>101</v>
      </c>
      <c r="F24" s="36" t="s">
        <v>117</v>
      </c>
      <c r="G24" s="36" t="s">
        <v>107</v>
      </c>
      <c r="H24" s="84">
        <v>165</v>
      </c>
      <c r="I24" s="44"/>
      <c r="K24" s="66">
        <v>390.22</v>
      </c>
      <c r="L24" s="106">
        <f>K24+H24</f>
        <v>555.22</v>
      </c>
      <c r="M24" s="13">
        <v>-390.22</v>
      </c>
      <c r="N24" s="13">
        <v>165</v>
      </c>
    </row>
    <row r="25" spans="1:14" ht="12.75" customHeight="1" hidden="1">
      <c r="A25" s="14"/>
      <c r="B25" s="39" t="s">
        <v>108</v>
      </c>
      <c r="C25" s="15" t="s">
        <v>19</v>
      </c>
      <c r="D25" s="3" t="s">
        <v>88</v>
      </c>
      <c r="E25" s="3" t="s">
        <v>101</v>
      </c>
      <c r="F25" s="36" t="s">
        <v>117</v>
      </c>
      <c r="G25" s="36" t="s">
        <v>110</v>
      </c>
      <c r="H25" s="96"/>
      <c r="I25" s="34"/>
      <c r="K25" s="66"/>
      <c r="L25" s="106"/>
      <c r="M25" s="13"/>
      <c r="N25" s="13"/>
    </row>
    <row r="26" spans="1:14" ht="34.5" customHeight="1">
      <c r="A26" s="14"/>
      <c r="B26" s="39" t="s">
        <v>108</v>
      </c>
      <c r="C26" s="15" t="s">
        <v>19</v>
      </c>
      <c r="D26" s="3" t="s">
        <v>88</v>
      </c>
      <c r="E26" s="3" t="s">
        <v>101</v>
      </c>
      <c r="F26" s="36" t="s">
        <v>109</v>
      </c>
      <c r="G26" s="36" t="s">
        <v>110</v>
      </c>
      <c r="H26" s="84">
        <v>18</v>
      </c>
      <c r="I26" s="34"/>
      <c r="K26" s="66"/>
      <c r="L26" s="92">
        <f>H26</f>
        <v>18</v>
      </c>
      <c r="M26" s="13"/>
      <c r="N26" s="89">
        <f>L26</f>
        <v>18</v>
      </c>
    </row>
    <row r="27" spans="1:14" ht="30" customHeight="1">
      <c r="A27" s="14"/>
      <c r="B27" s="39" t="s">
        <v>111</v>
      </c>
      <c r="C27" s="15" t="s">
        <v>19</v>
      </c>
      <c r="D27" s="3" t="s">
        <v>88</v>
      </c>
      <c r="E27" s="3" t="s">
        <v>101</v>
      </c>
      <c r="F27" s="36" t="s">
        <v>117</v>
      </c>
      <c r="G27" s="36" t="s">
        <v>112</v>
      </c>
      <c r="H27" s="84">
        <v>10</v>
      </c>
      <c r="I27" s="34"/>
      <c r="K27" s="66"/>
      <c r="L27" s="92">
        <f>H27</f>
        <v>10</v>
      </c>
      <c r="M27" s="13"/>
      <c r="N27" s="89">
        <f>L27</f>
        <v>10</v>
      </c>
    </row>
    <row r="28" spans="1:14" ht="12.75" customHeight="1" hidden="1">
      <c r="A28" s="14"/>
      <c r="B28" s="45"/>
      <c r="C28" s="32"/>
      <c r="D28" s="46"/>
      <c r="E28" s="46"/>
      <c r="F28" s="47"/>
      <c r="G28" s="47"/>
      <c r="H28" s="104"/>
      <c r="I28" s="34"/>
      <c r="K28" s="66"/>
      <c r="L28" s="92"/>
      <c r="M28" s="13"/>
      <c r="N28" s="13"/>
    </row>
    <row r="29" spans="1:14" ht="12.75" customHeight="1" hidden="1">
      <c r="A29" s="14"/>
      <c r="B29" s="48"/>
      <c r="C29" s="15"/>
      <c r="D29" s="3"/>
      <c r="E29" s="3"/>
      <c r="F29" s="36"/>
      <c r="G29" s="36"/>
      <c r="H29" s="84"/>
      <c r="I29" s="34"/>
      <c r="K29" s="66"/>
      <c r="L29" s="92"/>
      <c r="M29" s="13"/>
      <c r="N29" s="13"/>
    </row>
    <row r="30" spans="1:14" ht="12.75" customHeight="1" hidden="1">
      <c r="A30" s="14"/>
      <c r="B30" s="39"/>
      <c r="C30" s="15"/>
      <c r="D30" s="3"/>
      <c r="E30" s="3"/>
      <c r="F30" s="3"/>
      <c r="G30" s="3"/>
      <c r="H30" s="84"/>
      <c r="I30" s="34"/>
      <c r="K30" s="66"/>
      <c r="L30" s="92"/>
      <c r="M30" s="13"/>
      <c r="N30" s="13"/>
    </row>
    <row r="31" spans="1:14" s="50" customFormat="1" ht="19.5" customHeight="1">
      <c r="A31" s="30" t="s">
        <v>227</v>
      </c>
      <c r="B31" s="49" t="s">
        <v>120</v>
      </c>
      <c r="C31" s="32" t="s">
        <v>19</v>
      </c>
      <c r="D31" s="46" t="s">
        <v>88</v>
      </c>
      <c r="E31" s="46" t="s">
        <v>119</v>
      </c>
      <c r="F31" s="46" t="s">
        <v>123</v>
      </c>
      <c r="G31" s="46" t="s">
        <v>5</v>
      </c>
      <c r="H31" s="104">
        <f>H32</f>
        <v>10</v>
      </c>
      <c r="I31" s="34"/>
      <c r="K31" s="90"/>
      <c r="L31" s="105">
        <f>H31</f>
        <v>10</v>
      </c>
      <c r="M31" s="112"/>
      <c r="N31" s="116">
        <f>L31</f>
        <v>10</v>
      </c>
    </row>
    <row r="32" spans="1:14" ht="25.5" customHeight="1">
      <c r="A32" s="14"/>
      <c r="B32" s="39" t="s">
        <v>121</v>
      </c>
      <c r="C32" s="15" t="s">
        <v>19</v>
      </c>
      <c r="D32" s="3" t="s">
        <v>88</v>
      </c>
      <c r="E32" s="3" t="s">
        <v>119</v>
      </c>
      <c r="F32" s="3" t="s">
        <v>123</v>
      </c>
      <c r="G32" s="3" t="s">
        <v>122</v>
      </c>
      <c r="H32" s="84">
        <v>10</v>
      </c>
      <c r="I32" s="34"/>
      <c r="K32" s="66"/>
      <c r="L32" s="92">
        <f>H32</f>
        <v>10</v>
      </c>
      <c r="M32" s="13"/>
      <c r="N32" s="89">
        <f>L32</f>
        <v>10</v>
      </c>
    </row>
    <row r="33" spans="1:14" ht="12.75" customHeight="1" hidden="1">
      <c r="A33" s="14"/>
      <c r="B33" s="39" t="s">
        <v>106</v>
      </c>
      <c r="C33" s="15" t="s">
        <v>19</v>
      </c>
      <c r="D33" s="3" t="s">
        <v>90</v>
      </c>
      <c r="E33" s="3" t="s">
        <v>125</v>
      </c>
      <c r="F33" s="3" t="s">
        <v>127</v>
      </c>
      <c r="G33" s="3" t="s">
        <v>107</v>
      </c>
      <c r="H33" s="96"/>
      <c r="I33" s="33">
        <v>2</v>
      </c>
      <c r="K33" s="66"/>
      <c r="L33" s="106"/>
      <c r="M33" s="13"/>
      <c r="N33" s="13"/>
    </row>
    <row r="34" spans="1:14" ht="15.75" hidden="1">
      <c r="A34" s="51"/>
      <c r="B34" s="52"/>
      <c r="C34" s="53"/>
      <c r="D34" s="54"/>
      <c r="E34" s="54"/>
      <c r="F34" s="54"/>
      <c r="G34" s="54"/>
      <c r="H34" s="99"/>
      <c r="I34" s="55"/>
      <c r="K34" s="66"/>
      <c r="L34" s="106"/>
      <c r="M34" s="13"/>
      <c r="N34" s="13"/>
    </row>
    <row r="35" spans="1:14" ht="12.75" customHeight="1" hidden="1">
      <c r="A35" s="14"/>
      <c r="B35" s="31"/>
      <c r="C35" s="32"/>
      <c r="D35" s="46"/>
      <c r="E35" s="46"/>
      <c r="F35" s="46"/>
      <c r="G35" s="46"/>
      <c r="H35" s="100"/>
      <c r="I35" s="56"/>
      <c r="K35" s="66"/>
      <c r="L35" s="106"/>
      <c r="M35" s="13"/>
      <c r="N35" s="13"/>
    </row>
    <row r="36" spans="1:14" ht="12.75" customHeight="1" hidden="1">
      <c r="A36" s="14"/>
      <c r="B36" s="57"/>
      <c r="C36" s="32"/>
      <c r="D36" s="46"/>
      <c r="E36" s="46"/>
      <c r="F36" s="46"/>
      <c r="G36" s="46"/>
      <c r="H36" s="100"/>
      <c r="I36" s="56"/>
      <c r="K36" s="66"/>
      <c r="L36" s="106"/>
      <c r="M36" s="13"/>
      <c r="N36" s="13"/>
    </row>
    <row r="37" spans="1:14" ht="12.75" customHeight="1" hidden="1">
      <c r="A37" s="14"/>
      <c r="B37" s="48"/>
      <c r="C37" s="15"/>
      <c r="D37" s="3"/>
      <c r="E37" s="3"/>
      <c r="F37" s="3"/>
      <c r="G37" s="3"/>
      <c r="H37" s="101"/>
      <c r="I37" s="58"/>
      <c r="K37" s="66"/>
      <c r="L37" s="106"/>
      <c r="M37" s="13"/>
      <c r="N37" s="13"/>
    </row>
    <row r="38" spans="1:14" ht="12.75" customHeight="1" hidden="1">
      <c r="A38" s="14"/>
      <c r="B38" s="39"/>
      <c r="C38" s="15"/>
      <c r="D38" s="3"/>
      <c r="E38" s="3"/>
      <c r="F38" s="3"/>
      <c r="G38" s="3"/>
      <c r="H38" s="96"/>
      <c r="I38" s="58"/>
      <c r="K38" s="66"/>
      <c r="L38" s="106"/>
      <c r="M38" s="13"/>
      <c r="N38" s="13"/>
    </row>
    <row r="39" spans="1:14" s="50" customFormat="1" ht="44.25" customHeight="1">
      <c r="A39" s="30" t="s">
        <v>228</v>
      </c>
      <c r="B39" s="59" t="s">
        <v>124</v>
      </c>
      <c r="C39" s="32" t="s">
        <v>19</v>
      </c>
      <c r="D39" s="46" t="s">
        <v>90</v>
      </c>
      <c r="E39" s="46" t="s">
        <v>125</v>
      </c>
      <c r="F39" s="47" t="s">
        <v>128</v>
      </c>
      <c r="G39" s="46"/>
      <c r="H39" s="104">
        <f>H40</f>
        <v>60.9</v>
      </c>
      <c r="I39" s="38">
        <f>I40</f>
        <v>0</v>
      </c>
      <c r="K39" s="90"/>
      <c r="L39" s="105">
        <f>H39</f>
        <v>60.9</v>
      </c>
      <c r="M39" s="112"/>
      <c r="N39" s="116">
        <f>L39</f>
        <v>60.9</v>
      </c>
    </row>
    <row r="40" spans="1:14" ht="57.75" customHeight="1">
      <c r="A40" s="14"/>
      <c r="B40" s="48" t="s">
        <v>126</v>
      </c>
      <c r="C40" s="15" t="s">
        <v>19</v>
      </c>
      <c r="D40" s="3" t="s">
        <v>90</v>
      </c>
      <c r="E40" s="3" t="s">
        <v>125</v>
      </c>
      <c r="F40" s="3" t="s">
        <v>129</v>
      </c>
      <c r="G40" s="3" t="s">
        <v>5</v>
      </c>
      <c r="H40" s="84">
        <v>60.9</v>
      </c>
      <c r="I40" s="58"/>
      <c r="K40" s="66"/>
      <c r="L40" s="92">
        <f>H40</f>
        <v>60.9</v>
      </c>
      <c r="M40" s="13"/>
      <c r="N40" s="89">
        <f>L40</f>
        <v>60.9</v>
      </c>
    </row>
    <row r="41" spans="1:14" ht="50.25" customHeight="1">
      <c r="A41" s="14"/>
      <c r="B41" s="60" t="s">
        <v>92</v>
      </c>
      <c r="C41" s="15" t="s">
        <v>19</v>
      </c>
      <c r="D41" s="3" t="s">
        <v>90</v>
      </c>
      <c r="E41" s="3" t="s">
        <v>125</v>
      </c>
      <c r="F41" s="3" t="s">
        <v>129</v>
      </c>
      <c r="G41" s="3" t="s">
        <v>93</v>
      </c>
      <c r="H41" s="84">
        <v>46.5</v>
      </c>
      <c r="I41" s="58"/>
      <c r="K41" s="66"/>
      <c r="L41" s="92">
        <f>H41</f>
        <v>46.5</v>
      </c>
      <c r="M41" s="13"/>
      <c r="N41" s="89">
        <f>L41</f>
        <v>46.5</v>
      </c>
    </row>
    <row r="42" spans="1:14" ht="46.5" customHeight="1">
      <c r="A42" s="14"/>
      <c r="B42" s="42" t="s">
        <v>98</v>
      </c>
      <c r="C42" s="15" t="s">
        <v>19</v>
      </c>
      <c r="D42" s="3" t="s">
        <v>90</v>
      </c>
      <c r="E42" s="3" t="s">
        <v>125</v>
      </c>
      <c r="F42" s="3" t="s">
        <v>129</v>
      </c>
      <c r="G42" s="3" t="s">
        <v>99</v>
      </c>
      <c r="H42" s="84">
        <v>14.4</v>
      </c>
      <c r="I42" s="33">
        <f>I41*30.2%</f>
        <v>0</v>
      </c>
      <c r="K42" s="91"/>
      <c r="L42" s="92">
        <f>H42</f>
        <v>14.4</v>
      </c>
      <c r="M42" s="13"/>
      <c r="N42" s="89">
        <f>L42</f>
        <v>14.4</v>
      </c>
    </row>
    <row r="43" spans="1:14" ht="12.75" customHeight="1" hidden="1">
      <c r="A43" s="14"/>
      <c r="B43" s="39" t="s">
        <v>130</v>
      </c>
      <c r="C43" s="15" t="s">
        <v>19</v>
      </c>
      <c r="D43" s="3" t="s">
        <v>101</v>
      </c>
      <c r="E43" s="3" t="s">
        <v>131</v>
      </c>
      <c r="F43" s="46"/>
      <c r="G43" s="46"/>
      <c r="H43" s="104">
        <f>H44</f>
        <v>0</v>
      </c>
      <c r="I43" s="58"/>
      <c r="K43" s="66"/>
      <c r="L43" s="92"/>
      <c r="M43" s="13"/>
      <c r="N43" s="13"/>
    </row>
    <row r="44" spans="1:14" ht="12.75" customHeight="1" hidden="1">
      <c r="A44" s="14"/>
      <c r="B44" s="39" t="s">
        <v>106</v>
      </c>
      <c r="C44" s="15" t="s">
        <v>19</v>
      </c>
      <c r="D44" s="3" t="s">
        <v>101</v>
      </c>
      <c r="E44" s="3" t="s">
        <v>131</v>
      </c>
      <c r="F44" s="3" t="s">
        <v>132</v>
      </c>
      <c r="G44" s="3" t="s">
        <v>107</v>
      </c>
      <c r="H44" s="84">
        <v>0</v>
      </c>
      <c r="I44" s="58"/>
      <c r="K44" s="66"/>
      <c r="L44" s="92"/>
      <c r="M44" s="13"/>
      <c r="N44" s="13"/>
    </row>
    <row r="45" spans="1:14" ht="39.75" customHeight="1">
      <c r="A45" s="14"/>
      <c r="B45" s="31" t="s">
        <v>250</v>
      </c>
      <c r="C45" s="15" t="s">
        <v>19</v>
      </c>
      <c r="D45" s="3" t="s">
        <v>125</v>
      </c>
      <c r="E45" s="3" t="s">
        <v>138</v>
      </c>
      <c r="F45" s="3"/>
      <c r="G45" s="3"/>
      <c r="H45" s="84"/>
      <c r="I45" s="58"/>
      <c r="K45" s="66"/>
      <c r="L45" s="92">
        <v>0</v>
      </c>
      <c r="M45" s="13">
        <v>514</v>
      </c>
      <c r="N45" s="112">
        <f>M45</f>
        <v>514</v>
      </c>
    </row>
    <row r="46" spans="1:14" ht="30.75" customHeight="1">
      <c r="A46" s="14"/>
      <c r="B46" s="39" t="s">
        <v>245</v>
      </c>
      <c r="C46" s="15" t="s">
        <v>19</v>
      </c>
      <c r="D46" s="3" t="s">
        <v>125</v>
      </c>
      <c r="E46" s="3" t="s">
        <v>246</v>
      </c>
      <c r="F46" s="3" t="s">
        <v>251</v>
      </c>
      <c r="G46" s="3" t="s">
        <v>252</v>
      </c>
      <c r="H46" s="84"/>
      <c r="I46" s="58"/>
      <c r="K46" s="66"/>
      <c r="L46" s="92">
        <v>0</v>
      </c>
      <c r="M46" s="13">
        <v>514</v>
      </c>
      <c r="N46" s="13">
        <f>M46</f>
        <v>514</v>
      </c>
    </row>
    <row r="47" spans="1:14" ht="21.75" customHeight="1">
      <c r="A47" s="30" t="s">
        <v>229</v>
      </c>
      <c r="B47" s="31" t="s">
        <v>53</v>
      </c>
      <c r="C47" s="32" t="s">
        <v>19</v>
      </c>
      <c r="D47" s="46" t="s">
        <v>101</v>
      </c>
      <c r="E47" s="46" t="s">
        <v>138</v>
      </c>
      <c r="F47" s="46"/>
      <c r="G47" s="46"/>
      <c r="H47" s="104">
        <f>H49</f>
        <v>39</v>
      </c>
      <c r="I47" s="38">
        <f>I49</f>
        <v>0</v>
      </c>
      <c r="J47" s="50"/>
      <c r="K47" s="105">
        <f>K48+K49</f>
        <v>37.239999999999995</v>
      </c>
      <c r="L47" s="105">
        <f>H47+K47</f>
        <v>76.24</v>
      </c>
      <c r="M47" s="13"/>
      <c r="N47" s="116">
        <v>90.24</v>
      </c>
    </row>
    <row r="48" spans="1:14" ht="35.25" customHeight="1">
      <c r="A48" s="30" t="s">
        <v>230</v>
      </c>
      <c r="B48" s="31" t="s">
        <v>169</v>
      </c>
      <c r="C48" s="32" t="s">
        <v>19</v>
      </c>
      <c r="D48" s="46" t="s">
        <v>101</v>
      </c>
      <c r="E48" s="46" t="s">
        <v>219</v>
      </c>
      <c r="F48" s="46" t="s">
        <v>170</v>
      </c>
      <c r="G48" s="46"/>
      <c r="H48" s="104">
        <v>0</v>
      </c>
      <c r="I48" s="38"/>
      <c r="J48" s="50"/>
      <c r="K48" s="105">
        <v>65</v>
      </c>
      <c r="L48" s="105">
        <v>65</v>
      </c>
      <c r="M48" s="13"/>
      <c r="N48" s="116">
        <f aca="true" t="shared" si="0" ref="N48:N54">L48</f>
        <v>65</v>
      </c>
    </row>
    <row r="49" spans="1:14" ht="51" customHeight="1">
      <c r="A49" s="30" t="s">
        <v>231</v>
      </c>
      <c r="B49" s="49" t="s">
        <v>134</v>
      </c>
      <c r="C49" s="32" t="s">
        <v>19</v>
      </c>
      <c r="D49" s="46" t="s">
        <v>101</v>
      </c>
      <c r="E49" s="46" t="s">
        <v>131</v>
      </c>
      <c r="F49" s="46"/>
      <c r="G49" s="46"/>
      <c r="H49" s="104">
        <f>H50</f>
        <v>39</v>
      </c>
      <c r="I49" s="38">
        <f>I50</f>
        <v>0</v>
      </c>
      <c r="J49" s="50"/>
      <c r="K49" s="105">
        <f>K52+K53</f>
        <v>-27.76</v>
      </c>
      <c r="L49" s="105">
        <f aca="true" t="shared" si="1" ref="L49:L54">H49+K49</f>
        <v>11.239999999999998</v>
      </c>
      <c r="M49" s="13"/>
      <c r="N49" s="116">
        <f>N50</f>
        <v>25.24</v>
      </c>
    </row>
    <row r="50" spans="1:14" ht="45.75" customHeight="1">
      <c r="A50" s="14"/>
      <c r="B50" s="37" t="s">
        <v>100</v>
      </c>
      <c r="C50" s="15" t="s">
        <v>19</v>
      </c>
      <c r="D50" s="3" t="s">
        <v>101</v>
      </c>
      <c r="E50" s="3" t="s">
        <v>131</v>
      </c>
      <c r="F50" s="3" t="s">
        <v>113</v>
      </c>
      <c r="G50" s="3"/>
      <c r="H50" s="84">
        <f>H51</f>
        <v>39</v>
      </c>
      <c r="I50" s="33">
        <f>I51</f>
        <v>0</v>
      </c>
      <c r="K50" s="92">
        <f>K49</f>
        <v>-27.76</v>
      </c>
      <c r="L50" s="92">
        <f t="shared" si="1"/>
        <v>11.239999999999998</v>
      </c>
      <c r="M50" s="13"/>
      <c r="N50" s="89">
        <f>N51</f>
        <v>25.24</v>
      </c>
    </row>
    <row r="51" spans="1:14" ht="50.25" customHeight="1">
      <c r="A51" s="14"/>
      <c r="B51" s="48" t="s">
        <v>134</v>
      </c>
      <c r="C51" s="15" t="s">
        <v>19</v>
      </c>
      <c r="D51" s="3" t="s">
        <v>101</v>
      </c>
      <c r="E51" s="3" t="s">
        <v>131</v>
      </c>
      <c r="F51" s="3" t="s">
        <v>128</v>
      </c>
      <c r="G51" s="3"/>
      <c r="H51" s="84">
        <f>H52+H53</f>
        <v>39</v>
      </c>
      <c r="I51" s="33">
        <f>I52+I53</f>
        <v>0</v>
      </c>
      <c r="K51" s="92">
        <f>K49</f>
        <v>-27.76</v>
      </c>
      <c r="L51" s="92">
        <f t="shared" si="1"/>
        <v>11.239999999999998</v>
      </c>
      <c r="M51" s="13"/>
      <c r="N51" s="89">
        <v>25.24</v>
      </c>
    </row>
    <row r="52" spans="1:14" ht="40.5" customHeight="1">
      <c r="A52" s="14"/>
      <c r="B52" s="42" t="s">
        <v>176</v>
      </c>
      <c r="C52" s="15" t="s">
        <v>19</v>
      </c>
      <c r="D52" s="3" t="s">
        <v>101</v>
      </c>
      <c r="E52" s="3" t="s">
        <v>131</v>
      </c>
      <c r="F52" s="3" t="s">
        <v>135</v>
      </c>
      <c r="G52" s="3" t="s">
        <v>93</v>
      </c>
      <c r="H52" s="84">
        <v>30</v>
      </c>
      <c r="I52" s="58"/>
      <c r="K52" s="92">
        <v>-21.55</v>
      </c>
      <c r="L52" s="92">
        <f t="shared" si="1"/>
        <v>8.45</v>
      </c>
      <c r="M52" s="13"/>
      <c r="N52" s="89">
        <f t="shared" si="0"/>
        <v>8.45</v>
      </c>
    </row>
    <row r="53" spans="1:14" ht="38.25" customHeight="1">
      <c r="A53" s="14"/>
      <c r="B53" s="42" t="s">
        <v>175</v>
      </c>
      <c r="C53" s="15"/>
      <c r="D53" s="3" t="s">
        <v>101</v>
      </c>
      <c r="E53" s="3" t="s">
        <v>131</v>
      </c>
      <c r="F53" s="3" t="s">
        <v>177</v>
      </c>
      <c r="G53" s="3" t="s">
        <v>99</v>
      </c>
      <c r="H53" s="84">
        <v>9</v>
      </c>
      <c r="I53" s="33">
        <f>I52*30.2%</f>
        <v>0</v>
      </c>
      <c r="K53" s="66">
        <v>-6.21</v>
      </c>
      <c r="L53" s="92">
        <f t="shared" si="1"/>
        <v>2.79</v>
      </c>
      <c r="M53" s="13"/>
      <c r="N53" s="89">
        <f t="shared" si="0"/>
        <v>2.79</v>
      </c>
    </row>
    <row r="54" spans="1:14" ht="17.25" customHeight="1">
      <c r="A54" s="30" t="s">
        <v>232</v>
      </c>
      <c r="B54" s="31" t="s">
        <v>136</v>
      </c>
      <c r="C54" s="32" t="s">
        <v>19</v>
      </c>
      <c r="D54" s="46" t="s">
        <v>137</v>
      </c>
      <c r="E54" s="46" t="s">
        <v>138</v>
      </c>
      <c r="F54" s="46"/>
      <c r="G54" s="46"/>
      <c r="H54" s="104">
        <f>H57</f>
        <v>524</v>
      </c>
      <c r="I54" s="38" t="e">
        <f>I55</f>
        <v>#REF!</v>
      </c>
      <c r="K54" s="105">
        <f>K57</f>
        <v>61.55</v>
      </c>
      <c r="L54" s="105">
        <f t="shared" si="1"/>
        <v>585.55</v>
      </c>
      <c r="M54" s="89">
        <f>M58</f>
        <v>-500</v>
      </c>
      <c r="N54" s="116">
        <f>N57</f>
        <v>85.55</v>
      </c>
    </row>
    <row r="55" spans="1:14" ht="12.75" customHeight="1" hidden="1">
      <c r="A55" s="14"/>
      <c r="B55" s="37" t="s">
        <v>139</v>
      </c>
      <c r="C55" s="15" t="s">
        <v>19</v>
      </c>
      <c r="D55" s="3" t="s">
        <v>137</v>
      </c>
      <c r="E55" s="3" t="s">
        <v>125</v>
      </c>
      <c r="F55" s="3" t="s">
        <v>102</v>
      </c>
      <c r="G55" s="3"/>
      <c r="H55" s="104"/>
      <c r="I55" s="33" t="e">
        <f>I56</f>
        <v>#REF!</v>
      </c>
      <c r="K55" s="66"/>
      <c r="L55" s="92"/>
      <c r="M55" s="13"/>
      <c r="N55" s="13"/>
    </row>
    <row r="56" spans="1:14" ht="12.75" customHeight="1" hidden="1">
      <c r="A56" s="14"/>
      <c r="B56" s="61" t="s">
        <v>140</v>
      </c>
      <c r="C56" s="15" t="s">
        <v>19</v>
      </c>
      <c r="D56" s="3" t="s">
        <v>137</v>
      </c>
      <c r="E56" s="3" t="s">
        <v>125</v>
      </c>
      <c r="F56" s="3" t="s">
        <v>141</v>
      </c>
      <c r="G56" s="3"/>
      <c r="H56" s="104"/>
      <c r="I56" s="33" t="e">
        <f>#REF!</f>
        <v>#REF!</v>
      </c>
      <c r="K56" s="66"/>
      <c r="L56" s="92"/>
      <c r="M56" s="13"/>
      <c r="N56" s="13"/>
    </row>
    <row r="57" spans="1:14" ht="31.5" customHeight="1">
      <c r="A57" s="14"/>
      <c r="B57" s="61" t="s">
        <v>142</v>
      </c>
      <c r="C57" s="15" t="s">
        <v>19</v>
      </c>
      <c r="D57" s="3" t="s">
        <v>137</v>
      </c>
      <c r="E57" s="3" t="s">
        <v>125</v>
      </c>
      <c r="F57" s="3" t="s">
        <v>144</v>
      </c>
      <c r="G57" s="3"/>
      <c r="H57" s="84">
        <f>H58</f>
        <v>524</v>
      </c>
      <c r="I57" s="33">
        <f>I58</f>
        <v>40</v>
      </c>
      <c r="K57" s="92">
        <f>K58</f>
        <v>61.55</v>
      </c>
      <c r="L57" s="92">
        <f>H57+K57</f>
        <v>585.55</v>
      </c>
      <c r="M57" s="89">
        <f>M58</f>
        <v>-500</v>
      </c>
      <c r="N57" s="89">
        <f>85.55</f>
        <v>85.55</v>
      </c>
    </row>
    <row r="58" spans="1:14" ht="51" customHeight="1">
      <c r="A58" s="14"/>
      <c r="B58" s="39" t="s">
        <v>143</v>
      </c>
      <c r="C58" s="15" t="s">
        <v>19</v>
      </c>
      <c r="D58" s="3" t="s">
        <v>137</v>
      </c>
      <c r="E58" s="3" t="s">
        <v>125</v>
      </c>
      <c r="F58" s="3" t="s">
        <v>144</v>
      </c>
      <c r="G58" s="3" t="s">
        <v>107</v>
      </c>
      <c r="H58" s="84">
        <v>524</v>
      </c>
      <c r="I58" s="33">
        <v>40</v>
      </c>
      <c r="K58" s="92">
        <v>61.55</v>
      </c>
      <c r="L58" s="92">
        <f>H58+K58</f>
        <v>585.55</v>
      </c>
      <c r="M58" s="89">
        <v>-500</v>
      </c>
      <c r="N58" s="89">
        <v>85.55</v>
      </c>
    </row>
    <row r="59" spans="1:14" ht="12.75" customHeight="1" hidden="1">
      <c r="A59" s="14"/>
      <c r="B59" s="37" t="s">
        <v>147</v>
      </c>
      <c r="C59" s="15" t="s">
        <v>19</v>
      </c>
      <c r="D59" s="3" t="s">
        <v>145</v>
      </c>
      <c r="E59" s="3"/>
      <c r="F59" s="3" t="s">
        <v>102</v>
      </c>
      <c r="G59" s="3"/>
      <c r="H59" s="104" t="e">
        <f>#REF!</f>
        <v>#REF!</v>
      </c>
      <c r="I59" s="33" t="e">
        <f>#REF!</f>
        <v>#REF!</v>
      </c>
      <c r="K59" s="66"/>
      <c r="L59" s="66"/>
      <c r="M59" s="13"/>
      <c r="N59" s="13"/>
    </row>
    <row r="60" spans="1:14" ht="20.25" customHeight="1" hidden="1">
      <c r="A60" s="14"/>
      <c r="B60" s="62" t="s">
        <v>118</v>
      </c>
      <c r="C60" s="32" t="s">
        <v>19</v>
      </c>
      <c r="D60" s="46" t="s">
        <v>145</v>
      </c>
      <c r="E60" s="46" t="s">
        <v>137</v>
      </c>
      <c r="F60" s="46" t="s">
        <v>148</v>
      </c>
      <c r="G60" s="46"/>
      <c r="H60" s="104">
        <f>H61</f>
        <v>0</v>
      </c>
      <c r="I60" s="33"/>
      <c r="K60" s="66"/>
      <c r="L60" s="66"/>
      <c r="M60" s="13"/>
      <c r="N60" s="13"/>
    </row>
    <row r="61" spans="1:14" ht="34.5" customHeight="1" hidden="1">
      <c r="A61" s="14"/>
      <c r="B61" s="39" t="s">
        <v>106</v>
      </c>
      <c r="C61" s="15" t="s">
        <v>19</v>
      </c>
      <c r="D61" s="3" t="s">
        <v>145</v>
      </c>
      <c r="E61" s="3" t="s">
        <v>137</v>
      </c>
      <c r="F61" s="3" t="s">
        <v>148</v>
      </c>
      <c r="G61" s="3" t="s">
        <v>107</v>
      </c>
      <c r="H61" s="104">
        <v>0</v>
      </c>
      <c r="I61" s="33"/>
      <c r="K61" s="66"/>
      <c r="L61" s="66"/>
      <c r="M61" s="13"/>
      <c r="N61" s="13"/>
    </row>
    <row r="62" spans="1:14" ht="22.5" customHeight="1">
      <c r="A62" s="30" t="s">
        <v>233</v>
      </c>
      <c r="B62" s="31" t="s">
        <v>57</v>
      </c>
      <c r="C62" s="32" t="s">
        <v>19</v>
      </c>
      <c r="D62" s="46" t="s">
        <v>145</v>
      </c>
      <c r="E62" s="46" t="s">
        <v>138</v>
      </c>
      <c r="F62" s="46" t="s">
        <v>146</v>
      </c>
      <c r="G62" s="46" t="s">
        <v>5</v>
      </c>
      <c r="H62" s="104">
        <f>H63</f>
        <v>147.70080000000002</v>
      </c>
      <c r="I62" s="38">
        <f>I63</f>
        <v>120.39594</v>
      </c>
      <c r="K62" s="105">
        <v>-142.7</v>
      </c>
      <c r="L62" s="105">
        <f>L63</f>
        <v>5.000800000000027</v>
      </c>
      <c r="M62" s="13"/>
      <c r="N62" s="116">
        <f aca="true" t="shared" si="2" ref="N62:N67">L62</f>
        <v>5.000800000000027</v>
      </c>
    </row>
    <row r="63" spans="1:14" ht="46.5" customHeight="1">
      <c r="A63" s="14"/>
      <c r="B63" s="61" t="s">
        <v>149</v>
      </c>
      <c r="C63" s="15" t="s">
        <v>19</v>
      </c>
      <c r="D63" s="3" t="s">
        <v>145</v>
      </c>
      <c r="E63" s="3" t="s">
        <v>145</v>
      </c>
      <c r="F63" s="3" t="s">
        <v>151</v>
      </c>
      <c r="G63" s="3"/>
      <c r="H63" s="84">
        <f>H64</f>
        <v>147.70080000000002</v>
      </c>
      <c r="I63" s="33">
        <f>I64</f>
        <v>120.39594</v>
      </c>
      <c r="K63" s="92">
        <v>-142.7</v>
      </c>
      <c r="L63" s="92">
        <f>H63+K63</f>
        <v>5.000800000000027</v>
      </c>
      <c r="M63" s="13"/>
      <c r="N63" s="89">
        <f t="shared" si="2"/>
        <v>5.000800000000027</v>
      </c>
    </row>
    <row r="64" spans="1:14" ht="46.5" customHeight="1">
      <c r="A64" s="14"/>
      <c r="B64" s="42" t="s">
        <v>152</v>
      </c>
      <c r="C64" s="15" t="s">
        <v>19</v>
      </c>
      <c r="D64" s="3" t="s">
        <v>145</v>
      </c>
      <c r="E64" s="3" t="s">
        <v>145</v>
      </c>
      <c r="F64" s="3" t="s">
        <v>150</v>
      </c>
      <c r="G64" s="3"/>
      <c r="H64" s="84">
        <f>H65+H66+H67</f>
        <v>147.70080000000002</v>
      </c>
      <c r="I64" s="33">
        <f>I65+I66+I67</f>
        <v>120.39594</v>
      </c>
      <c r="K64" s="92">
        <f>K65+K66+K67</f>
        <v>-142.7</v>
      </c>
      <c r="L64" s="92">
        <f>H64+K64</f>
        <v>5.000800000000027</v>
      </c>
      <c r="M64" s="13"/>
      <c r="N64" s="89">
        <f t="shared" si="2"/>
        <v>5.000800000000027</v>
      </c>
    </row>
    <row r="65" spans="1:14" ht="33.75" customHeight="1">
      <c r="A65" s="14"/>
      <c r="B65" s="42" t="s">
        <v>176</v>
      </c>
      <c r="C65" s="15" t="s">
        <v>19</v>
      </c>
      <c r="D65" s="3" t="s">
        <v>145</v>
      </c>
      <c r="E65" s="3" t="s">
        <v>145</v>
      </c>
      <c r="F65" s="3" t="s">
        <v>150</v>
      </c>
      <c r="G65" s="3" t="s">
        <v>93</v>
      </c>
      <c r="H65" s="84">
        <v>90.4</v>
      </c>
      <c r="I65" s="33">
        <v>92.47</v>
      </c>
      <c r="K65" s="92">
        <v>-90.4</v>
      </c>
      <c r="L65" s="92">
        <v>0</v>
      </c>
      <c r="M65" s="13"/>
      <c r="N65" s="89">
        <f t="shared" si="2"/>
        <v>0</v>
      </c>
    </row>
    <row r="66" spans="1:14" ht="31.5" customHeight="1">
      <c r="A66" s="14"/>
      <c r="B66" s="42" t="s">
        <v>98</v>
      </c>
      <c r="C66" s="15" t="s">
        <v>19</v>
      </c>
      <c r="D66" s="3" t="s">
        <v>145</v>
      </c>
      <c r="E66" s="3" t="s">
        <v>145</v>
      </c>
      <c r="F66" s="3" t="s">
        <v>150</v>
      </c>
      <c r="G66" s="3" t="s">
        <v>99</v>
      </c>
      <c r="H66" s="84">
        <f>H65*30.2%</f>
        <v>27.300800000000002</v>
      </c>
      <c r="I66" s="33">
        <f>I65*30.2%</f>
        <v>27.925939999999997</v>
      </c>
      <c r="K66" s="92">
        <v>-27.3</v>
      </c>
      <c r="L66" s="92">
        <v>0</v>
      </c>
      <c r="M66" s="13"/>
      <c r="N66" s="89">
        <f t="shared" si="2"/>
        <v>0</v>
      </c>
    </row>
    <row r="67" spans="1:14" ht="31.5" customHeight="1">
      <c r="A67" s="14"/>
      <c r="B67" s="39" t="s">
        <v>106</v>
      </c>
      <c r="C67" s="15" t="s">
        <v>19</v>
      </c>
      <c r="D67" s="3" t="s">
        <v>145</v>
      </c>
      <c r="E67" s="3" t="s">
        <v>145</v>
      </c>
      <c r="F67" s="3" t="s">
        <v>150</v>
      </c>
      <c r="G67" s="3" t="s">
        <v>107</v>
      </c>
      <c r="H67" s="84">
        <v>30</v>
      </c>
      <c r="I67" s="33"/>
      <c r="K67" s="92">
        <v>-25</v>
      </c>
      <c r="L67" s="92">
        <f>H67+K67</f>
        <v>5</v>
      </c>
      <c r="M67" s="13"/>
      <c r="N67" s="89">
        <f t="shared" si="2"/>
        <v>5</v>
      </c>
    </row>
    <row r="68" spans="1:14" ht="21.75" customHeight="1">
      <c r="A68" s="30" t="s">
        <v>234</v>
      </c>
      <c r="B68" s="31" t="s">
        <v>153</v>
      </c>
      <c r="C68" s="32" t="s">
        <v>19</v>
      </c>
      <c r="D68" s="32" t="s">
        <v>154</v>
      </c>
      <c r="E68" s="32" t="s">
        <v>138</v>
      </c>
      <c r="F68" s="32" t="s">
        <v>146</v>
      </c>
      <c r="G68" s="32" t="s">
        <v>5</v>
      </c>
      <c r="H68" s="104">
        <f>H69</f>
        <v>210</v>
      </c>
      <c r="I68" s="38" t="e">
        <f>#REF!</f>
        <v>#REF!</v>
      </c>
      <c r="K68" s="90">
        <f>K69</f>
        <v>3.37</v>
      </c>
      <c r="L68" s="105">
        <f>H68+K68</f>
        <v>213.37</v>
      </c>
      <c r="M68" s="112">
        <f>M69</f>
        <v>390.22</v>
      </c>
      <c r="N68" s="116">
        <f>N69</f>
        <v>603.59</v>
      </c>
    </row>
    <row r="69" spans="1:14" ht="18.75" customHeight="1">
      <c r="A69" s="30" t="s">
        <v>235</v>
      </c>
      <c r="B69" s="31" t="s">
        <v>63</v>
      </c>
      <c r="C69" s="32" t="s">
        <v>19</v>
      </c>
      <c r="D69" s="32" t="s">
        <v>154</v>
      </c>
      <c r="E69" s="32" t="s">
        <v>88</v>
      </c>
      <c r="F69" s="32"/>
      <c r="G69" s="32"/>
      <c r="H69" s="104">
        <f>H71</f>
        <v>210</v>
      </c>
      <c r="I69" s="33">
        <f>I73+I74</f>
        <v>1464.51942</v>
      </c>
      <c r="K69" s="90">
        <v>3.37</v>
      </c>
      <c r="L69" s="105">
        <f>H69+K69</f>
        <v>213.37</v>
      </c>
      <c r="M69" s="13">
        <f>M72</f>
        <v>390.22</v>
      </c>
      <c r="N69" s="116">
        <f>L69+M69</f>
        <v>603.59</v>
      </c>
    </row>
    <row r="70" spans="1:14" ht="12.75" customHeight="1" hidden="1">
      <c r="A70" s="14"/>
      <c r="B70" s="37" t="s">
        <v>155</v>
      </c>
      <c r="C70" s="15" t="s">
        <v>19</v>
      </c>
      <c r="D70" s="15" t="s">
        <v>154</v>
      </c>
      <c r="E70" s="15" t="s">
        <v>88</v>
      </c>
      <c r="F70" s="15" t="s">
        <v>102</v>
      </c>
      <c r="G70" s="15"/>
      <c r="H70" s="104"/>
      <c r="I70" s="33"/>
      <c r="K70" s="66"/>
      <c r="L70" s="92"/>
      <c r="M70" s="13"/>
      <c r="N70" s="13"/>
    </row>
    <row r="71" spans="1:14" ht="66" customHeight="1">
      <c r="A71" s="14"/>
      <c r="B71" s="42" t="s">
        <v>158</v>
      </c>
      <c r="C71" s="15" t="s">
        <v>19</v>
      </c>
      <c r="D71" s="15" t="s">
        <v>154</v>
      </c>
      <c r="E71" s="15" t="s">
        <v>88</v>
      </c>
      <c r="F71" s="63" t="s">
        <v>159</v>
      </c>
      <c r="G71" s="15"/>
      <c r="H71" s="84">
        <f>H72+H73</f>
        <v>210</v>
      </c>
      <c r="I71" s="33">
        <f>I73+I74</f>
        <v>1464.51942</v>
      </c>
      <c r="K71" s="66">
        <f>K72</f>
        <v>3.37</v>
      </c>
      <c r="L71" s="92">
        <f>H71+K71</f>
        <v>213.37</v>
      </c>
      <c r="M71" s="13"/>
      <c r="N71" s="89">
        <f>L71</f>
        <v>213.37</v>
      </c>
    </row>
    <row r="72" spans="1:14" ht="30" customHeight="1">
      <c r="A72" s="14"/>
      <c r="B72" s="39" t="s">
        <v>106</v>
      </c>
      <c r="C72" s="15" t="s">
        <v>19</v>
      </c>
      <c r="D72" s="15" t="s">
        <v>154</v>
      </c>
      <c r="E72" s="15" t="s">
        <v>88</v>
      </c>
      <c r="F72" s="63" t="s">
        <v>159</v>
      </c>
      <c r="G72" s="15" t="s">
        <v>107</v>
      </c>
      <c r="H72" s="84">
        <v>200</v>
      </c>
      <c r="I72" s="33">
        <v>597.53</v>
      </c>
      <c r="K72" s="66">
        <v>3.37</v>
      </c>
      <c r="L72" s="92">
        <f>H72+K72</f>
        <v>203.37</v>
      </c>
      <c r="M72" s="13">
        <v>390.22</v>
      </c>
      <c r="N72" s="89">
        <f>M72+L72</f>
        <v>593.59</v>
      </c>
    </row>
    <row r="73" spans="1:14" ht="18.75" customHeight="1">
      <c r="A73" s="14"/>
      <c r="B73" s="48" t="s">
        <v>156</v>
      </c>
      <c r="C73" s="15" t="s">
        <v>19</v>
      </c>
      <c r="D73" s="15" t="s">
        <v>154</v>
      </c>
      <c r="E73" s="15" t="s">
        <v>88</v>
      </c>
      <c r="F73" s="63" t="s">
        <v>159</v>
      </c>
      <c r="G73" s="15" t="s">
        <v>157</v>
      </c>
      <c r="H73" s="84">
        <v>10</v>
      </c>
      <c r="I73" s="33">
        <v>10</v>
      </c>
      <c r="K73" s="66"/>
      <c r="L73" s="92">
        <f>H73</f>
        <v>10</v>
      </c>
      <c r="M73" s="13"/>
      <c r="N73" s="89">
        <f>L73</f>
        <v>10</v>
      </c>
    </row>
    <row r="74" spans="1:14" ht="15.75">
      <c r="A74" s="30" t="s">
        <v>236</v>
      </c>
      <c r="B74" s="31" t="s">
        <v>160</v>
      </c>
      <c r="C74" s="32" t="s">
        <v>19</v>
      </c>
      <c r="D74" s="46" t="s">
        <v>119</v>
      </c>
      <c r="E74" s="46" t="s">
        <v>138</v>
      </c>
      <c r="F74" s="47" t="s">
        <v>146</v>
      </c>
      <c r="G74" s="46" t="s">
        <v>5</v>
      </c>
      <c r="H74" s="104">
        <f>H78+H88</f>
        <v>1153.527</v>
      </c>
      <c r="I74" s="38">
        <f>I78+I88</f>
        <v>1454.51942</v>
      </c>
      <c r="K74" s="105">
        <f>K78+K88</f>
        <v>142.70000000000005</v>
      </c>
      <c r="L74" s="105">
        <f>H74+K74</f>
        <v>1296.227</v>
      </c>
      <c r="M74" s="13"/>
      <c r="N74" s="116">
        <f>L74</f>
        <v>1296.227</v>
      </c>
    </row>
    <row r="75" spans="1:14" ht="15.75" hidden="1">
      <c r="A75" s="14"/>
      <c r="B75" s="31"/>
      <c r="C75" s="32"/>
      <c r="D75" s="46"/>
      <c r="E75" s="46"/>
      <c r="F75" s="36"/>
      <c r="G75" s="46"/>
      <c r="H75" s="104"/>
      <c r="I75" s="38"/>
      <c r="K75" s="66"/>
      <c r="L75" s="66"/>
      <c r="M75" s="13"/>
      <c r="N75" s="13"/>
    </row>
    <row r="76" spans="1:14" ht="15.75" hidden="1">
      <c r="A76" s="64"/>
      <c r="B76" s="31"/>
      <c r="C76" s="32"/>
      <c r="D76" s="46"/>
      <c r="E76" s="46"/>
      <c r="F76" s="36"/>
      <c r="G76" s="3"/>
      <c r="H76" s="84"/>
      <c r="I76" s="33"/>
      <c r="K76" s="66"/>
      <c r="L76" s="66"/>
      <c r="M76" s="13"/>
      <c r="N76" s="13"/>
    </row>
    <row r="77" spans="1:14" ht="12.75" customHeight="1" hidden="1">
      <c r="A77" s="64"/>
      <c r="B77" s="37" t="s">
        <v>155</v>
      </c>
      <c r="C77" s="15" t="s">
        <v>19</v>
      </c>
      <c r="D77" s="3" t="s">
        <v>119</v>
      </c>
      <c r="E77" s="3" t="s">
        <v>137</v>
      </c>
      <c r="F77" s="36" t="s">
        <v>102</v>
      </c>
      <c r="G77" s="3"/>
      <c r="H77" s="84"/>
      <c r="I77" s="33" t="e">
        <f>#REF!</f>
        <v>#REF!</v>
      </c>
      <c r="K77" s="66"/>
      <c r="L77" s="66"/>
      <c r="M77" s="13"/>
      <c r="N77" s="13"/>
    </row>
    <row r="78" spans="1:14" ht="47.25">
      <c r="A78" s="64"/>
      <c r="B78" s="61" t="s">
        <v>149</v>
      </c>
      <c r="C78" s="32" t="s">
        <v>19</v>
      </c>
      <c r="D78" s="46" t="s">
        <v>119</v>
      </c>
      <c r="E78" s="46" t="s">
        <v>88</v>
      </c>
      <c r="F78" s="36" t="s">
        <v>159</v>
      </c>
      <c r="G78" s="3"/>
      <c r="H78" s="84">
        <f>H79</f>
        <v>650.6946</v>
      </c>
      <c r="I78" s="40">
        <f>I79</f>
        <v>1454.51942</v>
      </c>
      <c r="K78" s="92">
        <f>K79</f>
        <v>-620.69</v>
      </c>
      <c r="L78" s="92">
        <f>H78+K78</f>
        <v>30.004599999999982</v>
      </c>
      <c r="M78" s="13"/>
      <c r="N78" s="89">
        <f>L78</f>
        <v>30.004599999999982</v>
      </c>
    </row>
    <row r="79" spans="1:14" ht="61.5" customHeight="1">
      <c r="A79" s="64"/>
      <c r="B79" s="61" t="s">
        <v>161</v>
      </c>
      <c r="C79" s="32" t="s">
        <v>19</v>
      </c>
      <c r="D79" s="46" t="s">
        <v>119</v>
      </c>
      <c r="E79" s="46" t="s">
        <v>88</v>
      </c>
      <c r="F79" s="36" t="s">
        <v>159</v>
      </c>
      <c r="G79" s="3" t="s">
        <v>5</v>
      </c>
      <c r="H79" s="84">
        <f>H80+H81+H82</f>
        <v>650.6946</v>
      </c>
      <c r="I79" s="40">
        <f>I80+I81+I82</f>
        <v>1454.51942</v>
      </c>
      <c r="K79" s="92">
        <f>K80+K81+K82</f>
        <v>-620.69</v>
      </c>
      <c r="L79" s="92">
        <f>H79+K79</f>
        <v>30.004599999999982</v>
      </c>
      <c r="M79" s="13"/>
      <c r="N79" s="89">
        <f>L79</f>
        <v>30.004599999999982</v>
      </c>
    </row>
    <row r="80" spans="1:14" ht="62.25" customHeight="1">
      <c r="A80" s="64"/>
      <c r="B80" s="42" t="s">
        <v>92</v>
      </c>
      <c r="C80" s="15" t="s">
        <v>19</v>
      </c>
      <c r="D80" s="3" t="s">
        <v>119</v>
      </c>
      <c r="E80" s="3" t="s">
        <v>88</v>
      </c>
      <c r="F80" s="36" t="s">
        <v>159</v>
      </c>
      <c r="G80" s="3" t="s">
        <v>93</v>
      </c>
      <c r="H80" s="84">
        <v>357.3</v>
      </c>
      <c r="I80" s="40">
        <v>658.21</v>
      </c>
      <c r="K80" s="92">
        <v>-357.3</v>
      </c>
      <c r="L80" s="92">
        <v>0</v>
      </c>
      <c r="M80" s="13"/>
      <c r="N80" s="89">
        <f>L80</f>
        <v>0</v>
      </c>
    </row>
    <row r="81" spans="1:14" ht="30" customHeight="1">
      <c r="A81" s="64"/>
      <c r="B81" s="42" t="s">
        <v>178</v>
      </c>
      <c r="C81" s="15" t="s">
        <v>19</v>
      </c>
      <c r="D81" s="3" t="s">
        <v>119</v>
      </c>
      <c r="E81" s="3" t="s">
        <v>88</v>
      </c>
      <c r="F81" s="36" t="s">
        <v>159</v>
      </c>
      <c r="G81" s="3" t="s">
        <v>99</v>
      </c>
      <c r="H81" s="84">
        <f>H80*30.2%</f>
        <v>107.9046</v>
      </c>
      <c r="I81" s="40">
        <f>I80*30.2%</f>
        <v>198.77942000000002</v>
      </c>
      <c r="K81" s="92">
        <v>-107.9</v>
      </c>
      <c r="L81" s="92">
        <v>0</v>
      </c>
      <c r="M81" s="13"/>
      <c r="N81" s="89">
        <f>L81</f>
        <v>0</v>
      </c>
    </row>
    <row r="82" spans="1:14" ht="43.5" customHeight="1">
      <c r="A82" s="14"/>
      <c r="B82" s="39" t="s">
        <v>106</v>
      </c>
      <c r="C82" s="15" t="s">
        <v>19</v>
      </c>
      <c r="D82" s="3" t="s">
        <v>119</v>
      </c>
      <c r="E82" s="3" t="s">
        <v>88</v>
      </c>
      <c r="F82" s="36" t="s">
        <v>159</v>
      </c>
      <c r="G82" s="15" t="s">
        <v>107</v>
      </c>
      <c r="H82" s="84">
        <v>185.49</v>
      </c>
      <c r="I82" s="40">
        <v>597.53</v>
      </c>
      <c r="K82" s="92">
        <v>-155.49</v>
      </c>
      <c r="L82" s="92">
        <f>H82+K82</f>
        <v>30</v>
      </c>
      <c r="M82" s="13"/>
      <c r="N82" s="89">
        <f>L82</f>
        <v>30</v>
      </c>
    </row>
    <row r="83" spans="1:14" ht="15.75" hidden="1">
      <c r="A83" s="14"/>
      <c r="B83" s="39"/>
      <c r="C83" s="15"/>
      <c r="D83" s="3"/>
      <c r="E83" s="3"/>
      <c r="F83" s="36"/>
      <c r="G83" s="3"/>
      <c r="H83" s="84"/>
      <c r="I83" s="33"/>
      <c r="K83" s="66"/>
      <c r="L83" s="66"/>
      <c r="M83" s="13"/>
      <c r="N83" s="13"/>
    </row>
    <row r="84" spans="1:14" ht="12.75" customHeight="1" hidden="1">
      <c r="A84" s="14"/>
      <c r="B84" s="31"/>
      <c r="C84" s="32"/>
      <c r="D84" s="46"/>
      <c r="E84" s="46"/>
      <c r="F84" s="47"/>
      <c r="G84" s="46"/>
      <c r="H84" s="104"/>
      <c r="I84" s="38"/>
      <c r="K84" s="66"/>
      <c r="L84" s="66"/>
      <c r="M84" s="13"/>
      <c r="N84" s="13"/>
    </row>
    <row r="85" spans="1:14" ht="12.75" customHeight="1" hidden="1">
      <c r="A85" s="14"/>
      <c r="B85" s="31"/>
      <c r="C85" s="32"/>
      <c r="D85" s="46"/>
      <c r="E85" s="46"/>
      <c r="F85" s="47"/>
      <c r="G85" s="46"/>
      <c r="H85" s="104"/>
      <c r="I85" s="38"/>
      <c r="K85" s="66"/>
      <c r="L85" s="66"/>
      <c r="M85" s="13"/>
      <c r="N85" s="13"/>
    </row>
    <row r="86" spans="1:14" ht="12.75" customHeight="1" hidden="1">
      <c r="A86" s="14"/>
      <c r="B86" s="31"/>
      <c r="C86" s="32"/>
      <c r="D86" s="46"/>
      <c r="E86" s="46"/>
      <c r="F86" s="47"/>
      <c r="G86" s="46"/>
      <c r="H86" s="104"/>
      <c r="I86" s="38"/>
      <c r="K86" s="66"/>
      <c r="L86" s="66"/>
      <c r="M86" s="13"/>
      <c r="N86" s="13"/>
    </row>
    <row r="87" spans="1:14" ht="12.75" customHeight="1" hidden="1">
      <c r="A87" s="14"/>
      <c r="B87" s="31"/>
      <c r="C87" s="32"/>
      <c r="D87" s="46"/>
      <c r="E87" s="46"/>
      <c r="F87" s="47"/>
      <c r="G87" s="46"/>
      <c r="H87" s="104"/>
      <c r="I87" s="38"/>
      <c r="K87" s="66"/>
      <c r="L87" s="66"/>
      <c r="M87" s="13"/>
      <c r="N87" s="13"/>
    </row>
    <row r="88" spans="1:14" ht="56.25" customHeight="1">
      <c r="A88" s="108" t="s">
        <v>237</v>
      </c>
      <c r="B88" s="43" t="s">
        <v>149</v>
      </c>
      <c r="C88" s="32" t="s">
        <v>19</v>
      </c>
      <c r="D88" s="46" t="s">
        <v>119</v>
      </c>
      <c r="E88" s="46" t="s">
        <v>137</v>
      </c>
      <c r="F88" s="47" t="s">
        <v>162</v>
      </c>
      <c r="G88" s="46"/>
      <c r="H88" s="104">
        <f>H89</f>
        <v>502.8324</v>
      </c>
      <c r="I88" s="34">
        <f>I89</f>
        <v>0</v>
      </c>
      <c r="J88" s="50"/>
      <c r="K88" s="105">
        <f>K92+K95</f>
        <v>763.3900000000001</v>
      </c>
      <c r="L88" s="105">
        <f>H88+K88</f>
        <v>1266.2224</v>
      </c>
      <c r="M88" s="13"/>
      <c r="N88" s="118">
        <f aca="true" t="shared" si="3" ref="N88:N98">L88</f>
        <v>1266.2224</v>
      </c>
    </row>
    <row r="89" spans="1:14" ht="78" customHeight="1">
      <c r="A89" s="64"/>
      <c r="B89" s="61" t="s">
        <v>158</v>
      </c>
      <c r="C89" s="15" t="s">
        <v>19</v>
      </c>
      <c r="D89" s="3" t="s">
        <v>119</v>
      </c>
      <c r="E89" s="3" t="s">
        <v>137</v>
      </c>
      <c r="F89" s="36" t="s">
        <v>162</v>
      </c>
      <c r="G89" s="3" t="s">
        <v>5</v>
      </c>
      <c r="H89" s="84">
        <f>H90+H91</f>
        <v>502.8324</v>
      </c>
      <c r="I89" s="40">
        <f>I90+I91</f>
        <v>0</v>
      </c>
      <c r="K89" s="92"/>
      <c r="L89" s="92">
        <f>H89</f>
        <v>502.8324</v>
      </c>
      <c r="M89" s="13"/>
      <c r="N89" s="89">
        <f t="shared" si="3"/>
        <v>502.8324</v>
      </c>
    </row>
    <row r="90" spans="1:14" ht="48" customHeight="1">
      <c r="A90" s="64"/>
      <c r="B90" s="42" t="s">
        <v>92</v>
      </c>
      <c r="C90" s="15" t="s">
        <v>19</v>
      </c>
      <c r="D90" s="3" t="s">
        <v>119</v>
      </c>
      <c r="E90" s="3" t="s">
        <v>137</v>
      </c>
      <c r="F90" s="36" t="s">
        <v>180</v>
      </c>
      <c r="G90" s="3" t="s">
        <v>93</v>
      </c>
      <c r="H90" s="84">
        <v>386.2</v>
      </c>
      <c r="I90" s="40"/>
      <c r="K90" s="92"/>
      <c r="L90" s="92">
        <f>H90</f>
        <v>386.2</v>
      </c>
      <c r="M90" s="13"/>
      <c r="N90" s="89">
        <f t="shared" si="3"/>
        <v>386.2</v>
      </c>
    </row>
    <row r="91" spans="1:14" ht="44.25" customHeight="1">
      <c r="A91" s="64"/>
      <c r="B91" s="42" t="s">
        <v>179</v>
      </c>
      <c r="C91" s="15" t="s">
        <v>19</v>
      </c>
      <c r="D91" s="3" t="s">
        <v>119</v>
      </c>
      <c r="E91" s="3" t="s">
        <v>137</v>
      </c>
      <c r="F91" s="36" t="s">
        <v>162</v>
      </c>
      <c r="G91" s="3" t="s">
        <v>99</v>
      </c>
      <c r="H91" s="84">
        <f>H90*30.2%</f>
        <v>116.63239999999999</v>
      </c>
      <c r="I91" s="40">
        <f>I90*30.2%</f>
        <v>0</v>
      </c>
      <c r="K91" s="92"/>
      <c r="L91" s="92">
        <f>H91</f>
        <v>116.63239999999999</v>
      </c>
      <c r="M91" s="13"/>
      <c r="N91" s="89">
        <f t="shared" si="3"/>
        <v>116.63239999999999</v>
      </c>
    </row>
    <row r="92" spans="1:14" ht="53.25" customHeight="1">
      <c r="A92" s="64"/>
      <c r="B92" s="42" t="s">
        <v>152</v>
      </c>
      <c r="C92" s="15" t="s">
        <v>19</v>
      </c>
      <c r="D92" s="3" t="s">
        <v>119</v>
      </c>
      <c r="E92" s="3" t="s">
        <v>137</v>
      </c>
      <c r="F92" s="36" t="s">
        <v>221</v>
      </c>
      <c r="G92" s="3" t="s">
        <v>5</v>
      </c>
      <c r="H92" s="84">
        <v>0</v>
      </c>
      <c r="I92" s="40"/>
      <c r="K92" s="92">
        <f>K93+K94</f>
        <v>117.7</v>
      </c>
      <c r="L92" s="92">
        <f aca="true" t="shared" si="4" ref="L92:L98">K92</f>
        <v>117.7</v>
      </c>
      <c r="M92" s="13"/>
      <c r="N92" s="89">
        <f t="shared" si="3"/>
        <v>117.7</v>
      </c>
    </row>
    <row r="93" spans="1:14" ht="44.25" customHeight="1">
      <c r="A93" s="64"/>
      <c r="B93" s="42" t="s">
        <v>92</v>
      </c>
      <c r="C93" s="15" t="s">
        <v>19</v>
      </c>
      <c r="D93" s="3" t="s">
        <v>119</v>
      </c>
      <c r="E93" s="3" t="s">
        <v>137</v>
      </c>
      <c r="F93" s="36" t="s">
        <v>221</v>
      </c>
      <c r="G93" s="3" t="s">
        <v>93</v>
      </c>
      <c r="H93" s="84">
        <v>0</v>
      </c>
      <c r="I93" s="40"/>
      <c r="K93" s="92">
        <v>90.4</v>
      </c>
      <c r="L93" s="92">
        <f t="shared" si="4"/>
        <v>90.4</v>
      </c>
      <c r="M93" s="13"/>
      <c r="N93" s="89">
        <f t="shared" si="3"/>
        <v>90.4</v>
      </c>
    </row>
    <row r="94" spans="1:14" ht="44.25" customHeight="1">
      <c r="A94" s="64"/>
      <c r="B94" s="42" t="s">
        <v>179</v>
      </c>
      <c r="C94" s="15" t="s">
        <v>19</v>
      </c>
      <c r="D94" s="3" t="s">
        <v>119</v>
      </c>
      <c r="E94" s="3" t="s">
        <v>137</v>
      </c>
      <c r="F94" s="36" t="s">
        <v>221</v>
      </c>
      <c r="G94" s="3" t="s">
        <v>99</v>
      </c>
      <c r="H94" s="84">
        <v>0</v>
      </c>
      <c r="I94" s="40"/>
      <c r="K94" s="92">
        <v>27.3</v>
      </c>
      <c r="L94" s="92">
        <f t="shared" si="4"/>
        <v>27.3</v>
      </c>
      <c r="M94" s="13"/>
      <c r="N94" s="89">
        <f t="shared" si="3"/>
        <v>27.3</v>
      </c>
    </row>
    <row r="95" spans="1:14" ht="51.75" customHeight="1">
      <c r="A95" s="64"/>
      <c r="B95" s="42" t="s">
        <v>161</v>
      </c>
      <c r="C95" s="15" t="s">
        <v>19</v>
      </c>
      <c r="D95" s="3" t="s">
        <v>119</v>
      </c>
      <c r="E95" s="3" t="s">
        <v>137</v>
      </c>
      <c r="F95" s="36" t="s">
        <v>222</v>
      </c>
      <c r="G95" s="3" t="s">
        <v>5</v>
      </c>
      <c r="H95" s="84">
        <v>0</v>
      </c>
      <c r="I95" s="40"/>
      <c r="K95" s="92">
        <f>K96+K97+K98</f>
        <v>645.69</v>
      </c>
      <c r="L95" s="66">
        <f t="shared" si="4"/>
        <v>645.69</v>
      </c>
      <c r="M95" s="13"/>
      <c r="N95" s="13">
        <f t="shared" si="3"/>
        <v>645.69</v>
      </c>
    </row>
    <row r="96" spans="1:14" ht="44.25" customHeight="1">
      <c r="A96" s="64"/>
      <c r="B96" s="42" t="s">
        <v>92</v>
      </c>
      <c r="C96" s="15" t="s">
        <v>19</v>
      </c>
      <c r="D96" s="3" t="s">
        <v>119</v>
      </c>
      <c r="E96" s="3" t="s">
        <v>137</v>
      </c>
      <c r="F96" s="36" t="s">
        <v>222</v>
      </c>
      <c r="G96" s="3" t="s">
        <v>93</v>
      </c>
      <c r="H96" s="84">
        <v>0</v>
      </c>
      <c r="I96" s="40"/>
      <c r="K96" s="92">
        <v>357.3</v>
      </c>
      <c r="L96" s="92">
        <f t="shared" si="4"/>
        <v>357.3</v>
      </c>
      <c r="M96" s="13"/>
      <c r="N96" s="89">
        <f t="shared" si="3"/>
        <v>357.3</v>
      </c>
    </row>
    <row r="97" spans="1:14" ht="44.25" customHeight="1">
      <c r="A97" s="64"/>
      <c r="B97" s="42" t="s">
        <v>179</v>
      </c>
      <c r="C97" s="15" t="s">
        <v>19</v>
      </c>
      <c r="D97" s="3" t="s">
        <v>119</v>
      </c>
      <c r="E97" s="3" t="s">
        <v>137</v>
      </c>
      <c r="F97" s="36" t="s">
        <v>222</v>
      </c>
      <c r="G97" s="3" t="s">
        <v>99</v>
      </c>
      <c r="H97" s="84">
        <v>0</v>
      </c>
      <c r="I97" s="40"/>
      <c r="K97" s="92">
        <v>107.9</v>
      </c>
      <c r="L97" s="92">
        <f t="shared" si="4"/>
        <v>107.9</v>
      </c>
      <c r="M97" s="13"/>
      <c r="N97" s="89">
        <f t="shared" si="3"/>
        <v>107.9</v>
      </c>
    </row>
    <row r="98" spans="1:14" ht="51.75" customHeight="1">
      <c r="A98" s="64"/>
      <c r="B98" s="42" t="s">
        <v>149</v>
      </c>
      <c r="C98" s="15" t="s">
        <v>19</v>
      </c>
      <c r="D98" s="3" t="s">
        <v>119</v>
      </c>
      <c r="E98" s="3" t="s">
        <v>137</v>
      </c>
      <c r="F98" s="36" t="s">
        <v>222</v>
      </c>
      <c r="G98" s="3" t="s">
        <v>107</v>
      </c>
      <c r="H98" s="84">
        <v>0</v>
      </c>
      <c r="I98" s="40"/>
      <c r="K98" s="66">
        <v>180.49</v>
      </c>
      <c r="L98" s="66">
        <f t="shared" si="4"/>
        <v>180.49</v>
      </c>
      <c r="M98" s="13"/>
      <c r="N98" s="13">
        <f t="shared" si="3"/>
        <v>180.49</v>
      </c>
    </row>
    <row r="99" spans="1:14" ht="18" customHeight="1">
      <c r="A99" s="14"/>
      <c r="B99" s="45" t="s">
        <v>163</v>
      </c>
      <c r="C99" s="32"/>
      <c r="D99" s="46"/>
      <c r="E99" s="46"/>
      <c r="F99" s="47"/>
      <c r="G99" s="46"/>
      <c r="H99" s="98"/>
      <c r="I99" s="34" t="e">
        <f>I100*2.5%-I100</f>
        <v>#REF!</v>
      </c>
      <c r="K99" s="66"/>
      <c r="L99" s="66"/>
      <c r="M99" s="13"/>
      <c r="N99" s="13"/>
    </row>
    <row r="100" spans="1:14" ht="15.75" customHeight="1">
      <c r="A100" s="14"/>
      <c r="B100" s="122" t="s">
        <v>164</v>
      </c>
      <c r="C100" s="122"/>
      <c r="D100" s="122"/>
      <c r="E100" s="122"/>
      <c r="F100" s="122"/>
      <c r="G100" s="122"/>
      <c r="H100" s="103">
        <f>H9+H31+H39+H47+H54+H62+H68+H74</f>
        <v>3683.6988</v>
      </c>
      <c r="I100" s="34" t="e">
        <f>I9+I31+I39+I47+I54+I62+I68+I74</f>
        <v>#REF!</v>
      </c>
      <c r="K100" s="105">
        <f>K9+K47+K54+K62+K68+K74</f>
        <v>492.3800000000001</v>
      </c>
      <c r="L100" s="105">
        <f>L9+L39+L31+L47+L54+L62+L68+L74</f>
        <v>4176.078799999999</v>
      </c>
      <c r="M100" s="13"/>
      <c r="N100" s="116">
        <v>4190.08</v>
      </c>
    </row>
    <row r="101" spans="11:14" ht="15.75">
      <c r="K101" s="73"/>
      <c r="L101" s="110"/>
      <c r="N101" s="73"/>
    </row>
    <row r="102" ht="15.75">
      <c r="K102" s="22"/>
    </row>
    <row r="104" ht="15.75">
      <c r="H104" s="65"/>
    </row>
  </sheetData>
  <sheetProtection/>
  <mergeCells count="5">
    <mergeCell ref="B100:G100"/>
    <mergeCell ref="G4:H4"/>
    <mergeCell ref="A2:L2"/>
    <mergeCell ref="H5:L5"/>
    <mergeCell ref="H1:N1"/>
  </mergeCells>
  <printOptions/>
  <pageMargins left="1.0236220472440944" right="0.5511811023622047" top="0.4724409448818898" bottom="0.5118110236220472" header="0.2362204724409449" footer="0.5118110236220472"/>
  <pageSetup fitToHeight="0" fitToWidth="1" horizontalDpi="600" verticalDpi="600" orientation="portrait" paperSize="9" scale="40" r:id="rId1"/>
  <colBreaks count="1" manualBreakCount="1">
    <brk id="8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80" zoomScaleNormal="83" zoomScaleSheetLayoutView="80" zoomScalePageLayoutView="0" workbookViewId="0" topLeftCell="A1">
      <selection activeCell="B1" sqref="B1:G1"/>
    </sheetView>
  </sheetViews>
  <sheetFormatPr defaultColWidth="9.140625" defaultRowHeight="12.75"/>
  <cols>
    <col min="1" max="1" width="74.57421875" style="1" customWidth="1"/>
    <col min="2" max="2" width="14.7109375" style="68" customWidth="1"/>
    <col min="3" max="3" width="14.421875" style="12" hidden="1" customWidth="1"/>
    <col min="4" max="4" width="12.7109375" style="67" hidden="1" customWidth="1"/>
    <col min="5" max="5" width="14.421875" style="67" customWidth="1"/>
    <col min="6" max="6" width="19.421875" style="67" customWidth="1"/>
    <col min="7" max="7" width="15.140625" style="67" customWidth="1"/>
    <col min="8" max="16384" width="9.140625" style="67" customWidth="1"/>
  </cols>
  <sheetData>
    <row r="1" spans="2:7" ht="145.5" customHeight="1">
      <c r="B1" s="128" t="s">
        <v>226</v>
      </c>
      <c r="C1" s="128"/>
      <c r="D1" s="128"/>
      <c r="E1" s="128"/>
      <c r="F1" s="128"/>
      <c r="G1" s="128"/>
    </row>
    <row r="2" spans="3:5" ht="12" customHeight="1">
      <c r="C2" s="1"/>
      <c r="D2" s="93"/>
      <c r="E2" s="93"/>
    </row>
    <row r="3" spans="1:5" ht="64.5" customHeight="1">
      <c r="A3" s="127" t="s">
        <v>166</v>
      </c>
      <c r="B3" s="127"/>
      <c r="C3" s="127"/>
      <c r="D3" s="127"/>
      <c r="E3" s="127"/>
    </row>
    <row r="4" spans="1:3" s="5" customFormat="1" ht="26.25" customHeight="1">
      <c r="A4" s="4"/>
      <c r="B4" s="71"/>
      <c r="C4" s="4" t="s">
        <v>36</v>
      </c>
    </row>
    <row r="5" spans="1:7" s="5" customFormat="1" ht="72" customHeight="1">
      <c r="A5" s="2" t="s">
        <v>37</v>
      </c>
      <c r="B5" s="2" t="s">
        <v>38</v>
      </c>
      <c r="C5" s="2" t="s">
        <v>183</v>
      </c>
      <c r="D5" s="2" t="s">
        <v>220</v>
      </c>
      <c r="E5" s="2" t="s">
        <v>241</v>
      </c>
      <c r="F5" s="113" t="s">
        <v>220</v>
      </c>
      <c r="G5" s="113" t="s">
        <v>216</v>
      </c>
    </row>
    <row r="6" spans="1:7" s="5" customFormat="1" ht="15.75">
      <c r="A6" s="2">
        <v>1</v>
      </c>
      <c r="B6" s="10">
        <v>2</v>
      </c>
      <c r="C6" s="2">
        <v>4</v>
      </c>
      <c r="D6" s="2">
        <v>5</v>
      </c>
      <c r="E6" s="2">
        <v>6</v>
      </c>
      <c r="F6" s="113"/>
      <c r="G6" s="113"/>
    </row>
    <row r="7" spans="1:7" s="69" customFormat="1" ht="15.75">
      <c r="A7" s="11" t="s">
        <v>39</v>
      </c>
      <c r="B7" s="9" t="s">
        <v>40</v>
      </c>
      <c r="C7" s="8">
        <f>C8+C9</f>
        <v>1538.571</v>
      </c>
      <c r="D7" s="107">
        <v>390.22</v>
      </c>
      <c r="E7" s="8">
        <f>C7+D7</f>
        <v>1928.791</v>
      </c>
      <c r="F7" s="114"/>
      <c r="G7" s="114">
        <v>1538.57</v>
      </c>
    </row>
    <row r="8" spans="1:7" s="69" customFormat="1" ht="31.5">
      <c r="A8" s="11" t="s">
        <v>41</v>
      </c>
      <c r="B8" s="9" t="s">
        <v>42</v>
      </c>
      <c r="C8" s="8">
        <f>'прил.6'!H12</f>
        <v>389.298</v>
      </c>
      <c r="D8" s="94"/>
      <c r="E8" s="8">
        <f>C8</f>
        <v>389.298</v>
      </c>
      <c r="F8" s="114"/>
      <c r="G8" s="115">
        <f>E8</f>
        <v>389.298</v>
      </c>
    </row>
    <row r="9" spans="1:7" s="69" customFormat="1" ht="47.25">
      <c r="A9" s="11" t="s">
        <v>43</v>
      </c>
      <c r="B9" s="9" t="s">
        <v>44</v>
      </c>
      <c r="C9" s="8">
        <f>'прил.6'!H17</f>
        <v>1149.273</v>
      </c>
      <c r="D9" s="107">
        <v>390.22</v>
      </c>
      <c r="E9" s="8">
        <f>D9+C9</f>
        <v>1539.493</v>
      </c>
      <c r="F9" s="114">
        <v>-390.22</v>
      </c>
      <c r="G9" s="114">
        <v>1149.27</v>
      </c>
    </row>
    <row r="10" spans="1:7" s="69" customFormat="1" ht="15.75">
      <c r="A10" s="11" t="s">
        <v>45</v>
      </c>
      <c r="B10" s="9" t="s">
        <v>46</v>
      </c>
      <c r="C10" s="8">
        <f>'прил.6'!H31</f>
        <v>10</v>
      </c>
      <c r="D10" s="94"/>
      <c r="E10" s="8">
        <f>C10</f>
        <v>10</v>
      </c>
      <c r="F10" s="114"/>
      <c r="G10" s="115">
        <f>E10</f>
        <v>10</v>
      </c>
    </row>
    <row r="11" spans="1:7" s="69" customFormat="1" ht="15.75">
      <c r="A11" s="11" t="s">
        <v>47</v>
      </c>
      <c r="B11" s="9" t="s">
        <v>48</v>
      </c>
      <c r="C11" s="8">
        <f>C12</f>
        <v>60.9</v>
      </c>
      <c r="D11" s="94"/>
      <c r="E11" s="8">
        <f>C11</f>
        <v>60.9</v>
      </c>
      <c r="F11" s="114"/>
      <c r="G11" s="115">
        <f>E11</f>
        <v>60.9</v>
      </c>
    </row>
    <row r="12" spans="1:7" s="69" customFormat="1" ht="15.75">
      <c r="A12" s="11" t="s">
        <v>49</v>
      </c>
      <c r="B12" s="9" t="s">
        <v>50</v>
      </c>
      <c r="C12" s="8">
        <f>'прил.6'!H39</f>
        <v>60.9</v>
      </c>
      <c r="D12" s="94"/>
      <c r="E12" s="8">
        <f>C11:C12</f>
        <v>60.9</v>
      </c>
      <c r="F12" s="114"/>
      <c r="G12" s="115">
        <f>E12</f>
        <v>60.9</v>
      </c>
    </row>
    <row r="13" spans="1:7" s="69" customFormat="1" ht="15.75">
      <c r="A13" s="11" t="s">
        <v>249</v>
      </c>
      <c r="B13" s="9" t="s">
        <v>247</v>
      </c>
      <c r="C13" s="8"/>
      <c r="D13" s="94"/>
      <c r="E13" s="8">
        <v>0</v>
      </c>
      <c r="F13" s="119">
        <v>514</v>
      </c>
      <c r="G13" s="115">
        <f>F13</f>
        <v>514</v>
      </c>
    </row>
    <row r="14" spans="1:7" s="69" customFormat="1" ht="15.75">
      <c r="A14" s="11" t="s">
        <v>245</v>
      </c>
      <c r="B14" s="9" t="s">
        <v>248</v>
      </c>
      <c r="C14" s="8"/>
      <c r="D14" s="94"/>
      <c r="E14" s="8">
        <v>0</v>
      </c>
      <c r="F14" s="119">
        <v>514</v>
      </c>
      <c r="G14" s="115">
        <f>F14</f>
        <v>514</v>
      </c>
    </row>
    <row r="15" spans="1:7" s="69" customFormat="1" ht="30" customHeight="1">
      <c r="A15" s="11" t="s">
        <v>53</v>
      </c>
      <c r="B15" s="9" t="s">
        <v>51</v>
      </c>
      <c r="C15" s="8">
        <f>'прил.6'!H47</f>
        <v>39</v>
      </c>
      <c r="D15" s="107">
        <v>37.24</v>
      </c>
      <c r="E15" s="8">
        <v>76.24</v>
      </c>
      <c r="F15" s="114"/>
      <c r="G15" s="115">
        <f>E15+F15</f>
        <v>76.24</v>
      </c>
    </row>
    <row r="16" spans="1:7" s="69" customFormat="1" ht="37.5" customHeight="1">
      <c r="A16" s="11" t="s">
        <v>169</v>
      </c>
      <c r="B16" s="9" t="s">
        <v>223</v>
      </c>
      <c r="C16" s="8">
        <v>0</v>
      </c>
      <c r="D16" s="8">
        <v>65</v>
      </c>
      <c r="E16" s="8">
        <v>65</v>
      </c>
      <c r="F16" s="114"/>
      <c r="G16" s="115">
        <f>E16</f>
        <v>65</v>
      </c>
    </row>
    <row r="17" spans="1:7" s="69" customFormat="1" ht="28.5" customHeight="1">
      <c r="A17" s="11" t="s">
        <v>169</v>
      </c>
      <c r="B17" s="9" t="s">
        <v>52</v>
      </c>
      <c r="C17" s="8">
        <f>'прил.6'!H49</f>
        <v>39</v>
      </c>
      <c r="D17" s="107">
        <v>-27.76</v>
      </c>
      <c r="E17" s="8">
        <v>11.24</v>
      </c>
      <c r="F17" s="114"/>
      <c r="G17" s="115">
        <f>E17+F17</f>
        <v>11.24</v>
      </c>
    </row>
    <row r="18" spans="1:7" s="69" customFormat="1" ht="15.75">
      <c r="A18" s="11" t="s">
        <v>184</v>
      </c>
      <c r="B18" s="9" t="s">
        <v>54</v>
      </c>
      <c r="C18" s="8">
        <f>'прил.6'!H54</f>
        <v>524</v>
      </c>
      <c r="D18" s="8">
        <v>61.55</v>
      </c>
      <c r="E18" s="8">
        <f aca="true" t="shared" si="0" ref="E18:E26">C18+D18</f>
        <v>585.55</v>
      </c>
      <c r="F18" s="114">
        <v>-500</v>
      </c>
      <c r="G18" s="109">
        <v>85.55</v>
      </c>
    </row>
    <row r="19" spans="1:7" s="69" customFormat="1" ht="15.75">
      <c r="A19" s="11" t="s">
        <v>55</v>
      </c>
      <c r="B19" s="9" t="s">
        <v>56</v>
      </c>
      <c r="C19" s="8">
        <v>524</v>
      </c>
      <c r="D19" s="8">
        <v>61.55</v>
      </c>
      <c r="E19" s="8">
        <f t="shared" si="0"/>
        <v>585.55</v>
      </c>
      <c r="F19" s="114">
        <v>-500</v>
      </c>
      <c r="G19" s="115">
        <v>85.55</v>
      </c>
    </row>
    <row r="20" spans="1:7" s="69" customFormat="1" ht="15.75">
      <c r="A20" s="11" t="s">
        <v>57</v>
      </c>
      <c r="B20" s="9" t="s">
        <v>58</v>
      </c>
      <c r="C20" s="8">
        <f>'прил.6'!H62</f>
        <v>147.70080000000002</v>
      </c>
      <c r="D20" s="8">
        <v>-142.7</v>
      </c>
      <c r="E20" s="8">
        <f t="shared" si="0"/>
        <v>5.000800000000027</v>
      </c>
      <c r="F20" s="114"/>
      <c r="G20" s="115">
        <f>E20</f>
        <v>5.000800000000027</v>
      </c>
    </row>
    <row r="21" spans="1:7" s="69" customFormat="1" ht="15.75">
      <c r="A21" s="11" t="s">
        <v>59</v>
      </c>
      <c r="B21" s="9" t="s">
        <v>60</v>
      </c>
      <c r="C21" s="8">
        <f>'прил.6'!H64</f>
        <v>147.70080000000002</v>
      </c>
      <c r="D21" s="8">
        <v>-142.7</v>
      </c>
      <c r="E21" s="8">
        <f t="shared" si="0"/>
        <v>5.000800000000027</v>
      </c>
      <c r="F21" s="114"/>
      <c r="G21" s="115">
        <f>E21</f>
        <v>5.000800000000027</v>
      </c>
    </row>
    <row r="22" spans="1:7" s="69" customFormat="1" ht="15.75">
      <c r="A22" s="11" t="s">
        <v>61</v>
      </c>
      <c r="B22" s="9" t="s">
        <v>62</v>
      </c>
      <c r="C22" s="8">
        <f>'прил.6'!H68</f>
        <v>210</v>
      </c>
      <c r="D22" s="107">
        <v>3.37</v>
      </c>
      <c r="E22" s="8">
        <f t="shared" si="0"/>
        <v>213.37</v>
      </c>
      <c r="F22" s="114">
        <v>390.22</v>
      </c>
      <c r="G22" s="114">
        <v>603.59</v>
      </c>
    </row>
    <row r="23" spans="1:7" s="69" customFormat="1" ht="15.75">
      <c r="A23" s="11" t="s">
        <v>63</v>
      </c>
      <c r="B23" s="9" t="s">
        <v>64</v>
      </c>
      <c r="C23" s="8">
        <v>210</v>
      </c>
      <c r="D23" s="107">
        <v>3.37</v>
      </c>
      <c r="E23" s="8">
        <f t="shared" si="0"/>
        <v>213.37</v>
      </c>
      <c r="F23" s="114">
        <v>390.22</v>
      </c>
      <c r="G23" s="114">
        <v>603.59</v>
      </c>
    </row>
    <row r="24" spans="1:7" s="69" customFormat="1" ht="15.75">
      <c r="A24" s="11" t="s">
        <v>160</v>
      </c>
      <c r="B24" s="9" t="s">
        <v>65</v>
      </c>
      <c r="C24" s="8">
        <f>C25+C26</f>
        <v>1153.527</v>
      </c>
      <c r="D24" s="8">
        <v>142.7</v>
      </c>
      <c r="E24" s="8">
        <f t="shared" si="0"/>
        <v>1296.227</v>
      </c>
      <c r="F24" s="114"/>
      <c r="G24" s="115">
        <f>E24</f>
        <v>1296.227</v>
      </c>
    </row>
    <row r="25" spans="1:7" s="69" customFormat="1" ht="15.75">
      <c r="A25" s="11" t="s">
        <v>66</v>
      </c>
      <c r="B25" s="9" t="s">
        <v>67</v>
      </c>
      <c r="C25" s="8">
        <f>'прил.6'!H78</f>
        <v>650.6946</v>
      </c>
      <c r="D25" s="107">
        <v>-620.69</v>
      </c>
      <c r="E25" s="8">
        <f t="shared" si="0"/>
        <v>30.004599999999982</v>
      </c>
      <c r="F25" s="114"/>
      <c r="G25" s="115">
        <f>E25</f>
        <v>30.004599999999982</v>
      </c>
    </row>
    <row r="26" spans="1:7" s="69" customFormat="1" ht="15.75">
      <c r="A26" s="11" t="s">
        <v>167</v>
      </c>
      <c r="B26" s="9" t="s">
        <v>168</v>
      </c>
      <c r="C26" s="8">
        <f>'прил.6'!H88</f>
        <v>502.8324</v>
      </c>
      <c r="D26" s="107">
        <v>763.39</v>
      </c>
      <c r="E26" s="8">
        <f t="shared" si="0"/>
        <v>1266.2224</v>
      </c>
      <c r="F26" s="114"/>
      <c r="G26" s="115">
        <f>E26</f>
        <v>1266.2224</v>
      </c>
    </row>
    <row r="27" spans="1:7" s="69" customFormat="1" ht="15.75">
      <c r="A27" s="7" t="s">
        <v>68</v>
      </c>
      <c r="B27" s="6" t="s">
        <v>69</v>
      </c>
      <c r="C27" s="6"/>
      <c r="D27" s="94"/>
      <c r="E27" s="107"/>
      <c r="F27" s="114"/>
      <c r="G27" s="114"/>
    </row>
    <row r="28" spans="1:7" s="69" customFormat="1" ht="15.75">
      <c r="A28" s="7" t="s">
        <v>70</v>
      </c>
      <c r="B28" s="6"/>
      <c r="C28" s="8">
        <f>C24+C22+C20+C18+C15+C11+C10+C7</f>
        <v>3683.6988</v>
      </c>
      <c r="D28" s="8">
        <f>D7+D18+D22+D15</f>
        <v>492.38000000000005</v>
      </c>
      <c r="E28" s="8">
        <f>D28+C28</f>
        <v>4176.0788</v>
      </c>
      <c r="F28" s="114"/>
      <c r="G28" s="115">
        <f>G7+G15+G18+G20+G22+G24+G10+G11+G13</f>
        <v>4190.077800000001</v>
      </c>
    </row>
    <row r="29" spans="1:3" s="69" customFormat="1" ht="15.75">
      <c r="A29" s="1"/>
      <c r="B29" s="70"/>
      <c r="C29" s="72"/>
    </row>
    <row r="30" spans="1:5" s="69" customFormat="1" ht="15.75">
      <c r="A30" s="1"/>
      <c r="B30" s="70"/>
      <c r="C30" s="72"/>
      <c r="E30" s="109"/>
    </row>
    <row r="31" spans="1:3" s="69" customFormat="1" ht="15.75">
      <c r="A31" s="1"/>
      <c r="B31" s="70"/>
      <c r="C31" s="12"/>
    </row>
    <row r="32" spans="1:3" s="69" customFormat="1" ht="15.75">
      <c r="A32" s="1"/>
      <c r="B32" s="70"/>
      <c r="C32" s="12"/>
    </row>
    <row r="33" spans="1:3" s="69" customFormat="1" ht="15.75">
      <c r="A33" s="1"/>
      <c r="B33" s="70"/>
      <c r="C33" s="12"/>
    </row>
    <row r="34" spans="1:3" s="69" customFormat="1" ht="15.75">
      <c r="A34" s="1"/>
      <c r="B34" s="70"/>
      <c r="C34" s="12"/>
    </row>
    <row r="35" spans="1:3" s="69" customFormat="1" ht="15.75">
      <c r="A35" s="1"/>
      <c r="B35" s="70"/>
      <c r="C35" s="12"/>
    </row>
    <row r="36" spans="1:3" s="69" customFormat="1" ht="15.75">
      <c r="A36" s="1"/>
      <c r="B36" s="70"/>
      <c r="C36" s="12"/>
    </row>
    <row r="37" spans="1:3" s="69" customFormat="1" ht="15.75">
      <c r="A37" s="1"/>
      <c r="B37" s="70"/>
      <c r="C37" s="12"/>
    </row>
    <row r="38" spans="1:3" s="69" customFormat="1" ht="15.75">
      <c r="A38" s="1"/>
      <c r="B38" s="70"/>
      <c r="C38" s="12"/>
    </row>
    <row r="39" spans="1:3" s="69" customFormat="1" ht="15.75">
      <c r="A39" s="1"/>
      <c r="B39" s="70"/>
      <c r="C39" s="12"/>
    </row>
    <row r="40" spans="1:3" s="69" customFormat="1" ht="15.75">
      <c r="A40" s="1"/>
      <c r="B40" s="70"/>
      <c r="C40" s="12"/>
    </row>
    <row r="41" spans="1:3" s="69" customFormat="1" ht="15.75">
      <c r="A41" s="1"/>
      <c r="B41" s="70"/>
      <c r="C41" s="12"/>
    </row>
    <row r="42" spans="1:3" s="69" customFormat="1" ht="15.75">
      <c r="A42" s="1"/>
      <c r="B42" s="70"/>
      <c r="C42" s="12"/>
    </row>
    <row r="43" spans="1:3" s="69" customFormat="1" ht="15.75">
      <c r="A43" s="1"/>
      <c r="B43" s="70"/>
      <c r="C43" s="12"/>
    </row>
    <row r="44" spans="1:3" s="69" customFormat="1" ht="15.75">
      <c r="A44" s="1"/>
      <c r="B44" s="70"/>
      <c r="C44" s="12"/>
    </row>
    <row r="45" spans="1:3" s="69" customFormat="1" ht="15.75">
      <c r="A45" s="1"/>
      <c r="B45" s="70"/>
      <c r="C45" s="12"/>
    </row>
    <row r="46" spans="1:3" s="69" customFormat="1" ht="15.75">
      <c r="A46" s="1"/>
      <c r="B46" s="70"/>
      <c r="C46" s="12"/>
    </row>
    <row r="47" spans="1:3" s="69" customFormat="1" ht="15.75">
      <c r="A47" s="1"/>
      <c r="B47" s="70"/>
      <c r="C47" s="12"/>
    </row>
    <row r="48" spans="1:3" s="69" customFormat="1" ht="15.75">
      <c r="A48" s="1"/>
      <c r="B48" s="70"/>
      <c r="C48" s="12"/>
    </row>
    <row r="49" spans="1:3" s="69" customFormat="1" ht="15.75">
      <c r="A49" s="1"/>
      <c r="B49" s="70"/>
      <c r="C49" s="12"/>
    </row>
    <row r="50" spans="1:3" s="69" customFormat="1" ht="15.75">
      <c r="A50" s="1"/>
      <c r="B50" s="70"/>
      <c r="C50" s="12"/>
    </row>
    <row r="51" spans="1:3" s="69" customFormat="1" ht="15.75">
      <c r="A51" s="1"/>
      <c r="B51" s="70"/>
      <c r="C51" s="12"/>
    </row>
    <row r="52" spans="1:3" s="69" customFormat="1" ht="15.75">
      <c r="A52" s="1"/>
      <c r="B52" s="70"/>
      <c r="C52" s="12"/>
    </row>
    <row r="53" spans="1:3" s="69" customFormat="1" ht="15.75">
      <c r="A53" s="1"/>
      <c r="B53" s="70"/>
      <c r="C53" s="12"/>
    </row>
    <row r="54" spans="1:3" s="69" customFormat="1" ht="15.75">
      <c r="A54" s="1"/>
      <c r="B54" s="70"/>
      <c r="C54" s="12"/>
    </row>
    <row r="55" spans="1:3" s="69" customFormat="1" ht="15.75">
      <c r="A55" s="1"/>
      <c r="B55" s="70"/>
      <c r="C55" s="12"/>
    </row>
    <row r="56" ht="15.75">
      <c r="B56" s="70"/>
    </row>
    <row r="57" ht="15.75">
      <c r="B57" s="70"/>
    </row>
    <row r="58" ht="15.75">
      <c r="B58" s="70"/>
    </row>
    <row r="59" ht="15.75">
      <c r="B59" s="70"/>
    </row>
    <row r="60" ht="15.75">
      <c r="B60" s="70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  <row r="72" ht="15.75">
      <c r="B72" s="70"/>
    </row>
    <row r="73" ht="15.75">
      <c r="B73" s="70"/>
    </row>
    <row r="74" ht="15.75">
      <c r="B74" s="70"/>
    </row>
    <row r="75" ht="15.75">
      <c r="B75" s="70"/>
    </row>
    <row r="76" ht="15.75">
      <c r="B76" s="70"/>
    </row>
    <row r="77" ht="15.75">
      <c r="B77" s="70"/>
    </row>
    <row r="78" ht="15.75">
      <c r="B78" s="70"/>
    </row>
  </sheetData>
  <sheetProtection/>
  <mergeCells count="2">
    <mergeCell ref="A3:E3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2017-07-04T07:22:08Z</cp:lastPrinted>
  <dcterms:created xsi:type="dcterms:W3CDTF">1996-10-08T23:32:33Z</dcterms:created>
  <dcterms:modified xsi:type="dcterms:W3CDTF">2017-07-04T07:26:27Z</dcterms:modified>
  <cp:category/>
  <cp:version/>
  <cp:contentType/>
  <cp:contentStatus/>
</cp:coreProperties>
</file>