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6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10" sheetId="7" r:id="rId7"/>
    <sheet name="11" sheetId="8" r:id="rId8"/>
  </sheets>
  <definedNames>
    <definedName name="_Toc105952697">#N/A</definedName>
    <definedName name="_Toc105952698">#N/A</definedName>
    <definedName name="_xlnm.Print_Area">'1'!$A$1:$E$23</definedName>
    <definedName name="_xlnm.Print_Area_1">'10'!$B$1:$K$117</definedName>
    <definedName name="_xlnm.Print_Area_2">'11'!$B$1:$L$119</definedName>
    <definedName name="_xlnm.Print_Area_3">'2'!$A$1:$C$7</definedName>
    <definedName name="_xlnm.Print_Area_4">'4'!$A$1:$F$50</definedName>
    <definedName name="_xlnm.Print_Area_5">'5'!$A$1:$G$53</definedName>
    <definedName name="_xlnm.Print_Area_6">'6'!$A$1:$F$34</definedName>
    <definedName name="_xlnm.Print_Area_7">'7'!$A$1:$G$33</definedName>
    <definedName name="_xlnm.Print_Area_8">#N/A</definedName>
    <definedName name="_xlnm.Print_Area" localSheetId="0">'1'!$A$1:$E$23</definedName>
    <definedName name="_xlnm.Print_Area" localSheetId="6">'10'!$B$1:$K$117</definedName>
    <definedName name="_xlnm.Print_Area" localSheetId="7">'11'!$B$1:$L$119</definedName>
    <definedName name="_xlnm.Print_Area" localSheetId="1">'2'!$A$1:$C$7</definedName>
    <definedName name="_xlnm.Print_Area" localSheetId="2">'4'!$A$1:$F$50</definedName>
    <definedName name="_xlnm.Print_Area" localSheetId="3">'5'!$A$1:$G$53</definedName>
    <definedName name="_xlnm.Print_Area" localSheetId="4">'6'!$A$1:$F$34</definedName>
    <definedName name="_xlnm.Print_Area" localSheetId="5">'7'!$A$1:$G$33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<sst xmlns="http://schemas.openxmlformats.org/spreadsheetml/2006/main" count="1833" uniqueCount="295">
  <si>
    <t>Приложение 1
к решению «О бюджете 
муниципального образования Ининское сельское поселение
на 2015 год и на плановый 
период 2016 и 2017 годов»</t>
  </si>
  <si>
    <t>Перечень главных администраторов доходов бюджета муниципального образования Ининское сельское поселение</t>
  </si>
  <si>
    <t>Код  главы администратора</t>
  </si>
  <si>
    <t>Код доходов</t>
  </si>
  <si>
    <t>Наименование  доходов</t>
  </si>
  <si>
    <t>Сельская администрация Ининского сельского поселения Онгудайского района Республики Алтай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</si>
  <si>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</si>
  <si>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</si>
  <si>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</si>
  <si>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</si>
  <si>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114 02052 10 0000 410</t>
  </si>
  <si>
    <t>Доходы от реализации имущества, находящегося в оперативномуправлении учреждений, находящихся в велении органов управления поселений (за исключением имущества муниципальных автономных учреждений),в части реализации основных средствпо указанному имуществу</t>
  </si>
  <si>
    <t>114 02053 10 0000 440</t>
  </si>
  <si>
    <t>Доходы от реализации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в части реализации материальных запасов по указанному имуществу</t>
  </si>
  <si>
    <t>115 02050 10 0000 140</t>
  </si>
  <si>
    <t>Платежи,взимаемые организациями поселений за выполнение определенных функций</t>
  </si>
  <si>
    <t>117 01050 10 0000 180</t>
  </si>
  <si>
    <t>Невыясненные поступления, зачисляемые в бюджеты поселений</t>
  </si>
  <si>
    <t>117 05050 10 0000 180</t>
  </si>
  <si>
    <t>Прочие неналоговые доходы бюджетов поселений</t>
  </si>
  <si>
    <t>202 01001 10 0000 151</t>
  </si>
  <si>
    <t>Дотации бюджетам поселений на выравнивание бюджетной обеспеченности</t>
  </si>
  <si>
    <t>202 01003 10 0000 151</t>
  </si>
  <si>
    <t>Дотации бюджетам поселений на поддержку мер по обеспечению сбалансированности местных бюджетов</t>
  </si>
  <si>
    <t>202 02999 10 0000 151</t>
  </si>
  <si>
    <t>Прочие субсидии бюджетам поселений</t>
  </si>
  <si>
    <t>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</si>
  <si>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комиссариата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</si>
  <si>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</si>
  <si>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</si>
  <si>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202 04014 10 0000 151</t>
  </si>
  <si>
    <t xml:space="preserve">   Межбюджетные трансферты, 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соглашениямидля компенсации дополнительных расходов, возникших в результате решений, принятых органами власти другого уровня</t>
  </si>
  <si>
    <t>208 05000 10 0000 180</t>
  </si>
  <si>
    <t>Перечисления избюджетов поселений (в бюджеты поселений) для осуществления возврата (зачета)излишне взысканных сумм налогов, сбров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</si>
  <si>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</si>
  <si>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</si>
  <si>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Примечание: форма приложения заполняется по каждому главному администратору бюджета МР;</t>
  </si>
  <si>
    <t xml:space="preserve">Приложением утверждается перечень главных администраторов доходов местного бюджета - органов местного самоуправления, бюджетные учреждения МО,  также рекомендуем включить в приложение  территориальные органы (подразделения) федеральных органов исполнительной власти, исполнительные органы государственной власти Республики Алтай, осуществляющие администрирование доходов местного бюджета . </t>
  </si>
  <si>
    <t>Приложение 2
к решению «О бюджете 
муниципального образования Ининское сельскоепоселение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</si>
  <si>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Ининское сельское поселение</t>
  </si>
  <si>
    <t>Код главы</t>
  </si>
  <si>
    <t>Код группы, подгруппы, статьи и вида источников</t>
  </si>
  <si>
    <t>Наименование</t>
  </si>
  <si>
    <t>Увеличение остатков средств</t>
  </si>
  <si>
    <t>Уменьшение остатков средств</t>
  </si>
  <si>
    <t xml:space="preserve">Приложение 4
к решению «О бюджете 
муниципального образования Ининское сельское поселение
на 2015 год и на плановый 
период 2016 и 2017 годов» </t>
  </si>
  <si>
    <t>Объем поступлений доходов в бюджет муниципального образования Ининское сельское поселение в 2015 году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</si>
  <si>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</si>
  <si>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</si>
  <si>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</si>
  <si>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</si>
  <si>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</si>
  <si>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</si>
  <si>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</si>
  <si>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</si>
  <si>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</si>
  <si>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</si>
  <si>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</si>
  <si>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</si>
  <si>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</si>
  <si>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</si>
  <si>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</si>
  <si>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</si>
  <si>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</si>
  <si>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100</t>
  </si>
  <si>
    <t>103 02230 01 0000 110</t>
  </si>
  <si>
    <t>Доходы от уплаты акцизов на дизельное топливо, зачисляемые в консолидированные бюджеты Российской Федерации</t>
  </si>
  <si>
    <t>103 02240 01 0000 110</t>
  </si>
  <si>
    <t>Доходы от уплаты акцизов на моторные масла для дизельных и (или) карбютарных(инжекторных) двигателей, зачисляемыев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</si>
  <si>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</si>
  <si>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РоссийскойФедерации, зачисляемые в консолидированные бюджеты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</si>
  <si>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</si>
  <si>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</si>
  <si>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</si>
  <si>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</si>
  <si>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</si>
  <si>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</si>
  <si>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</si>
  <si>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</si>
  <si>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</si>
  <si>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</si>
  <si>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</si>
  <si>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</si>
  <si>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</si>
  <si>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</si>
  <si>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</si>
  <si>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</si>
  <si>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</si>
  <si>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</si>
  <si>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</si>
  <si>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</si>
  <si>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</si>
  <si>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801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</si>
  <si>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</si>
  <si>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</si>
  <si>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</si>
  <si>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</si>
  <si>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</si>
  <si>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</si>
  <si>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</si>
  <si>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</si>
  <si>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</si>
  <si>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</si>
  <si>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</si>
  <si>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</si>
  <si>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</si>
  <si>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</si>
  <si>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</si>
  <si>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</si>
  <si>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</si>
  <si>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</si>
  <si>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</si>
  <si>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</si>
  <si>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</si>
  <si>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</si>
  <si>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</si>
  <si>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</si>
  <si>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</si>
  <si>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</si>
  <si>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</si>
  <si>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</si>
  <si>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</si>
  <si>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</si>
  <si>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</si>
  <si>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</si>
  <si>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</si>
  <si>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</si>
  <si>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</si>
  <si>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</si>
  <si>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</si>
  <si>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</si>
  <si>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</si>
  <si>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</si>
  <si>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2 02 04000 00 0000 151</t>
  </si>
  <si>
    <t>Иные межбюджетные трансферты</t>
  </si>
  <si>
    <t xml:space="preserve"> 2 02 04012 10 0000 151</t>
  </si>
  <si>
    <t>Иные межбюджетные трансферты общего характера</t>
  </si>
  <si>
    <t>Всего доходов</t>
  </si>
  <si>
    <t>* отражается код главы главного администратора (администратора) доходов местного бюджета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</si>
  <si>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</si>
  <si>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</si>
  <si>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 xml:space="preserve">Приложение 5
к решению «О бюджете 
муниципального образования Ининское сельское поселение 
на 2015 год и на плановый 
период 2016 и 2017 годов» </t>
  </si>
  <si>
    <t>Объем поступлений доходов в бюджет муниципального образования Ининское сельское поселение в 2016-2017 году</t>
  </si>
  <si>
    <t>2016 г</t>
  </si>
  <si>
    <t>2017 г</t>
  </si>
  <si>
    <t>2 02 03015 10 0000 151</t>
  </si>
  <si>
    <t xml:space="preserve">2 07 00000 00 0000 180  </t>
  </si>
  <si>
    <t xml:space="preserve">Прочие безвозмездные поступления  </t>
  </si>
  <si>
    <t>Приложение  6
к решению «О бюджете 
муниципального образования Ининское сельское поселение
на 2015 год и на плановый 
период 2016 и 2017 годов»</t>
  </si>
  <si>
    <t>Распределение
бюджетных ассигнований по разделам, подразделам классификации расходов бюджета муниципального образования Ининское сельское поселение   на 2015 год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</si>
  <si>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</si>
  <si>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</si>
  <si>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</si>
  <si>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</si>
  <si>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</si>
  <si>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</si>
  <si>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</si>
  <si>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</si>
  <si>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</si>
  <si>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</si>
  <si>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</si>
  <si>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</si>
  <si>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</si>
  <si>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</si>
  <si>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</si>
  <si>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</si>
  <si>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</si>
  <si>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</si>
  <si>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</si>
  <si>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</si>
  <si>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</si>
  <si>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</si>
  <si>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</si>
  <si>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</si>
  <si>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</si>
  <si>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</si>
  <si>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</si>
  <si>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</si>
  <si>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</si>
  <si>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</si>
  <si>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</si>
  <si>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</si>
  <si>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</si>
  <si>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</si>
  <si>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</si>
  <si>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</si>
  <si>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</si>
  <si>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Связь и информатика</t>
  </si>
  <si>
    <t>0410</t>
  </si>
  <si>
    <t>Другие вопросы в области национальной экономики</t>
  </si>
  <si>
    <t>0412</t>
  </si>
  <si>
    <t>Приложение 7
к решению «О бюджете 
муниципального образования Ининское сельское поселение
на 2015 год и на плановый 
период 2016 и 2017 годов»</t>
  </si>
  <si>
    <t>Распределение
бюджетных ассигнований по разделам, подразделам классификации расходов бюджета муниципального образования Ининское сельское поселение  на 2016-2017 годы</t>
  </si>
  <si>
    <t>Изменения на 2016 год (+;-)</t>
  </si>
  <si>
    <t>Сумма на 2016 год с учетом изменений</t>
  </si>
  <si>
    <t>Сумма на 2017 год</t>
  </si>
  <si>
    <t>Приложение 10
к решению «О бюджете 
муниципального образования Ининское сельское поселение
на 2015 год и на плановый 
период 2016 и 2017 годов»</t>
  </si>
  <si>
    <t>Ведомственная структура расходов бюджета муниципального образования Ининское сельское поселениена 2015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</si>
  <si>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</si>
  <si>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</si>
  <si>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</si>
  <si>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</si>
  <si>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</si>
  <si>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</si>
  <si>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</si>
  <si>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</si>
  <si>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 xml:space="preserve">Итого с учетом изменений 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</si>
  <si>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</si>
  <si>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</si>
  <si>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</si>
  <si>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</si>
  <si>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</si>
  <si>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</si>
  <si>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</si>
  <si>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</si>
  <si>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</si>
  <si>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</si>
  <si>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</si>
  <si>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</si>
  <si>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</si>
  <si>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</si>
  <si>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</si>
  <si>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</si>
  <si>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</si>
  <si>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АВЦП" Обеспечение деятельности Администрации МО Ининское сельское поселение на 2015-2018 годы"</t>
  </si>
  <si>
    <t>0100801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</si>
  <si>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</si>
  <si>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</si>
  <si>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</si>
  <si>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</si>
  <si>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</si>
  <si>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</si>
  <si>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</si>
  <si>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</si>
  <si>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</si>
  <si>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</si>
  <si>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Фонд оплаты труда и страховые взносы
</t>
  </si>
  <si>
    <t>0020300</t>
  </si>
  <si>
    <t>0020400</t>
  </si>
  <si>
    <t xml:space="preserve">Закупка товаров, работ, услуг в сфере информационно-коммуникационных технологий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</si>
  <si>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</si>
  <si>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</si>
  <si>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</si>
  <si>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</si>
  <si>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</si>
  <si>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</si>
  <si>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</si>
  <si>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</si>
  <si>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</si>
  <si>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</si>
  <si>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Осуществление первичного воинского учета на территориях, где отсутствуют военные комиссариаты</t>
  </si>
  <si>
    <t>9905118</t>
  </si>
  <si>
    <t>0013600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</si>
  <si>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</si>
  <si>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</si>
  <si>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</si>
  <si>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</si>
  <si>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Подпрограмма «Устойчивое развитие систем жизнеобеспечения муниципального образования Ининское сельское поселение на 2015-2018 годы»</t>
  </si>
  <si>
    <t>0120000</t>
  </si>
  <si>
    <t>Обеспечение развития благоустройства поселения</t>
  </si>
  <si>
    <t>0120001</t>
  </si>
  <si>
    <t>Подпрограмма "Развитие социально-культурной сферы  в муниципальном образовании Ининское сельское поселение на 2015-2018 годы."</t>
  </si>
  <si>
    <t>0130000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</si>
  <si>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2015-2018 годы."</t>
  </si>
  <si>
    <t>0130001</t>
  </si>
  <si>
    <t>Обеспечение деятельности подведомственных учреждений</t>
  </si>
  <si>
    <t>4319900</t>
  </si>
  <si>
    <t>Жилищно-коммунальное хозяйство</t>
  </si>
  <si>
    <t>0029900</t>
  </si>
  <si>
    <t>Культура, кинематография</t>
  </si>
  <si>
    <t xml:space="preserve">Культура 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</si>
  <si>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</si>
  <si>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0130002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</si>
  <si>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</si>
  <si>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</si>
  <si>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</si>
  <si>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</si>
  <si>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</si>
  <si>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2015-2018 годы."</t>
  </si>
  <si>
    <t>0130003</t>
  </si>
  <si>
    <t>0100003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</si>
  <si>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</si>
  <si>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</si>
  <si>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</si>
  <si>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</si>
  <si>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</si>
  <si>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</si>
  <si>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11
к решению «О бюджете 
муниципального образования Ининское сельское поселение
на 2015 год и на плановый 
период 2016 и 2017 годов»</t>
  </si>
  <si>
    <t>Ведомственная структура расходов бюджета муниципального образования Ининское сельское поселение на 2016-2017 годы</t>
  </si>
  <si>
    <t>2016 год</t>
  </si>
  <si>
    <t>2017 год</t>
  </si>
  <si>
    <t>Утверждено доходов</t>
  </si>
  <si>
    <t>АВЦП" Обеспечение деятельности Администрации МО Ининское сельское поселение на 2015-2018 гг."</t>
  </si>
  <si>
    <t>ВЦП "Развитие транспортной инфраструктуры Ининского сельского поселения"</t>
  </si>
  <si>
    <t>7950001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</si>
</sst>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6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justify"/>
      <protection/>
    </xf>
    <xf numFmtId="0" fontId="6" fillId="0" borderId="0" xfId="33" applyFont="1" applyAlignment="1">
      <alignment horizontal="left"/>
      <protection/>
    </xf>
    <xf numFmtId="0" fontId="7" fillId="0" borderId="0" xfId="33" applyFont="1" applyAlignment="1">
      <alignment horizontal="left"/>
      <protection/>
    </xf>
    <xf numFmtId="0" fontId="6" fillId="0" borderId="0" xfId="33" applyFont="1" applyAlignment="1">
      <alignment horizontal="justify"/>
      <protection/>
    </xf>
    <xf numFmtId="0" fontId="6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vertical="center" wrapText="1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justify" vertical="center"/>
      <protection/>
    </xf>
    <xf numFmtId="0" fontId="10" fillId="0" borderId="0" xfId="33" applyFont="1" applyAlignment="1">
      <alignment horizontal="left" wrapText="1"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 horizontal="justify" vertical="top" wrapText="1"/>
      <protection/>
    </xf>
    <xf numFmtId="0" fontId="2" fillId="0" borderId="0" xfId="33">
      <alignment/>
      <protection/>
    </xf>
    <xf numFmtId="0" fontId="6" fillId="0" borderId="0" xfId="33" applyFont="1" applyFill="1">
      <alignment/>
      <protection/>
    </xf>
    <xf numFmtId="0" fontId="5" fillId="0" borderId="0" xfId="33" applyFont="1" applyFill="1" applyAlignment="1">
      <alignment horizontal="right" wrapText="1"/>
      <protection/>
    </xf>
    <xf numFmtId="0" fontId="4" fillId="0" borderId="0" xfId="33" applyFont="1" applyFill="1" applyAlignment="1">
      <alignment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11" fillId="0" borderId="0" xfId="33" applyFont="1">
      <alignment/>
      <protection/>
    </xf>
    <xf numFmtId="0" fontId="6" fillId="0" borderId="14" xfId="33" applyFont="1" applyBorder="1" applyAlignment="1">
      <alignment horizontal="center"/>
      <protection/>
    </xf>
    <xf numFmtId="3" fontId="6" fillId="0" borderId="15" xfId="33" applyNumberFormat="1" applyFont="1" applyBorder="1" applyAlignment="1">
      <alignment horizontal="center" wrapText="1"/>
      <protection/>
    </xf>
    <xf numFmtId="0" fontId="6" fillId="0" borderId="15" xfId="33" applyFont="1" applyBorder="1" applyAlignment="1">
      <alignment horizontal="justify" wrapText="1"/>
      <protection/>
    </xf>
    <xf numFmtId="3" fontId="6" fillId="0" borderId="16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wrapText="1"/>
      <protection/>
    </xf>
    <xf numFmtId="0" fontId="11" fillId="0" borderId="17" xfId="33" applyFont="1" applyBorder="1">
      <alignment/>
      <protection/>
    </xf>
    <xf numFmtId="0" fontId="11" fillId="0" borderId="18" xfId="33" applyFont="1" applyBorder="1">
      <alignment/>
      <protection/>
    </xf>
    <xf numFmtId="0" fontId="11" fillId="0" borderId="19" xfId="33" applyFont="1" applyBorder="1">
      <alignment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12" fillId="0" borderId="0" xfId="33" applyFont="1" applyAlignment="1">
      <alignment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justify" vertical="center" wrapText="1"/>
      <protection/>
    </xf>
    <xf numFmtId="0" fontId="6" fillId="0" borderId="20" xfId="33" applyFont="1" applyBorder="1" applyAlignment="1">
      <alignment horizontal="center" vertical="center" wrapText="1"/>
      <protection/>
    </xf>
    <xf numFmtId="0" fontId="5" fillId="0" borderId="0" xfId="33" applyFont="1">
      <alignment/>
      <protection/>
    </xf>
    <xf numFmtId="49" fontId="7" fillId="0" borderId="14" xfId="33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justify" vertical="center" wrapText="1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2" fontId="7" fillId="0" borderId="20" xfId="33" applyNumberFormat="1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vertical="center"/>
      <protection/>
    </xf>
    <xf numFmtId="49" fontId="7" fillId="0" borderId="14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2" fontId="6" fillId="0" borderId="10" xfId="33" applyNumberFormat="1" applyFont="1" applyBorder="1" applyAlignment="1">
      <alignment horizontal="center" vertical="center" wrapText="1"/>
      <protection/>
    </xf>
    <xf numFmtId="2" fontId="6" fillId="0" borderId="20" xfId="33" applyNumberFormat="1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vertical="center" wrapText="1"/>
      <protection/>
    </xf>
    <xf numFmtId="2" fontId="9" fillId="33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7" fillId="0" borderId="0" xfId="33" applyFont="1">
      <alignment/>
      <protection/>
    </xf>
    <xf numFmtId="165" fontId="6" fillId="0" borderId="10" xfId="33" applyNumberFormat="1" applyFont="1" applyBorder="1" applyAlignment="1">
      <alignment horizontal="center" vertical="center" wrapText="1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2" fontId="8" fillId="0" borderId="20" xfId="33" applyNumberFormat="1" applyFont="1" applyBorder="1" applyAlignment="1">
      <alignment horizontal="center" vertical="center" wrapText="1"/>
      <protection/>
    </xf>
    <xf numFmtId="0" fontId="17" fillId="0" borderId="0" xfId="33" applyFont="1">
      <alignment/>
      <protection/>
    </xf>
    <xf numFmtId="49" fontId="9" fillId="0" borderId="14" xfId="33" applyNumberFormat="1" applyFont="1" applyBorder="1" applyAlignment="1">
      <alignment horizontal="center" vertical="center" wrapText="1"/>
      <protection/>
    </xf>
    <xf numFmtId="2" fontId="9" fillId="0" borderId="20" xfId="33" applyNumberFormat="1" applyFont="1" applyBorder="1" applyAlignment="1">
      <alignment horizontal="center" vertical="center" wrapText="1"/>
      <protection/>
    </xf>
    <xf numFmtId="0" fontId="17" fillId="0" borderId="0" xfId="33" applyFont="1" applyBorder="1">
      <alignment/>
      <protection/>
    </xf>
    <xf numFmtId="49" fontId="7" fillId="0" borderId="17" xfId="33" applyNumberFormat="1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justify" vertical="center" wrapText="1"/>
      <protection/>
    </xf>
    <xf numFmtId="2" fontId="7" fillId="0" borderId="18" xfId="33" applyNumberFormat="1" applyFont="1" applyBorder="1" applyAlignment="1">
      <alignment horizontal="center" vertical="center" wrapText="1"/>
      <protection/>
    </xf>
    <xf numFmtId="2" fontId="7" fillId="0" borderId="19" xfId="33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Alignment="1">
      <alignment horizontal="justify" vertical="center" wrapText="1"/>
      <protection/>
    </xf>
    <xf numFmtId="0" fontId="18" fillId="0" borderId="0" xfId="33" applyFont="1">
      <alignment/>
      <protection/>
    </xf>
    <xf numFmtId="0" fontId="18" fillId="0" borderId="0" xfId="33" applyFont="1" applyAlignment="1">
      <alignment/>
      <protection/>
    </xf>
    <xf numFmtId="0" fontId="18" fillId="0" borderId="0" xfId="33" applyFont="1" applyAlignment="1">
      <alignment horizontal="right" vertical="top" wrapText="1"/>
      <protection/>
    </xf>
    <xf numFmtId="0" fontId="18" fillId="0" borderId="0" xfId="33" applyFont="1" applyAlignment="1">
      <alignment horizontal="left" vertical="top" wrapText="1"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13" fillId="0" borderId="12" xfId="33" applyFont="1" applyBorder="1" applyAlignment="1">
      <alignment horizontal="justify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justify" vertical="center" wrapText="1"/>
      <protection/>
    </xf>
    <xf numFmtId="0" fontId="5" fillId="0" borderId="20" xfId="33" applyFont="1" applyFill="1" applyBorder="1">
      <alignment/>
      <protection/>
    </xf>
    <xf numFmtId="2" fontId="7" fillId="0" borderId="20" xfId="33" applyNumberFormat="1" applyFont="1" applyFill="1" applyBorder="1" applyAlignment="1">
      <alignment horizontal="center" vertical="center" wrapText="1"/>
      <protection/>
    </xf>
    <xf numFmtId="2" fontId="6" fillId="0" borderId="20" xfId="33" applyNumberFormat="1" applyFont="1" applyFill="1" applyBorder="1" applyAlignment="1">
      <alignment horizontal="center" vertical="center" wrapText="1"/>
      <protection/>
    </xf>
    <xf numFmtId="2" fontId="6" fillId="0" borderId="20" xfId="33" applyNumberFormat="1" applyFont="1" applyFill="1" applyBorder="1" applyAlignment="1">
      <alignment horizontal="center" vertical="center"/>
      <protection/>
    </xf>
    <xf numFmtId="2" fontId="7" fillId="0" borderId="20" xfId="33" applyNumberFormat="1" applyFont="1" applyFill="1" applyBorder="1" applyAlignment="1">
      <alignment horizontal="center" vertical="center"/>
      <protection/>
    </xf>
    <xf numFmtId="0" fontId="7" fillId="0" borderId="20" xfId="33" applyFont="1" applyFill="1" applyBorder="1" applyAlignment="1">
      <alignment horizontal="center" vertical="center"/>
      <protection/>
    </xf>
    <xf numFmtId="2" fontId="9" fillId="0" borderId="20" xfId="33" applyNumberFormat="1" applyFont="1" applyFill="1" applyBorder="1" applyAlignment="1">
      <alignment horizontal="center" vertical="center"/>
      <protection/>
    </xf>
    <xf numFmtId="2" fontId="8" fillId="0" borderId="20" xfId="33" applyNumberFormat="1" applyFont="1" applyFill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 wrapText="1"/>
      <protection/>
    </xf>
    <xf numFmtId="2" fontId="9" fillId="0" borderId="10" xfId="33" applyNumberFormat="1" applyFont="1" applyBorder="1" applyAlignment="1">
      <alignment horizontal="center" vertical="center" wrapText="1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8" fillId="0" borderId="20" xfId="33" applyNumberFormat="1" applyFont="1" applyFill="1" applyBorder="1" applyAlignment="1">
      <alignment vertical="center"/>
      <protection/>
    </xf>
    <xf numFmtId="2" fontId="6" fillId="0" borderId="21" xfId="33" applyNumberFormat="1" applyFont="1" applyBorder="1" applyAlignment="1">
      <alignment horizontal="center" vertical="center" wrapText="1"/>
      <protection/>
    </xf>
    <xf numFmtId="2" fontId="6" fillId="0" borderId="22" xfId="33" applyNumberFormat="1" applyFont="1" applyFill="1" applyBorder="1" applyAlignment="1">
      <alignment horizontal="center" vertical="center"/>
      <protection/>
    </xf>
    <xf numFmtId="0" fontId="18" fillId="0" borderId="22" xfId="33" applyFont="1" applyFill="1" applyBorder="1" applyAlignment="1">
      <alignment vertical="center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9" fillId="0" borderId="0" xfId="33" applyFont="1" applyAlignment="1">
      <alignment wrapText="1"/>
      <protection/>
    </xf>
    <xf numFmtId="0" fontId="7" fillId="0" borderId="0" xfId="33" applyFont="1" applyAlignment="1">
      <alignment horizontal="center" vertical="top" wrapText="1"/>
      <protection/>
    </xf>
    <xf numFmtId="0" fontId="2" fillId="0" borderId="0" xfId="33" applyAlignment="1">
      <alignment/>
      <protection/>
    </xf>
    <xf numFmtId="0" fontId="7" fillId="0" borderId="0" xfId="33" applyFont="1" applyAlignment="1">
      <alignment horizontal="center" wrapText="1"/>
      <protection/>
    </xf>
    <xf numFmtId="0" fontId="6" fillId="0" borderId="0" xfId="33" applyFont="1" applyAlignment="1">
      <alignment horizontal="center" vertical="top" wrapText="1"/>
      <protection/>
    </xf>
    <xf numFmtId="0" fontId="11" fillId="0" borderId="0" xfId="33" applyFont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18" fillId="0" borderId="0" xfId="33" applyFont="1" applyAlignment="1">
      <alignment horizontal="center" vertical="center" wrapText="1"/>
      <protection/>
    </xf>
    <xf numFmtId="0" fontId="6" fillId="0" borderId="10" xfId="33" applyFont="1" applyBorder="1" applyAlignment="1">
      <alignment horizontal="center" wrapText="1"/>
      <protection/>
    </xf>
    <xf numFmtId="0" fontId="18" fillId="0" borderId="20" xfId="33" applyFont="1" applyBorder="1" applyAlignment="1">
      <alignment horizontal="center" vertical="center" wrapText="1"/>
      <protection/>
    </xf>
    <xf numFmtId="1" fontId="7" fillId="0" borderId="14" xfId="33" applyNumberFormat="1" applyFont="1" applyFill="1" applyBorder="1" applyAlignment="1">
      <alignment horizontal="left" vertical="top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2" fontId="7" fillId="0" borderId="10" xfId="33" applyNumberFormat="1" applyFont="1" applyFill="1" applyBorder="1" applyAlignment="1">
      <alignment horizontal="center" vertical="center" wrapText="1"/>
      <protection/>
    </xf>
    <xf numFmtId="1" fontId="6" fillId="0" borderId="14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Fill="1" applyBorder="1" applyAlignment="1">
      <alignment horizontal="center" vertical="center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0" xfId="33" applyNumberFormat="1" applyFont="1" applyFill="1" applyBorder="1" applyAlignment="1">
      <alignment horizontal="center" vertical="center"/>
      <protection/>
    </xf>
    <xf numFmtId="1" fontId="6" fillId="0" borderId="14" xfId="33" applyNumberFormat="1" applyFont="1" applyFill="1" applyBorder="1" applyAlignment="1">
      <alignment horizontal="left" vertical="top" wrapText="1"/>
      <protection/>
    </xf>
    <xf numFmtId="2" fontId="6" fillId="0" borderId="20" xfId="33" applyNumberFormat="1" applyFont="1" applyFill="1" applyBorder="1" applyAlignment="1">
      <alignment horizontal="center"/>
      <protection/>
    </xf>
    <xf numFmtId="1" fontId="7" fillId="0" borderId="14" xfId="33" applyNumberFormat="1" applyFont="1" applyFill="1" applyBorder="1" applyAlignment="1">
      <alignment horizontal="justify" vertical="center" wrapText="1"/>
      <protection/>
    </xf>
    <xf numFmtId="0" fontId="6" fillId="0" borderId="14" xfId="33" applyFont="1" applyFill="1" applyBorder="1" applyAlignment="1">
      <alignment horizontal="justify" vertical="center" wrapText="1"/>
      <protection/>
    </xf>
    <xf numFmtId="0" fontId="7" fillId="0" borderId="14" xfId="33" applyFont="1" applyBorder="1">
      <alignment/>
      <protection/>
    </xf>
    <xf numFmtId="49" fontId="7" fillId="0" borderId="10" xfId="33" applyNumberFormat="1" applyFont="1" applyFill="1" applyBorder="1" applyAlignment="1">
      <alignment horizontal="center" vertical="center"/>
      <protection/>
    </xf>
    <xf numFmtId="0" fontId="6" fillId="0" borderId="23" xfId="33" applyFont="1" applyBorder="1">
      <alignment/>
      <protection/>
    </xf>
    <xf numFmtId="2" fontId="7" fillId="0" borderId="10" xfId="33" applyNumberFormat="1" applyFont="1" applyFill="1" applyBorder="1" applyAlignment="1">
      <alignment horizontal="center"/>
      <protection/>
    </xf>
    <xf numFmtId="2" fontId="7" fillId="0" borderId="20" xfId="33" applyNumberFormat="1" applyFont="1" applyFill="1" applyBorder="1" applyAlignment="1">
      <alignment horizontal="center"/>
      <protection/>
    </xf>
    <xf numFmtId="0" fontId="6" fillId="0" borderId="14" xfId="33" applyFont="1" applyFill="1" applyBorder="1" applyAlignment="1">
      <alignment wrapText="1"/>
      <protection/>
    </xf>
    <xf numFmtId="2" fontId="6" fillId="0" borderId="10" xfId="33" applyNumberFormat="1" applyFont="1" applyFill="1" applyBorder="1" applyAlignment="1">
      <alignment horizontal="center"/>
      <protection/>
    </xf>
    <xf numFmtId="1" fontId="7" fillId="0" borderId="14" xfId="33" applyNumberFormat="1" applyFont="1" applyFill="1" applyBorder="1" applyAlignment="1">
      <alignment horizontal="justify" vertical="top" wrapText="1"/>
      <protection/>
    </xf>
    <xf numFmtId="0" fontId="7" fillId="0" borderId="14" xfId="33" applyFont="1" applyFill="1" applyBorder="1" applyAlignment="1">
      <alignment wrapText="1"/>
      <protection/>
    </xf>
    <xf numFmtId="0" fontId="6" fillId="0" borderId="14" xfId="33" applyFont="1" applyFill="1" applyBorder="1" applyAlignment="1">
      <alignment horizontal="left" vertical="center" wrapText="1"/>
      <protection/>
    </xf>
    <xf numFmtId="1" fontId="7" fillId="0" borderId="17" xfId="33" applyNumberFormat="1" applyFont="1" applyFill="1" applyBorder="1" applyAlignment="1">
      <alignment horizontal="left" vertical="top" wrapText="1"/>
      <protection/>
    </xf>
    <xf numFmtId="49" fontId="6" fillId="0" borderId="18" xfId="33" applyNumberFormat="1" applyFont="1" applyFill="1" applyBorder="1" applyAlignment="1">
      <alignment horizontal="center" vertical="center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2" fontId="7" fillId="0" borderId="19" xfId="33" applyNumberFormat="1" applyFont="1" applyFill="1" applyBorder="1" applyAlignment="1">
      <alignment horizontal="center" vertical="center" wrapText="1"/>
      <protection/>
    </xf>
    <xf numFmtId="0" fontId="6" fillId="0" borderId="24" xfId="33" applyFont="1" applyFill="1" applyBorder="1" applyAlignment="1">
      <alignment horizontal="left" vertical="center" wrapText="1"/>
      <protection/>
    </xf>
    <xf numFmtId="49" fontId="6" fillId="0" borderId="24" xfId="33" applyNumberFormat="1" applyFont="1" applyFill="1" applyBorder="1" applyAlignment="1">
      <alignment horizontal="center" wrapText="1"/>
      <protection/>
    </xf>
    <xf numFmtId="0" fontId="6" fillId="0" borderId="24" xfId="33" applyFont="1" applyBorder="1" applyAlignment="1">
      <alignment horizontal="center" vertical="center"/>
      <protection/>
    </xf>
    <xf numFmtId="0" fontId="6" fillId="0" borderId="24" xfId="33" applyFont="1" applyBorder="1">
      <alignment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49" fontId="6" fillId="0" borderId="10" xfId="33" applyNumberFormat="1" applyFont="1" applyFill="1" applyBorder="1" applyAlignment="1">
      <alignment horizontal="center" wrapText="1"/>
      <protection/>
    </xf>
    <xf numFmtId="0" fontId="6" fillId="0" borderId="10" xfId="33" applyFont="1" applyBorder="1">
      <alignment/>
      <protection/>
    </xf>
    <xf numFmtId="0" fontId="6" fillId="0" borderId="0" xfId="33" applyFont="1" applyAlignment="1">
      <alignment wrapText="1"/>
      <protection/>
    </xf>
    <xf numFmtId="49" fontId="6" fillId="0" borderId="0" xfId="33" applyNumberFormat="1" applyFont="1" applyAlignment="1">
      <alignment horizontal="center"/>
      <protection/>
    </xf>
    <xf numFmtId="0" fontId="6" fillId="0" borderId="0" xfId="33" applyFont="1" applyAlignment="1">
      <alignment horizontal="center" vertical="center"/>
      <protection/>
    </xf>
    <xf numFmtId="2" fontId="18" fillId="0" borderId="0" xfId="33" applyNumberFormat="1" applyFont="1">
      <alignment/>
      <protection/>
    </xf>
    <xf numFmtId="49" fontId="4" fillId="0" borderId="0" xfId="33" applyNumberFormat="1" applyFont="1" applyAlignment="1">
      <alignment horizontal="center"/>
      <protection/>
    </xf>
    <xf numFmtId="0" fontId="13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13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2" fontId="6" fillId="0" borderId="20" xfId="33" applyNumberFormat="1" applyFont="1" applyBorder="1" applyAlignment="1">
      <alignment horizontal="center" vertical="center"/>
      <protection/>
    </xf>
    <xf numFmtId="0" fontId="6" fillId="0" borderId="14" xfId="33" applyFont="1" applyBorder="1">
      <alignment/>
      <protection/>
    </xf>
    <xf numFmtId="2" fontId="7" fillId="0" borderId="10" xfId="33" applyNumberFormat="1" applyFont="1" applyFill="1" applyBorder="1" applyAlignment="1">
      <alignment horizontal="center" vertical="center"/>
      <protection/>
    </xf>
    <xf numFmtId="0" fontId="20" fillId="0" borderId="0" xfId="33" applyFont="1">
      <alignment/>
      <protection/>
    </xf>
    <xf numFmtId="0" fontId="21" fillId="0" borderId="0" xfId="33" applyFont="1" applyAlignment="1">
      <alignment horizontal="center" vertical="top" wrapText="1"/>
      <protection/>
    </xf>
    <xf numFmtId="0" fontId="21" fillId="0" borderId="0" xfId="33" applyFont="1" applyAlignment="1">
      <alignment vertical="top" wrapText="1"/>
      <protection/>
    </xf>
    <xf numFmtId="49" fontId="21" fillId="0" borderId="0" xfId="33" applyNumberFormat="1" applyFont="1" applyAlignment="1">
      <alignment horizontal="center" vertical="top" wrapText="1"/>
      <protection/>
    </xf>
    <xf numFmtId="0" fontId="22" fillId="0" borderId="0" xfId="33" applyFont="1" applyAlignment="1">
      <alignment horizontal="right" wrapText="1"/>
      <protection/>
    </xf>
    <xf numFmtId="0" fontId="23" fillId="0" borderId="0" xfId="33" applyFont="1">
      <alignment/>
      <protection/>
    </xf>
    <xf numFmtId="0" fontId="24" fillId="0" borderId="0" xfId="33" applyFont="1" applyFill="1" applyBorder="1" applyAlignment="1">
      <alignment horizontal="center"/>
      <protection/>
    </xf>
    <xf numFmtId="0" fontId="24" fillId="0" borderId="0" xfId="33" applyFont="1" applyFill="1" applyBorder="1" applyAlignment="1">
      <alignment horizontal="right"/>
      <protection/>
    </xf>
    <xf numFmtId="0" fontId="26" fillId="0" borderId="0" xfId="33" applyFont="1">
      <alignment/>
      <protection/>
    </xf>
    <xf numFmtId="0" fontId="5" fillId="0" borderId="10" xfId="33" applyFont="1" applyFill="1" applyBorder="1" applyAlignment="1">
      <alignment horizontal="center" vertical="top" wrapText="1"/>
      <protection/>
    </xf>
    <xf numFmtId="49" fontId="5" fillId="0" borderId="10" xfId="33" applyNumberFormat="1" applyFont="1" applyFill="1" applyBorder="1" applyAlignment="1">
      <alignment horizontal="center" vertical="top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justify" vertical="center" wrapText="1"/>
      <protection/>
    </xf>
    <xf numFmtId="49" fontId="13" fillId="0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3" fillId="0" borderId="0" xfId="33" applyFont="1" applyAlignment="1">
      <alignment horizontal="justify" vertical="center" wrapText="1"/>
      <protection/>
    </xf>
    <xf numFmtId="0" fontId="5" fillId="0" borderId="10" xfId="33" applyFont="1" applyFill="1" applyBorder="1" applyAlignment="1">
      <alignment horizontal="justify" vertical="center" wrapText="1"/>
      <protection/>
    </xf>
    <xf numFmtId="2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27" fillId="0" borderId="10" xfId="54" applyFont="1" applyFill="1" applyBorder="1" applyAlignment="1">
      <alignment horizontal="justify" vertical="center" wrapText="1"/>
      <protection/>
    </xf>
    <xf numFmtId="2" fontId="23" fillId="0" borderId="0" xfId="33" applyNumberFormat="1" applyFont="1">
      <alignment/>
      <protection/>
    </xf>
    <xf numFmtId="0" fontId="27" fillId="0" borderId="25" xfId="54" applyFont="1" applyFill="1" applyBorder="1" applyAlignment="1">
      <alignment horizontal="left" wrapText="1"/>
      <protection/>
    </xf>
    <xf numFmtId="49" fontId="5" fillId="0" borderId="10" xfId="53" applyNumberFormat="1" applyFont="1" applyFill="1" applyBorder="1" applyAlignment="1">
      <alignment horizontal="left" wrapText="1"/>
      <protection/>
    </xf>
    <xf numFmtId="0" fontId="5" fillId="0" borderId="10" xfId="33" applyFont="1" applyFill="1" applyBorder="1" applyAlignment="1">
      <alignment wrapText="1"/>
      <protection/>
    </xf>
    <xf numFmtId="0" fontId="28" fillId="0" borderId="0" xfId="54" applyFont="1" applyFill="1" applyBorder="1" applyAlignment="1">
      <alignment horizontal="left" wrapText="1"/>
      <protection/>
    </xf>
    <xf numFmtId="49" fontId="12" fillId="0" borderId="0" xfId="33" applyNumberFormat="1" applyFont="1" applyFill="1" applyBorder="1" applyAlignment="1">
      <alignment horizontal="center" wrapText="1"/>
      <protection/>
    </xf>
    <xf numFmtId="0" fontId="21" fillId="0" borderId="0" xfId="54" applyFont="1" applyFill="1" applyBorder="1" applyAlignment="1">
      <alignment horizontal="left"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13" fillId="0" borderId="10" xfId="33" applyNumberFormat="1" applyFont="1" applyFill="1" applyBorder="1" applyAlignment="1">
      <alignment horizontal="justify" vertical="center" wrapText="1"/>
      <protection/>
    </xf>
    <xf numFmtId="49" fontId="5" fillId="0" borderId="10" xfId="3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left" wrapText="1"/>
      <protection/>
    </xf>
    <xf numFmtId="0" fontId="5" fillId="33" borderId="10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49" fontId="5" fillId="0" borderId="10" xfId="33" applyNumberFormat="1" applyFont="1" applyFill="1" applyBorder="1" applyAlignment="1">
      <alignment horizontal="center" vertical="center" shrinkToFit="1"/>
      <protection/>
    </xf>
    <xf numFmtId="0" fontId="23" fillId="0" borderId="0" xfId="33" applyFont="1" applyBorder="1">
      <alignment/>
      <protection/>
    </xf>
    <xf numFmtId="49" fontId="13" fillId="0" borderId="10" xfId="33" applyNumberFormat="1" applyFont="1" applyFill="1" applyBorder="1" applyAlignment="1">
      <alignment horizontal="center" vertical="center"/>
      <protection/>
    </xf>
    <xf numFmtId="0" fontId="13" fillId="0" borderId="0" xfId="33" applyFont="1">
      <alignment/>
      <protection/>
    </xf>
    <xf numFmtId="0" fontId="25" fillId="0" borderId="10" xfId="54" applyFont="1" applyBorder="1" applyAlignment="1">
      <alignment horizontal="left" wrapText="1"/>
      <protection/>
    </xf>
    <xf numFmtId="0" fontId="5" fillId="0" borderId="26" xfId="33" applyNumberFormat="1" applyFont="1" applyFill="1" applyBorder="1" applyAlignment="1" applyProtection="1">
      <alignment wrapText="1"/>
      <protection/>
    </xf>
    <xf numFmtId="2" fontId="5" fillId="0" borderId="10" xfId="33" applyNumberFormat="1" applyFont="1" applyFill="1" applyBorder="1" applyAlignment="1">
      <alignment horizontal="center" vertical="center"/>
      <protection/>
    </xf>
    <xf numFmtId="2" fontId="13" fillId="0" borderId="10" xfId="3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wrapText="1"/>
      <protection/>
    </xf>
    <xf numFmtId="0" fontId="13" fillId="33" borderId="10" xfId="33" applyFont="1" applyFill="1" applyBorder="1" applyAlignment="1">
      <alignment horizontal="justify" vertical="center" wrapText="1" shrinkToFit="1"/>
      <protection/>
    </xf>
    <xf numFmtId="0" fontId="13" fillId="0" borderId="10" xfId="33" applyFont="1" applyBorder="1" applyAlignment="1">
      <alignment horizontal="justify" vertical="center" wrapText="1"/>
      <protection/>
    </xf>
    <xf numFmtId="0" fontId="27" fillId="0" borderId="25" xfId="54" applyFont="1" applyFill="1" applyBorder="1" applyAlignment="1">
      <alignment horizontal="justify" vertical="center" wrapText="1"/>
      <protection/>
    </xf>
    <xf numFmtId="49" fontId="13" fillId="0" borderId="10" xfId="53" applyNumberFormat="1" applyFont="1" applyFill="1" applyBorder="1" applyAlignment="1">
      <alignment horizontal="justify" vertical="center" wrapText="1"/>
      <protection/>
    </xf>
    <xf numFmtId="49" fontId="5" fillId="0" borderId="10" xfId="53" applyNumberFormat="1" applyFont="1" applyFill="1" applyBorder="1" applyAlignment="1">
      <alignment horizontal="justify" vertical="center" wrapText="1"/>
      <protection/>
    </xf>
    <xf numFmtId="49" fontId="13" fillId="0" borderId="27" xfId="33" applyNumberFormat="1" applyFont="1" applyFill="1" applyBorder="1" applyAlignment="1">
      <alignment horizontal="center" vertical="center"/>
      <protection/>
    </xf>
    <xf numFmtId="49" fontId="13" fillId="0" borderId="28" xfId="33" applyNumberFormat="1" applyFont="1" applyFill="1" applyBorder="1" applyAlignment="1">
      <alignment horizontal="center" vertical="center"/>
      <protection/>
    </xf>
    <xf numFmtId="49" fontId="5" fillId="0" borderId="27" xfId="33" applyNumberFormat="1" applyFont="1" applyFill="1" applyBorder="1" applyAlignment="1">
      <alignment horizontal="center" vertical="center"/>
      <protection/>
    </xf>
    <xf numFmtId="0" fontId="13" fillId="33" borderId="10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top" wrapText="1"/>
      <protection/>
    </xf>
    <xf numFmtId="0" fontId="21" fillId="0" borderId="0" xfId="33" applyFont="1" applyFill="1" applyAlignment="1">
      <alignment vertical="top" wrapText="1"/>
      <protection/>
    </xf>
    <xf numFmtId="49" fontId="21" fillId="0" borderId="0" xfId="33" applyNumberFormat="1" applyFont="1" applyFill="1" applyAlignment="1">
      <alignment horizontal="center" vertical="top" wrapText="1"/>
      <protection/>
    </xf>
    <xf numFmtId="0" fontId="29" fillId="0" borderId="0" xfId="33" applyFont="1">
      <alignment/>
      <protection/>
    </xf>
    <xf numFmtId="0" fontId="9" fillId="0" borderId="0" xfId="33" applyFont="1" applyAlignment="1">
      <alignment vertical="top" wrapText="1"/>
      <protection/>
    </xf>
    <xf numFmtId="0" fontId="24" fillId="0" borderId="10" xfId="33" applyFont="1" applyFill="1" applyBorder="1" applyAlignment="1">
      <alignment horizontal="center"/>
      <protection/>
    </xf>
    <xf numFmtId="0" fontId="21" fillId="0" borderId="0" xfId="33" applyNumberFormat="1" applyFont="1" applyFill="1" applyAlignment="1">
      <alignment horizontal="center" vertical="top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top" wrapText="1"/>
      <protection/>
    </xf>
    <xf numFmtId="49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 applyProtection="1">
      <alignment horizontal="left" vertical="center" wrapText="1"/>
      <protection/>
    </xf>
    <xf numFmtId="11" fontId="9" fillId="0" borderId="10" xfId="33" applyNumberFormat="1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 applyProtection="1">
      <alignment horizontal="left" vertical="center" wrapText="1"/>
      <protection hidden="1" locked="0"/>
    </xf>
    <xf numFmtId="2" fontId="9" fillId="0" borderId="10" xfId="33" applyNumberFormat="1" applyFont="1" applyFill="1" applyBorder="1" applyAlignment="1" applyProtection="1">
      <alignment horizontal="left" vertical="center" wrapText="1"/>
      <protection locked="0"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0" fontId="6" fillId="0" borderId="10" xfId="33" applyFont="1" applyBorder="1" applyAlignment="1">
      <alignment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0" fillId="0" borderId="0" xfId="33" applyFont="1" applyFill="1" applyBorder="1" applyAlignment="1">
      <alignment horizontal="justify" vertical="top" wrapText="1"/>
      <protection/>
    </xf>
    <xf numFmtId="0" fontId="4" fillId="0" borderId="0" xfId="33" applyFont="1" applyBorder="1" applyAlignment="1">
      <alignment horizontal="justify" vertical="top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10" fillId="0" borderId="29" xfId="33" applyFont="1" applyBorder="1" applyAlignment="1">
      <alignment vertical="top" wrapText="1"/>
      <protection/>
    </xf>
    <xf numFmtId="0" fontId="10" fillId="0" borderId="0" xfId="33" applyFont="1" applyBorder="1" applyAlignment="1">
      <alignment horizontal="left" wrapText="1"/>
      <protection/>
    </xf>
    <xf numFmtId="49" fontId="7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center" wrapText="1"/>
      <protection/>
    </xf>
    <xf numFmtId="49" fontId="7" fillId="0" borderId="13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22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25" fillId="0" borderId="0" xfId="33" applyFont="1" applyFill="1" applyBorder="1" applyAlignment="1">
      <alignment horizontal="right"/>
      <protection/>
    </xf>
    <xf numFmtId="0" fontId="9" fillId="0" borderId="0" xfId="33" applyFont="1" applyBorder="1" applyAlignment="1">
      <alignment horizontal="left" vertical="top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28"/>
  <sheetViews>
    <sheetView zoomScalePageLayoutView="0" workbookViewId="0" topLeftCell="A1">
      <selection activeCell="D21" sqref="D2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33.28125" style="1" customWidth="1"/>
    <col min="4" max="4" width="32.140625" style="2" customWidth="1"/>
    <col min="5" max="5" width="88.00390625" style="2" customWidth="1"/>
    <col min="6" max="16384" width="9.140625" style="1" customWidth="1"/>
  </cols>
  <sheetData>
    <row r="1" spans="4:5" ht="83.25" customHeight="1">
      <c r="D1" s="228" t="s">
        <v>0</v>
      </c>
      <c r="E1" s="228"/>
    </row>
    <row r="4" spans="2:5" s="3" customFormat="1" ht="33.75" customHeight="1">
      <c r="B4" s="229" t="s">
        <v>1</v>
      </c>
      <c r="C4" s="229"/>
      <c r="D4" s="229"/>
      <c r="E4" s="229"/>
    </row>
    <row r="5" spans="2:5" s="3" customFormat="1" ht="18.75">
      <c r="B5" s="4"/>
      <c r="D5" s="5"/>
      <c r="E5" s="5"/>
    </row>
    <row r="6" spans="2:5" s="6" customFormat="1" ht="42" customHeight="1">
      <c r="B6" s="7" t="s">
        <v>2</v>
      </c>
      <c r="C6" s="7" t="s">
        <v>3</v>
      </c>
      <c r="D6" s="230" t="s">
        <v>4</v>
      </c>
      <c r="E6" s="230"/>
    </row>
    <row r="7" spans="2:5" s="6" customFormat="1" ht="27" customHeight="1">
      <c r="B7" s="231" t="s">
        <v>5</v>
      </c>
      <c r="C7" s="231"/>
      <c r="D7" s="231"/>
      <c r="E7" s="231"/>
    </row>
    <row r="8" spans="2:5" s="6" customFormat="1" ht="57" customHeight="1">
      <c r="B8" s="8">
        <v>801</v>
      </c>
      <c r="C8" s="9" t="s">
        <v>6</v>
      </c>
      <c r="D8" s="232" t="s">
        <v>7</v>
      </c>
      <c r="E8" s="232"/>
    </row>
    <row r="9" spans="2:5" s="6" customFormat="1" ht="39" customHeight="1">
      <c r="B9" s="8">
        <v>801</v>
      </c>
      <c r="C9" s="9" t="s">
        <v>8</v>
      </c>
      <c r="D9" s="232" t="s">
        <v>9</v>
      </c>
      <c r="E9" s="232"/>
    </row>
    <row r="10" spans="2:5" s="6" customFormat="1" ht="70.5" customHeight="1">
      <c r="B10" s="8">
        <v>801</v>
      </c>
      <c r="C10" s="9" t="s">
        <v>10</v>
      </c>
      <c r="D10" s="232" t="s">
        <v>11</v>
      </c>
      <c r="E10" s="232"/>
    </row>
    <row r="11" spans="2:5" s="6" customFormat="1" ht="76.5" customHeight="1">
      <c r="B11" s="8">
        <v>801</v>
      </c>
      <c r="C11" s="9" t="s">
        <v>12</v>
      </c>
      <c r="D11" s="233" t="s">
        <v>13</v>
      </c>
      <c r="E11" s="233"/>
    </row>
    <row r="12" spans="2:5" s="6" customFormat="1" ht="33.75" customHeight="1">
      <c r="B12" s="8">
        <v>801</v>
      </c>
      <c r="C12" s="9" t="s">
        <v>14</v>
      </c>
      <c r="D12" s="232" t="s">
        <v>15</v>
      </c>
      <c r="E12" s="232"/>
    </row>
    <row r="13" spans="2:5" s="6" customFormat="1" ht="20.25" customHeight="1">
      <c r="B13" s="8">
        <v>801</v>
      </c>
      <c r="C13" s="9" t="s">
        <v>16</v>
      </c>
      <c r="D13" s="232" t="s">
        <v>17</v>
      </c>
      <c r="E13" s="232"/>
    </row>
    <row r="14" spans="2:5" s="6" customFormat="1" ht="20.25" customHeight="1">
      <c r="B14" s="8">
        <v>801</v>
      </c>
      <c r="C14" s="9" t="s">
        <v>18</v>
      </c>
      <c r="D14" s="232" t="s">
        <v>19</v>
      </c>
      <c r="E14" s="232"/>
    </row>
    <row r="15" spans="2:5" s="6" customFormat="1" ht="20.25" customHeight="1">
      <c r="B15" s="8">
        <v>801</v>
      </c>
      <c r="C15" s="9" t="s">
        <v>20</v>
      </c>
      <c r="D15" s="232" t="s">
        <v>21</v>
      </c>
      <c r="E15" s="232"/>
    </row>
    <row r="16" spans="2:5" s="6" customFormat="1" ht="39.75" customHeight="1">
      <c r="B16" s="8">
        <v>801</v>
      </c>
      <c r="C16" s="9" t="s">
        <v>22</v>
      </c>
      <c r="D16" s="234" t="s">
        <v>23</v>
      </c>
      <c r="E16" s="234"/>
    </row>
    <row r="17" spans="2:5" s="6" customFormat="1" ht="20.25" customHeight="1">
      <c r="B17" s="8">
        <v>801</v>
      </c>
      <c r="C17" s="9" t="s">
        <v>24</v>
      </c>
      <c r="D17" s="232" t="s">
        <v>25</v>
      </c>
      <c r="E17" s="232"/>
    </row>
    <row r="18" spans="2:5" s="6" customFormat="1" ht="36" customHeight="1">
      <c r="B18" s="8">
        <v>801</v>
      </c>
      <c r="C18" s="9" t="s">
        <v>26</v>
      </c>
      <c r="D18" s="232" t="s">
        <v>27</v>
      </c>
      <c r="E18" s="232"/>
    </row>
    <row r="19" spans="2:5" s="6" customFormat="1" ht="57.75" customHeight="1">
      <c r="B19" s="8">
        <v>801</v>
      </c>
      <c r="C19" s="9" t="s">
        <v>28</v>
      </c>
      <c r="D19" s="235" t="s">
        <v>29</v>
      </c>
      <c r="E19" s="235"/>
    </row>
    <row r="20" spans="2:5" s="6" customFormat="1" ht="78.75" customHeight="1">
      <c r="B20" s="8">
        <v>801</v>
      </c>
      <c r="C20" s="9" t="s">
        <v>30</v>
      </c>
      <c r="D20" s="236" t="s">
        <v>31</v>
      </c>
      <c r="E20" s="236"/>
    </row>
    <row r="21" spans="2:5" s="6" customFormat="1" ht="82.5" customHeight="1">
      <c r="B21" s="8">
        <v>801</v>
      </c>
      <c r="C21" s="9" t="s">
        <v>32</v>
      </c>
      <c r="D21" s="237" t="s">
        <v>33</v>
      </c>
      <c r="E21" s="237"/>
    </row>
    <row r="22" spans="2:5" s="6" customFormat="1" ht="43.5" customHeight="1">
      <c r="B22" s="8">
        <v>801</v>
      </c>
      <c r="C22" s="9" t="s">
        <v>34</v>
      </c>
      <c r="D22" s="238" t="s">
        <v>35</v>
      </c>
      <c r="E22" s="238"/>
    </row>
    <row r="23" spans="2:5" s="6" customFormat="1" ht="18.75">
      <c r="B23" s="11"/>
      <c r="C23" s="11"/>
      <c r="D23" s="12"/>
      <c r="E23" s="12"/>
    </row>
    <row r="24" spans="2:5" s="6" customFormat="1" ht="49.5" customHeight="1">
      <c r="B24" s="239" t="s">
        <v>36</v>
      </c>
      <c r="C24" s="239"/>
      <c r="D24" s="239"/>
      <c r="E24" s="239"/>
    </row>
    <row r="25" spans="2:5" s="6" customFormat="1" ht="116.25" customHeight="1">
      <c r="B25" s="240" t="s">
        <v>37</v>
      </c>
      <c r="C25" s="240"/>
      <c r="D25" s="240"/>
      <c r="E25" s="240"/>
    </row>
    <row r="26" spans="2:5" s="6" customFormat="1" ht="72" customHeight="1">
      <c r="B26" s="13"/>
      <c r="C26" s="13"/>
      <c r="D26" s="13"/>
      <c r="E26" s="13"/>
    </row>
    <row r="27" spans="2:5" ht="12.75">
      <c r="B27" s="14"/>
      <c r="C27" s="14"/>
      <c r="D27" s="15"/>
      <c r="E27" s="15"/>
    </row>
    <row r="28" spans="2:5" ht="12.75" customHeight="1">
      <c r="B28" s="14"/>
      <c r="C28" s="14"/>
      <c r="D28" s="241"/>
      <c r="E28" s="241"/>
    </row>
  </sheetData>
  <sheetProtection selectLockedCells="1" selectUnlockedCells="1"/>
  <mergeCells count="22">
    <mergeCell ref="D22:E22"/>
    <mergeCell ref="B24:E24"/>
    <mergeCell ref="B25:E25"/>
    <mergeCell ref="D28:E28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1:E1"/>
    <mergeCell ref="B4:E4"/>
    <mergeCell ref="D6:E6"/>
    <mergeCell ref="B7:E7"/>
    <mergeCell ref="D8:E8"/>
    <mergeCell ref="D9:E9"/>
  </mergeCells>
  <printOptions/>
  <pageMargins left="0.75" right="0.3798611111111111" top="1" bottom="1" header="0.5118055555555555" footer="0.5118055555555555"/>
  <pageSetup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"/>
  <sheetViews>
    <sheetView zoomScalePageLayoutView="0" workbookViewId="0" topLeftCell="A1">
      <selection activeCell="B5" sqref="B5"/>
    </sheetView>
  </sheetViews>
  <sheetFormatPr defaultColWidth="8.7109375" defaultRowHeight="12.75"/>
  <cols>
    <col min="1" max="1" width="14.57421875" style="16" customWidth="1"/>
    <col min="2" max="2" width="76.8515625" style="16" customWidth="1"/>
    <col min="3" max="3" width="38.28125" style="16" customWidth="1"/>
    <col min="4" max="16384" width="8.7109375" style="16" customWidth="1"/>
  </cols>
  <sheetData>
    <row r="1" spans="1:10" ht="94.5" customHeight="1">
      <c r="A1" s="17"/>
      <c r="B1" s="17"/>
      <c r="C1" s="18" t="s">
        <v>38</v>
      </c>
      <c r="D1" s="19"/>
      <c r="E1" s="19"/>
      <c r="F1" s="19"/>
      <c r="G1" s="19"/>
      <c r="H1" s="19"/>
      <c r="I1" s="19"/>
      <c r="J1" s="19"/>
    </row>
    <row r="2" spans="1:3" ht="18.75">
      <c r="A2" s="17"/>
      <c r="B2" s="17"/>
      <c r="C2" s="17"/>
    </row>
    <row r="3" spans="1:3" ht="66" customHeight="1">
      <c r="A3" s="242" t="s">
        <v>39</v>
      </c>
      <c r="B3" s="242"/>
      <c r="C3" s="242"/>
    </row>
    <row r="4" spans="1:3" s="23" customFormat="1" ht="64.5" customHeight="1">
      <c r="A4" s="20" t="s">
        <v>40</v>
      </c>
      <c r="B4" s="21" t="s">
        <v>41</v>
      </c>
      <c r="C4" s="22" t="s">
        <v>42</v>
      </c>
    </row>
    <row r="5" spans="1:3" ht="18.75">
      <c r="A5" s="24">
        <v>801</v>
      </c>
      <c r="B5" s="25">
        <v>1050201100000510</v>
      </c>
      <c r="C5" s="26" t="s">
        <v>43</v>
      </c>
    </row>
    <row r="6" spans="1:3" ht="18.75">
      <c r="A6" s="24">
        <v>801</v>
      </c>
      <c r="B6" s="27">
        <v>1050201100000610</v>
      </c>
      <c r="C6" s="28" t="s">
        <v>44</v>
      </c>
    </row>
    <row r="7" spans="1:3" ht="15">
      <c r="A7" s="29"/>
      <c r="B7" s="30"/>
      <c r="C7" s="31"/>
    </row>
  </sheetData>
  <sheetProtection selectLockedCells="1" selectUnlockedCells="1"/>
  <mergeCells count="1">
    <mergeCell ref="A3:C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61"/>
  <sheetViews>
    <sheetView zoomScaleSheetLayoutView="100" zoomScalePageLayoutView="0" workbookViewId="0" topLeftCell="A42">
      <selection activeCell="A47" sqref="A47"/>
    </sheetView>
  </sheetViews>
  <sheetFormatPr defaultColWidth="8.7109375" defaultRowHeight="26.25" customHeight="1"/>
  <cols>
    <col min="1" max="1" width="17.421875" style="16" customWidth="1"/>
    <col min="2" max="2" width="35.8515625" style="32" customWidth="1"/>
    <col min="3" max="3" width="60.28125" style="33" customWidth="1"/>
    <col min="4" max="4" width="0" style="33" hidden="1" customWidth="1"/>
    <col min="5" max="5" width="18.140625" style="33" customWidth="1"/>
    <col min="6" max="6" width="18.7109375" style="32" customWidth="1"/>
    <col min="7" max="16384" width="8.7109375" style="16" customWidth="1"/>
  </cols>
  <sheetData>
    <row r="1" spans="2:6" s="1" customFormat="1" ht="114" customHeight="1">
      <c r="B1" s="34"/>
      <c r="C1" s="35"/>
      <c r="D1" s="35"/>
      <c r="E1" s="228" t="s">
        <v>45</v>
      </c>
      <c r="F1" s="228"/>
    </row>
    <row r="2" spans="1:6" s="6" customFormat="1" ht="21" customHeight="1">
      <c r="A2" s="243" t="s">
        <v>46</v>
      </c>
      <c r="B2" s="243"/>
      <c r="C2" s="243"/>
      <c r="D2" s="243"/>
      <c r="E2" s="243"/>
      <c r="F2" s="243"/>
    </row>
    <row r="3" spans="1:6" s="1" customFormat="1" ht="15.75">
      <c r="A3" s="36"/>
      <c r="B3" s="37"/>
      <c r="C3" s="38"/>
      <c r="D3" s="38"/>
      <c r="E3" s="38"/>
      <c r="F3" s="39" t="s">
        <v>47</v>
      </c>
    </row>
    <row r="4" spans="1:6" s="6" customFormat="1" ht="56.25">
      <c r="A4" s="40" t="s">
        <v>48</v>
      </c>
      <c r="B4" s="41" t="s">
        <v>49</v>
      </c>
      <c r="C4" s="41" t="s">
        <v>50</v>
      </c>
      <c r="D4" s="41"/>
      <c r="E4" s="41" t="s">
        <v>51</v>
      </c>
      <c r="F4" s="42" t="s">
        <v>52</v>
      </c>
    </row>
    <row r="5" spans="1:6" s="46" customFormat="1" ht="18.75">
      <c r="A5" s="43">
        <v>1</v>
      </c>
      <c r="B5" s="7">
        <v>2</v>
      </c>
      <c r="C5" s="44">
        <v>3</v>
      </c>
      <c r="D5" s="44"/>
      <c r="E5" s="7">
        <v>4</v>
      </c>
      <c r="F5" s="45">
        <v>5</v>
      </c>
    </row>
    <row r="6" spans="1:6" s="6" customFormat="1" ht="18.75">
      <c r="A6" s="47" t="s">
        <v>53</v>
      </c>
      <c r="B6" s="48" t="s">
        <v>54</v>
      </c>
      <c r="C6" s="49" t="s">
        <v>55</v>
      </c>
      <c r="D6" s="50">
        <f>D7+D27</f>
        <v>291.06</v>
      </c>
      <c r="E6" s="50">
        <f>F6-D6</f>
        <v>17.480000000000018</v>
      </c>
      <c r="F6" s="51">
        <f>F7+F27</f>
        <v>308.54</v>
      </c>
    </row>
    <row r="7" spans="1:6" s="6" customFormat="1" ht="18.75">
      <c r="A7" s="52"/>
      <c r="B7" s="48"/>
      <c r="C7" s="49" t="s">
        <v>56</v>
      </c>
      <c r="D7" s="50">
        <f>D8+++D10+D15+D18+D24</f>
        <v>291.06</v>
      </c>
      <c r="E7" s="50">
        <f>F7-D7</f>
        <v>-2.519999999999982</v>
      </c>
      <c r="F7" s="51">
        <f>F8+++F10+F15+F18+F24</f>
        <v>288.54</v>
      </c>
    </row>
    <row r="8" spans="1:6" s="6" customFormat="1" ht="18.75">
      <c r="A8" s="53" t="s">
        <v>53</v>
      </c>
      <c r="B8" s="54" t="s">
        <v>57</v>
      </c>
      <c r="C8" s="44" t="s">
        <v>58</v>
      </c>
      <c r="D8" s="55">
        <f>D9</f>
        <v>53.9</v>
      </c>
      <c r="E8" s="55"/>
      <c r="F8" s="56">
        <f>F9</f>
        <v>53.9</v>
      </c>
    </row>
    <row r="9" spans="1:6" s="6" customFormat="1" ht="112.5">
      <c r="A9" s="57" t="s">
        <v>59</v>
      </c>
      <c r="B9" s="58" t="s">
        <v>60</v>
      </c>
      <c r="C9" s="59" t="s">
        <v>61</v>
      </c>
      <c r="D9" s="60">
        <v>53.9</v>
      </c>
      <c r="E9" s="55"/>
      <c r="F9" s="56">
        <v>53.9</v>
      </c>
    </row>
    <row r="10" spans="1:6" s="6" customFormat="1" ht="56.25" hidden="1">
      <c r="A10" s="53" t="s">
        <v>53</v>
      </c>
      <c r="B10" s="61" t="s">
        <v>62</v>
      </c>
      <c r="C10" s="49" t="s">
        <v>63</v>
      </c>
      <c r="D10" s="50">
        <f>D11+D12+D13+D14</f>
        <v>0</v>
      </c>
      <c r="E10" s="50"/>
      <c r="F10" s="51">
        <f>F11+F12+F13+F14</f>
        <v>0</v>
      </c>
    </row>
    <row r="11" spans="1:6" s="6" customFormat="1" ht="56.25" hidden="1">
      <c r="A11" s="57" t="s">
        <v>64</v>
      </c>
      <c r="B11" s="7" t="s">
        <v>65</v>
      </c>
      <c r="C11" s="62" t="s">
        <v>66</v>
      </c>
      <c r="D11" s="55">
        <v>0</v>
      </c>
      <c r="E11" s="55"/>
      <c r="F11" s="56">
        <v>0</v>
      </c>
    </row>
    <row r="12" spans="1:6" s="6" customFormat="1" ht="93.75" hidden="1">
      <c r="A12" s="57" t="s">
        <v>64</v>
      </c>
      <c r="B12" s="7" t="s">
        <v>67</v>
      </c>
      <c r="C12" s="62" t="s">
        <v>68</v>
      </c>
      <c r="D12" s="55">
        <v>0</v>
      </c>
      <c r="E12" s="55"/>
      <c r="F12" s="56">
        <v>0</v>
      </c>
    </row>
    <row r="13" spans="1:6" s="6" customFormat="1" ht="93.75" hidden="1">
      <c r="A13" s="57" t="s">
        <v>64</v>
      </c>
      <c r="B13" s="7" t="s">
        <v>69</v>
      </c>
      <c r="C13" s="62" t="s">
        <v>70</v>
      </c>
      <c r="D13" s="55">
        <v>0</v>
      </c>
      <c r="E13" s="55"/>
      <c r="F13" s="56">
        <v>0</v>
      </c>
    </row>
    <row r="14" spans="1:6" s="6" customFormat="1" ht="93.75" hidden="1">
      <c r="A14" s="57" t="s">
        <v>64</v>
      </c>
      <c r="B14" s="7" t="s">
        <v>71</v>
      </c>
      <c r="C14" s="62" t="s">
        <v>72</v>
      </c>
      <c r="D14" s="55">
        <v>0</v>
      </c>
      <c r="E14" s="55"/>
      <c r="F14" s="56">
        <v>0</v>
      </c>
    </row>
    <row r="15" spans="1:6" s="63" customFormat="1" ht="18.75">
      <c r="A15" s="53" t="s">
        <v>53</v>
      </c>
      <c r="B15" s="48" t="s">
        <v>73</v>
      </c>
      <c r="C15" s="49" t="s">
        <v>74</v>
      </c>
      <c r="D15" s="50">
        <f>D16</f>
        <v>9.24</v>
      </c>
      <c r="E15" s="50"/>
      <c r="F15" s="51">
        <f>F17</f>
        <v>9.24</v>
      </c>
    </row>
    <row r="16" spans="1:6" s="6" customFormat="1" ht="18.75">
      <c r="A16" s="57" t="s">
        <v>53</v>
      </c>
      <c r="B16" s="7" t="s">
        <v>75</v>
      </c>
      <c r="C16" s="44" t="s">
        <v>76</v>
      </c>
      <c r="D16" s="55">
        <f>D17</f>
        <v>9.24</v>
      </c>
      <c r="E16" s="55"/>
      <c r="F16" s="56">
        <f>F17</f>
        <v>9.24</v>
      </c>
    </row>
    <row r="17" spans="1:6" s="6" customFormat="1" ht="18.75">
      <c r="A17" s="57" t="s">
        <v>59</v>
      </c>
      <c r="B17" s="7" t="s">
        <v>77</v>
      </c>
      <c r="C17" s="62" t="s">
        <v>76</v>
      </c>
      <c r="D17" s="55">
        <v>9.24</v>
      </c>
      <c r="E17" s="55"/>
      <c r="F17" s="56">
        <v>9.24</v>
      </c>
    </row>
    <row r="18" spans="1:6" s="63" customFormat="1" ht="18.75">
      <c r="A18" s="53" t="s">
        <v>53</v>
      </c>
      <c r="B18" s="48" t="s">
        <v>78</v>
      </c>
      <c r="C18" s="49" t="s">
        <v>79</v>
      </c>
      <c r="D18" s="50">
        <f>D19+D21</f>
        <v>213.4</v>
      </c>
      <c r="E18" s="50"/>
      <c r="F18" s="51">
        <f>F19+F21</f>
        <v>213.4</v>
      </c>
    </row>
    <row r="19" spans="1:6" s="63" customFormat="1" ht="18.75">
      <c r="A19" s="53" t="s">
        <v>53</v>
      </c>
      <c r="B19" s="48" t="s">
        <v>80</v>
      </c>
      <c r="C19" s="49" t="s">
        <v>81</v>
      </c>
      <c r="D19" s="50">
        <f>D20</f>
        <v>48.4</v>
      </c>
      <c r="E19" s="50"/>
      <c r="F19" s="51">
        <f>F20</f>
        <v>48.4</v>
      </c>
    </row>
    <row r="20" spans="1:6" s="63" customFormat="1" ht="75">
      <c r="A20" s="57" t="s">
        <v>59</v>
      </c>
      <c r="B20" s="58" t="s">
        <v>82</v>
      </c>
      <c r="C20" s="62" t="s">
        <v>83</v>
      </c>
      <c r="D20" s="55">
        <v>48.4</v>
      </c>
      <c r="E20" s="55"/>
      <c r="F20" s="56">
        <v>48.4</v>
      </c>
    </row>
    <row r="21" spans="1:6" s="6" customFormat="1" ht="18.75">
      <c r="A21" s="53" t="s">
        <v>53</v>
      </c>
      <c r="B21" s="48" t="s">
        <v>84</v>
      </c>
      <c r="C21" s="49" t="s">
        <v>85</v>
      </c>
      <c r="D21" s="50">
        <f>D22+D23</f>
        <v>165</v>
      </c>
      <c r="E21" s="50"/>
      <c r="F21" s="51">
        <f>F22+F23</f>
        <v>165</v>
      </c>
    </row>
    <row r="22" spans="1:6" s="6" customFormat="1" ht="112.5">
      <c r="A22" s="57" t="s">
        <v>59</v>
      </c>
      <c r="B22" s="64" t="s">
        <v>86</v>
      </c>
      <c r="C22" s="62" t="s">
        <v>87</v>
      </c>
      <c r="D22" s="55">
        <v>55</v>
      </c>
      <c r="E22" s="55"/>
      <c r="F22" s="56">
        <v>55</v>
      </c>
    </row>
    <row r="23" spans="1:6" s="6" customFormat="1" ht="112.5">
      <c r="A23" s="57" t="s">
        <v>59</v>
      </c>
      <c r="B23" s="7" t="s">
        <v>88</v>
      </c>
      <c r="C23" s="62" t="s">
        <v>89</v>
      </c>
      <c r="D23" s="55">
        <v>110</v>
      </c>
      <c r="E23" s="55"/>
      <c r="F23" s="56">
        <v>110</v>
      </c>
    </row>
    <row r="24" spans="1:6" s="63" customFormat="1" ht="35.25" customHeight="1">
      <c r="A24" s="53" t="s">
        <v>53</v>
      </c>
      <c r="B24" s="48" t="s">
        <v>90</v>
      </c>
      <c r="C24" s="49" t="s">
        <v>91</v>
      </c>
      <c r="D24" s="50">
        <f>D25</f>
        <v>14.52</v>
      </c>
      <c r="E24" s="50">
        <f>F24-D24</f>
        <v>-2.5199999999999996</v>
      </c>
      <c r="F24" s="51">
        <f>F25</f>
        <v>12</v>
      </c>
    </row>
    <row r="25" spans="1:6" s="63" customFormat="1" ht="131.25">
      <c r="A25" s="57" t="s">
        <v>92</v>
      </c>
      <c r="B25" s="7" t="s">
        <v>93</v>
      </c>
      <c r="C25" s="62" t="s">
        <v>94</v>
      </c>
      <c r="D25" s="55">
        <v>14.52</v>
      </c>
      <c r="E25" s="55">
        <f>F25-D25</f>
        <v>-2.5199999999999996</v>
      </c>
      <c r="F25" s="56">
        <v>12</v>
      </c>
    </row>
    <row r="26" spans="1:6" s="63" customFormat="1" ht="56.25" hidden="1">
      <c r="A26" s="57" t="s">
        <v>53</v>
      </c>
      <c r="B26" s="48" t="s">
        <v>95</v>
      </c>
      <c r="C26" s="49" t="s">
        <v>96</v>
      </c>
      <c r="D26" s="50"/>
      <c r="E26" s="50">
        <f>F26-D26</f>
        <v>0</v>
      </c>
      <c r="F26" s="51"/>
    </row>
    <row r="27" spans="1:6" s="6" customFormat="1" ht="18.75">
      <c r="A27" s="53" t="s">
        <v>53</v>
      </c>
      <c r="B27" s="48"/>
      <c r="C27" s="49" t="s">
        <v>97</v>
      </c>
      <c r="D27" s="50">
        <f>D28+D35+D37</f>
        <v>0</v>
      </c>
      <c r="E27" s="50">
        <f>F27-D27</f>
        <v>20</v>
      </c>
      <c r="F27" s="51">
        <f>F28+F35+F37</f>
        <v>20</v>
      </c>
    </row>
    <row r="28" spans="1:6" s="63" customFormat="1" ht="56.25" hidden="1">
      <c r="A28" s="53" t="s">
        <v>53</v>
      </c>
      <c r="B28" s="48" t="s">
        <v>98</v>
      </c>
      <c r="C28" s="49" t="s">
        <v>99</v>
      </c>
      <c r="D28" s="50">
        <f>D29</f>
        <v>0</v>
      </c>
      <c r="E28" s="50"/>
      <c r="F28" s="51">
        <f>F29</f>
        <v>0</v>
      </c>
    </row>
    <row r="29" spans="1:6" s="63" customFormat="1" ht="131.25" hidden="1">
      <c r="A29" s="57" t="s">
        <v>53</v>
      </c>
      <c r="B29" s="7" t="s">
        <v>100</v>
      </c>
      <c r="C29" s="10" t="s">
        <v>101</v>
      </c>
      <c r="D29" s="55">
        <v>0</v>
      </c>
      <c r="E29" s="50"/>
      <c r="F29" s="56">
        <f>F30</f>
        <v>0</v>
      </c>
    </row>
    <row r="30" spans="1:6" s="63" customFormat="1" ht="147.75" customHeight="1" hidden="1">
      <c r="A30" s="57" t="s">
        <v>102</v>
      </c>
      <c r="B30" s="7" t="s">
        <v>103</v>
      </c>
      <c r="C30" s="10" t="s">
        <v>104</v>
      </c>
      <c r="D30" s="55">
        <v>0</v>
      </c>
      <c r="E30" s="50">
        <f aca="true" t="shared" si="0" ref="E30:E50">F30-D30</f>
        <v>0</v>
      </c>
      <c r="F30" s="56">
        <v>0</v>
      </c>
    </row>
    <row r="31" spans="1:6" s="63" customFormat="1" ht="37.5" hidden="1">
      <c r="A31" s="53"/>
      <c r="B31" s="48" t="s">
        <v>105</v>
      </c>
      <c r="C31" s="49" t="s">
        <v>106</v>
      </c>
      <c r="D31" s="50"/>
      <c r="E31" s="50">
        <f t="shared" si="0"/>
        <v>0</v>
      </c>
      <c r="F31" s="51"/>
    </row>
    <row r="32" spans="1:6" s="63" customFormat="1" ht="18.75" hidden="1">
      <c r="A32" s="53"/>
      <c r="B32" s="48" t="s">
        <v>107</v>
      </c>
      <c r="C32" s="49" t="s">
        <v>108</v>
      </c>
      <c r="D32" s="50"/>
      <c r="E32" s="50">
        <f t="shared" si="0"/>
        <v>0</v>
      </c>
      <c r="F32" s="51"/>
    </row>
    <row r="33" spans="1:6" s="63" customFormat="1" ht="18.75" hidden="1">
      <c r="A33" s="53"/>
      <c r="B33" s="48" t="s">
        <v>109</v>
      </c>
      <c r="C33" s="49" t="s">
        <v>110</v>
      </c>
      <c r="D33" s="50"/>
      <c r="E33" s="50">
        <f t="shared" si="0"/>
        <v>0</v>
      </c>
      <c r="F33" s="51"/>
    </row>
    <row r="34" spans="1:6" s="63" customFormat="1" ht="18.75" hidden="1">
      <c r="A34" s="53"/>
      <c r="B34" s="48" t="s">
        <v>111</v>
      </c>
      <c r="C34" s="49" t="s">
        <v>112</v>
      </c>
      <c r="D34" s="50"/>
      <c r="E34" s="50">
        <f t="shared" si="0"/>
        <v>0</v>
      </c>
      <c r="F34" s="51"/>
    </row>
    <row r="35" spans="1:6" s="63" customFormat="1" ht="37.5">
      <c r="A35" s="53" t="s">
        <v>53</v>
      </c>
      <c r="B35" s="48" t="s">
        <v>113</v>
      </c>
      <c r="C35" s="49" t="s">
        <v>114</v>
      </c>
      <c r="D35" s="50">
        <f>D36</f>
        <v>0</v>
      </c>
      <c r="E35" s="50">
        <f t="shared" si="0"/>
        <v>20</v>
      </c>
      <c r="F35" s="51">
        <f>F36</f>
        <v>20</v>
      </c>
    </row>
    <row r="36" spans="1:6" s="63" customFormat="1" ht="56.25">
      <c r="A36" s="43">
        <v>801</v>
      </c>
      <c r="B36" s="7" t="s">
        <v>115</v>
      </c>
      <c r="C36" s="44" t="s">
        <v>116</v>
      </c>
      <c r="D36" s="55">
        <v>0</v>
      </c>
      <c r="E36" s="50">
        <f t="shared" si="0"/>
        <v>20</v>
      </c>
      <c r="F36" s="56">
        <v>20</v>
      </c>
    </row>
    <row r="37" spans="1:6" s="63" customFormat="1" ht="37.5" hidden="1">
      <c r="A37" s="53" t="s">
        <v>53</v>
      </c>
      <c r="B37" s="48" t="s">
        <v>105</v>
      </c>
      <c r="C37" s="49" t="s">
        <v>106</v>
      </c>
      <c r="D37" s="50">
        <f>D38</f>
        <v>0</v>
      </c>
      <c r="E37" s="50">
        <f t="shared" si="0"/>
        <v>0</v>
      </c>
      <c r="F37" s="51">
        <f>F38</f>
        <v>0</v>
      </c>
    </row>
    <row r="38" spans="1:6" s="63" customFormat="1" ht="75" hidden="1">
      <c r="A38" s="57" t="s">
        <v>102</v>
      </c>
      <c r="B38" s="7" t="s">
        <v>117</v>
      </c>
      <c r="C38" s="44" t="s">
        <v>118</v>
      </c>
      <c r="D38" s="55">
        <v>0</v>
      </c>
      <c r="E38" s="50">
        <f t="shared" si="0"/>
        <v>0</v>
      </c>
      <c r="F38" s="56">
        <v>0</v>
      </c>
    </row>
    <row r="39" spans="1:6" s="66" customFormat="1" ht="18.75">
      <c r="A39" s="65" t="s">
        <v>53</v>
      </c>
      <c r="B39" s="48" t="s">
        <v>119</v>
      </c>
      <c r="C39" s="49" t="s">
        <v>120</v>
      </c>
      <c r="D39" s="50">
        <f>D40</f>
        <v>4356.2</v>
      </c>
      <c r="E39" s="50">
        <f t="shared" si="0"/>
        <v>160.69999999999982</v>
      </c>
      <c r="F39" s="51">
        <f>F40</f>
        <v>4516.9</v>
      </c>
    </row>
    <row r="40" spans="1:6" s="68" customFormat="1" ht="56.25">
      <c r="A40" s="65" t="s">
        <v>53</v>
      </c>
      <c r="B40" s="48" t="s">
        <v>121</v>
      </c>
      <c r="C40" s="49" t="s">
        <v>122</v>
      </c>
      <c r="D40" s="50">
        <f>D41+D45</f>
        <v>4356.2</v>
      </c>
      <c r="E40" s="50">
        <f t="shared" si="0"/>
        <v>160.69999999999982</v>
      </c>
      <c r="F40" s="67">
        <f>F43+F45+F48</f>
        <v>4516.9</v>
      </c>
    </row>
    <row r="41" spans="1:7" s="68" customFormat="1" ht="37.5" hidden="1">
      <c r="A41" s="69" t="s">
        <v>53</v>
      </c>
      <c r="B41" s="7" t="s">
        <v>121</v>
      </c>
      <c r="C41" s="44" t="s">
        <v>122</v>
      </c>
      <c r="D41" s="55">
        <f>D42</f>
        <v>4301.7</v>
      </c>
      <c r="E41" s="50">
        <f t="shared" si="0"/>
        <v>-1753.8999999999996</v>
      </c>
      <c r="F41" s="70">
        <f>F42</f>
        <v>2547.8</v>
      </c>
      <c r="G41" s="71"/>
    </row>
    <row r="42" spans="1:7" s="68" customFormat="1" ht="37.5">
      <c r="A42" s="69" t="s">
        <v>53</v>
      </c>
      <c r="B42" s="7" t="s">
        <v>123</v>
      </c>
      <c r="C42" s="44" t="s">
        <v>124</v>
      </c>
      <c r="D42" s="55">
        <f>D43</f>
        <v>4301.7</v>
      </c>
      <c r="E42" s="55">
        <f t="shared" si="0"/>
        <v>-1753.8999999999996</v>
      </c>
      <c r="F42" s="70">
        <f>F43</f>
        <v>2547.8</v>
      </c>
      <c r="G42" s="71"/>
    </row>
    <row r="43" spans="1:7" s="68" customFormat="1" ht="37.5">
      <c r="A43" s="69" t="s">
        <v>92</v>
      </c>
      <c r="B43" s="7" t="s">
        <v>20</v>
      </c>
      <c r="C43" s="62" t="s">
        <v>125</v>
      </c>
      <c r="D43" s="55">
        <v>4301.7</v>
      </c>
      <c r="E43" s="55">
        <f t="shared" si="0"/>
        <v>-1753.8999999999996</v>
      </c>
      <c r="F43" s="70">
        <v>2547.8</v>
      </c>
      <c r="G43" s="71"/>
    </row>
    <row r="44" spans="1:7" s="68" customFormat="1" ht="38.25" customHeight="1" hidden="1">
      <c r="A44" s="69"/>
      <c r="B44" s="7" t="s">
        <v>126</v>
      </c>
      <c r="C44" s="44" t="s">
        <v>127</v>
      </c>
      <c r="D44" s="55"/>
      <c r="E44" s="55">
        <f t="shared" si="0"/>
        <v>0</v>
      </c>
      <c r="F44" s="70"/>
      <c r="G44" s="71"/>
    </row>
    <row r="45" spans="1:7" s="68" customFormat="1" ht="37.5">
      <c r="A45" s="69" t="s">
        <v>53</v>
      </c>
      <c r="B45" s="7" t="s">
        <v>128</v>
      </c>
      <c r="C45" s="44" t="s">
        <v>129</v>
      </c>
      <c r="D45" s="55">
        <f>D46+D47</f>
        <v>54.5</v>
      </c>
      <c r="E45" s="55">
        <f t="shared" si="0"/>
        <v>1420.6</v>
      </c>
      <c r="F45" s="70">
        <f>F46+F47</f>
        <v>1475.1</v>
      </c>
      <c r="G45" s="71"/>
    </row>
    <row r="46" spans="1:7" s="68" customFormat="1" ht="56.25">
      <c r="A46" s="69" t="s">
        <v>92</v>
      </c>
      <c r="B46" s="7" t="s">
        <v>26</v>
      </c>
      <c r="C46" s="62" t="s">
        <v>130</v>
      </c>
      <c r="D46" s="55">
        <v>54.5</v>
      </c>
      <c r="E46" s="55">
        <f t="shared" si="0"/>
        <v>6.100000000000001</v>
      </c>
      <c r="F46" s="70">
        <v>60.6</v>
      </c>
      <c r="G46" s="71"/>
    </row>
    <row r="47" spans="1:7" s="68" customFormat="1" ht="56.25">
      <c r="A47" s="69" t="s">
        <v>92</v>
      </c>
      <c r="B47" s="7" t="s">
        <v>131</v>
      </c>
      <c r="C47" s="62" t="s">
        <v>132</v>
      </c>
      <c r="D47" s="55">
        <v>0</v>
      </c>
      <c r="E47" s="55">
        <f t="shared" si="0"/>
        <v>1414.5</v>
      </c>
      <c r="F47" s="70">
        <v>1414.5</v>
      </c>
      <c r="G47" s="71"/>
    </row>
    <row r="48" spans="1:7" s="68" customFormat="1" ht="18.75">
      <c r="A48" s="69" t="s">
        <v>53</v>
      </c>
      <c r="B48" s="7" t="s">
        <v>133</v>
      </c>
      <c r="C48" s="44" t="s">
        <v>134</v>
      </c>
      <c r="D48" s="55">
        <f>D49</f>
        <v>0</v>
      </c>
      <c r="E48" s="55">
        <f t="shared" si="0"/>
        <v>494</v>
      </c>
      <c r="F48" s="56">
        <f>F49</f>
        <v>494</v>
      </c>
      <c r="G48" s="71"/>
    </row>
    <row r="49" spans="1:6" s="6" customFormat="1" ht="37.5">
      <c r="A49" s="57" t="s">
        <v>92</v>
      </c>
      <c r="B49" s="7" t="s">
        <v>135</v>
      </c>
      <c r="C49" s="44" t="s">
        <v>136</v>
      </c>
      <c r="D49" s="55">
        <v>0</v>
      </c>
      <c r="E49" s="55">
        <f t="shared" si="0"/>
        <v>494</v>
      </c>
      <c r="F49" s="56">
        <v>494</v>
      </c>
    </row>
    <row r="50" spans="1:6" s="6" customFormat="1" ht="18.75">
      <c r="A50" s="72"/>
      <c r="B50" s="73"/>
      <c r="C50" s="74" t="s">
        <v>137</v>
      </c>
      <c r="D50" s="75">
        <f>D6+D40</f>
        <v>4647.26</v>
      </c>
      <c r="E50" s="75">
        <f t="shared" si="0"/>
        <v>178.17999999999938</v>
      </c>
      <c r="F50" s="76">
        <f>F6+F40</f>
        <v>4825.44</v>
      </c>
    </row>
    <row r="51" spans="1:6" s="6" customFormat="1" ht="18.75">
      <c r="A51" s="77" t="s">
        <v>138</v>
      </c>
      <c r="B51" s="78"/>
      <c r="C51" s="79"/>
      <c r="D51" s="79"/>
      <c r="E51" s="79"/>
      <c r="F51" s="78"/>
    </row>
    <row r="52" spans="2:6" s="6" customFormat="1" ht="18.75">
      <c r="B52" s="78"/>
      <c r="C52" s="79"/>
      <c r="D52" s="79"/>
      <c r="E52" s="79"/>
      <c r="F52" s="78"/>
    </row>
    <row r="53" spans="1:6" s="80" customFormat="1" ht="75" customHeight="1">
      <c r="A53" s="244" t="s">
        <v>139</v>
      </c>
      <c r="B53" s="244"/>
      <c r="C53" s="244"/>
      <c r="D53" s="244"/>
      <c r="E53" s="244"/>
      <c r="F53" s="244"/>
    </row>
    <row r="54" spans="1:6" s="80" customFormat="1" ht="33" customHeight="1">
      <c r="A54" s="245" t="s">
        <v>140</v>
      </c>
      <c r="B54" s="245"/>
      <c r="C54" s="245"/>
      <c r="D54" s="245"/>
      <c r="E54" s="245"/>
      <c r="F54" s="81"/>
    </row>
    <row r="55" spans="1:6" s="80" customFormat="1" ht="18">
      <c r="A55" s="82"/>
      <c r="B55" s="83"/>
      <c r="C55" s="83"/>
      <c r="D55" s="83"/>
      <c r="E55" s="83"/>
      <c r="F55" s="81"/>
    </row>
    <row r="56" spans="1:6" ht="12.75" customHeight="1">
      <c r="A56" s="84"/>
      <c r="B56" s="85"/>
      <c r="C56" s="86"/>
      <c r="D56" s="86"/>
      <c r="E56" s="86"/>
      <c r="F56" s="87"/>
    </row>
    <row r="57" spans="1:6" ht="12.75" customHeight="1">
      <c r="A57" s="84"/>
      <c r="B57" s="86"/>
      <c r="C57" s="86"/>
      <c r="D57" s="86"/>
      <c r="E57" s="86"/>
      <c r="F57" s="87"/>
    </row>
    <row r="58" spans="1:6" ht="12.75" customHeight="1">
      <c r="A58" s="84"/>
      <c r="B58" s="85"/>
      <c r="C58" s="86"/>
      <c r="D58" s="86"/>
      <c r="E58" s="86"/>
      <c r="F58" s="87"/>
    </row>
    <row r="59" spans="1:6" ht="12.75">
      <c r="A59" s="84"/>
      <c r="B59" s="86"/>
      <c r="C59" s="86"/>
      <c r="D59" s="86"/>
      <c r="E59" s="86"/>
      <c r="F59" s="87"/>
    </row>
    <row r="60" spans="1:6" ht="26.25" customHeight="1">
      <c r="A60" s="84"/>
      <c r="B60" s="88"/>
      <c r="C60" s="88"/>
      <c r="D60" s="88"/>
      <c r="E60" s="88"/>
      <c r="F60" s="88"/>
    </row>
    <row r="61" ht="26.25" customHeight="1">
      <c r="A61" s="84"/>
    </row>
  </sheetData>
  <sheetProtection selectLockedCells="1" selectUnlockedCells="1"/>
  <mergeCells count="4">
    <mergeCell ref="E1:F1"/>
    <mergeCell ref="A2:F2"/>
    <mergeCell ref="A53:F53"/>
    <mergeCell ref="A54:E54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59"/>
  <sheetViews>
    <sheetView zoomScaleSheetLayoutView="100" zoomScalePageLayoutView="0" workbookViewId="0" topLeftCell="B50">
      <selection activeCell="I5" sqref="I5"/>
    </sheetView>
  </sheetViews>
  <sheetFormatPr defaultColWidth="9.140625" defaultRowHeight="26.25" customHeight="1"/>
  <cols>
    <col min="1" max="1" width="17.421875" style="16" customWidth="1"/>
    <col min="2" max="2" width="35.8515625" style="32" customWidth="1"/>
    <col min="3" max="3" width="60.28125" style="33" customWidth="1"/>
    <col min="4" max="4" width="0" style="33" hidden="1" customWidth="1"/>
    <col min="5" max="5" width="16.421875" style="33" customWidth="1"/>
    <col min="6" max="6" width="15.421875" style="32" customWidth="1"/>
    <col min="7" max="7" width="17.57421875" style="16" customWidth="1"/>
    <col min="8" max="16384" width="9.140625" style="16" customWidth="1"/>
  </cols>
  <sheetData>
    <row r="1" spans="2:7" s="1" customFormat="1" ht="114" customHeight="1">
      <c r="B1" s="34"/>
      <c r="C1" s="35"/>
      <c r="D1" s="35"/>
      <c r="E1" s="228" t="s">
        <v>141</v>
      </c>
      <c r="F1" s="228"/>
      <c r="G1" s="228"/>
    </row>
    <row r="2" spans="1:6" s="6" customFormat="1" ht="21" customHeight="1">
      <c r="A2" s="243" t="s">
        <v>142</v>
      </c>
      <c r="B2" s="243"/>
      <c r="C2" s="243"/>
      <c r="D2" s="243"/>
      <c r="E2" s="243"/>
      <c r="F2" s="243"/>
    </row>
    <row r="3" spans="1:6" s="1" customFormat="1" ht="15.75">
      <c r="A3" s="36"/>
      <c r="B3" s="37"/>
      <c r="C3" s="38"/>
      <c r="D3" s="38"/>
      <c r="E3" s="38"/>
      <c r="F3" s="39" t="s">
        <v>47</v>
      </c>
    </row>
    <row r="4" spans="1:7" s="1" customFormat="1" ht="15.75" customHeight="1">
      <c r="A4" s="246" t="s">
        <v>48</v>
      </c>
      <c r="B4" s="247" t="s">
        <v>49</v>
      </c>
      <c r="C4" s="248" t="s">
        <v>50</v>
      </c>
      <c r="D4" s="89"/>
      <c r="E4" s="249" t="s">
        <v>143</v>
      </c>
      <c r="F4" s="249"/>
      <c r="G4" s="250" t="s">
        <v>144</v>
      </c>
    </row>
    <row r="5" spans="1:7" s="6" customFormat="1" ht="56.25">
      <c r="A5" s="246"/>
      <c r="B5" s="247"/>
      <c r="C5" s="248"/>
      <c r="D5" s="48"/>
      <c r="E5" s="48" t="s">
        <v>51</v>
      </c>
      <c r="F5" s="48" t="s">
        <v>52</v>
      </c>
      <c r="G5" s="250"/>
    </row>
    <row r="6" spans="1:7" s="46" customFormat="1" ht="15.75">
      <c r="A6" s="90">
        <v>1</v>
      </c>
      <c r="B6" s="91">
        <v>2</v>
      </c>
      <c r="C6" s="92">
        <v>3</v>
      </c>
      <c r="D6" s="92"/>
      <c r="E6" s="91">
        <v>4</v>
      </c>
      <c r="F6" s="91">
        <v>5</v>
      </c>
      <c r="G6" s="93"/>
    </row>
    <row r="7" spans="1:7" s="6" customFormat="1" ht="18.75">
      <c r="A7" s="47" t="s">
        <v>53</v>
      </c>
      <c r="B7" s="48" t="s">
        <v>54</v>
      </c>
      <c r="C7" s="49" t="s">
        <v>55</v>
      </c>
      <c r="D7" s="50">
        <f>D8+D28</f>
        <v>320.16</v>
      </c>
      <c r="E7" s="50">
        <f>F7-D7</f>
        <v>23.029999999999973</v>
      </c>
      <c r="F7" s="50">
        <f>F8+F28</f>
        <v>343.19</v>
      </c>
      <c r="G7" s="94">
        <f>G8+G28</f>
        <v>380.60900000000004</v>
      </c>
    </row>
    <row r="8" spans="1:7" s="6" customFormat="1" ht="18.75">
      <c r="A8" s="52"/>
      <c r="B8" s="48"/>
      <c r="C8" s="49" t="s">
        <v>56</v>
      </c>
      <c r="D8" s="50">
        <f>D9+++D11+D16+D19+D25</f>
        <v>320.16</v>
      </c>
      <c r="E8" s="50">
        <f>F8-D8</f>
        <v>-1.9700000000000273</v>
      </c>
      <c r="F8" s="50">
        <f>F9+++F11+F16+F19+F25</f>
        <v>318.19</v>
      </c>
      <c r="G8" s="94">
        <f>G9+++G11+G16+G19+G25</f>
        <v>350.60900000000004</v>
      </c>
    </row>
    <row r="9" spans="1:7" s="6" customFormat="1" ht="18.75">
      <c r="A9" s="53" t="s">
        <v>53</v>
      </c>
      <c r="B9" s="54" t="s">
        <v>57</v>
      </c>
      <c r="C9" s="44" t="s">
        <v>58</v>
      </c>
      <c r="D9" s="55">
        <f>D10</f>
        <v>59.29</v>
      </c>
      <c r="E9" s="55"/>
      <c r="F9" s="55">
        <f>F10</f>
        <v>59.29</v>
      </c>
      <c r="G9" s="95">
        <f>G10</f>
        <v>65.21900000000001</v>
      </c>
    </row>
    <row r="10" spans="1:7" s="6" customFormat="1" ht="112.5">
      <c r="A10" s="57" t="s">
        <v>59</v>
      </c>
      <c r="B10" s="58" t="s">
        <v>60</v>
      </c>
      <c r="C10" s="59" t="s">
        <v>61</v>
      </c>
      <c r="D10" s="60">
        <v>59.29</v>
      </c>
      <c r="E10" s="55"/>
      <c r="F10" s="55">
        <v>59.29</v>
      </c>
      <c r="G10" s="96">
        <f>F10*1.1</f>
        <v>65.21900000000001</v>
      </c>
    </row>
    <row r="11" spans="1:7" s="6" customFormat="1" ht="56.25" hidden="1">
      <c r="A11" s="53" t="s">
        <v>53</v>
      </c>
      <c r="B11" s="61" t="s">
        <v>62</v>
      </c>
      <c r="C11" s="49" t="s">
        <v>63</v>
      </c>
      <c r="D11" s="50">
        <f>D12+D13+D14+D15</f>
        <v>0</v>
      </c>
      <c r="E11" s="50">
        <f>F11-D11</f>
        <v>0</v>
      </c>
      <c r="F11" s="50">
        <f>F12+F13+F14+F15</f>
        <v>0</v>
      </c>
      <c r="G11" s="94">
        <f>G12+G13+G14+G15</f>
        <v>0</v>
      </c>
    </row>
    <row r="12" spans="1:7" s="6" customFormat="1" ht="56.25" hidden="1">
      <c r="A12" s="57" t="s">
        <v>64</v>
      </c>
      <c r="B12" s="7" t="s">
        <v>65</v>
      </c>
      <c r="C12" s="62" t="s">
        <v>66</v>
      </c>
      <c r="D12" s="55">
        <v>0</v>
      </c>
      <c r="E12" s="55">
        <f>F12-D12</f>
        <v>0</v>
      </c>
      <c r="F12" s="55">
        <v>0</v>
      </c>
      <c r="G12" s="96">
        <v>0</v>
      </c>
    </row>
    <row r="13" spans="1:7" s="6" customFormat="1" ht="93.75" hidden="1">
      <c r="A13" s="57" t="s">
        <v>64</v>
      </c>
      <c r="B13" s="7" t="s">
        <v>67</v>
      </c>
      <c r="C13" s="62" t="s">
        <v>68</v>
      </c>
      <c r="D13" s="55">
        <v>0</v>
      </c>
      <c r="E13" s="55">
        <f>F13-D13</f>
        <v>0</v>
      </c>
      <c r="F13" s="55">
        <v>0</v>
      </c>
      <c r="G13" s="96">
        <v>0</v>
      </c>
    </row>
    <row r="14" spans="1:7" s="6" customFormat="1" ht="93.75" hidden="1">
      <c r="A14" s="57" t="s">
        <v>64</v>
      </c>
      <c r="B14" s="7" t="s">
        <v>69</v>
      </c>
      <c r="C14" s="62" t="s">
        <v>70</v>
      </c>
      <c r="D14" s="55">
        <v>0</v>
      </c>
      <c r="E14" s="55">
        <f>F14-D14</f>
        <v>0</v>
      </c>
      <c r="F14" s="55">
        <v>0</v>
      </c>
      <c r="G14" s="96">
        <v>0</v>
      </c>
    </row>
    <row r="15" spans="1:7" s="6" customFormat="1" ht="93.75" hidden="1">
      <c r="A15" s="57" t="s">
        <v>64</v>
      </c>
      <c r="B15" s="7" t="s">
        <v>71</v>
      </c>
      <c r="C15" s="62" t="s">
        <v>72</v>
      </c>
      <c r="D15" s="55">
        <v>0</v>
      </c>
      <c r="E15" s="55">
        <f>F15-D15</f>
        <v>0</v>
      </c>
      <c r="F15" s="55">
        <v>0</v>
      </c>
      <c r="G15" s="96">
        <v>0</v>
      </c>
    </row>
    <row r="16" spans="1:7" s="63" customFormat="1" ht="18.75">
      <c r="A16" s="53" t="s">
        <v>53</v>
      </c>
      <c r="B16" s="48" t="s">
        <v>73</v>
      </c>
      <c r="C16" s="49" t="s">
        <v>74</v>
      </c>
      <c r="D16" s="50">
        <f>D17</f>
        <v>10.16</v>
      </c>
      <c r="E16" s="50"/>
      <c r="F16" s="50">
        <f>F18</f>
        <v>10.16</v>
      </c>
      <c r="G16" s="97">
        <f>G17</f>
        <v>11.176000000000002</v>
      </c>
    </row>
    <row r="17" spans="1:7" s="6" customFormat="1" ht="18.75">
      <c r="A17" s="57" t="s">
        <v>53</v>
      </c>
      <c r="B17" s="7" t="s">
        <v>75</v>
      </c>
      <c r="C17" s="44" t="s">
        <v>76</v>
      </c>
      <c r="D17" s="55">
        <f>D18</f>
        <v>10.16</v>
      </c>
      <c r="E17" s="55"/>
      <c r="F17" s="55">
        <f>F18</f>
        <v>10.16</v>
      </c>
      <c r="G17" s="96">
        <f>G18</f>
        <v>11.176000000000002</v>
      </c>
    </row>
    <row r="18" spans="1:7" s="6" customFormat="1" ht="18.75">
      <c r="A18" s="57" t="s">
        <v>59</v>
      </c>
      <c r="B18" s="7" t="s">
        <v>77</v>
      </c>
      <c r="C18" s="62" t="s">
        <v>76</v>
      </c>
      <c r="D18" s="55">
        <v>10.16</v>
      </c>
      <c r="E18" s="55"/>
      <c r="F18" s="55">
        <v>10.16</v>
      </c>
      <c r="G18" s="96">
        <f>F18*1.1</f>
        <v>11.176000000000002</v>
      </c>
    </row>
    <row r="19" spans="1:7" s="63" customFormat="1" ht="18.75">
      <c r="A19" s="53" t="s">
        <v>53</v>
      </c>
      <c r="B19" s="48" t="s">
        <v>78</v>
      </c>
      <c r="C19" s="49" t="s">
        <v>79</v>
      </c>
      <c r="D19" s="50">
        <f>D20+D22</f>
        <v>234.74</v>
      </c>
      <c r="E19" s="50"/>
      <c r="F19" s="50">
        <f>F20+F22</f>
        <v>234.74</v>
      </c>
      <c r="G19" s="94">
        <f>G20+G22</f>
        <v>258.21400000000006</v>
      </c>
    </row>
    <row r="20" spans="1:7" s="63" customFormat="1" ht="18.75">
      <c r="A20" s="53" t="s">
        <v>53</v>
      </c>
      <c r="B20" s="48" t="s">
        <v>80</v>
      </c>
      <c r="C20" s="49" t="s">
        <v>81</v>
      </c>
      <c r="D20" s="50">
        <f>D21</f>
        <v>53.24</v>
      </c>
      <c r="E20" s="50"/>
      <c r="F20" s="50">
        <f>F21</f>
        <v>53.24</v>
      </c>
      <c r="G20" s="97">
        <f>G21</f>
        <v>58.56400000000001</v>
      </c>
    </row>
    <row r="21" spans="1:7" s="63" customFormat="1" ht="75">
      <c r="A21" s="57" t="s">
        <v>59</v>
      </c>
      <c r="B21" s="58" t="s">
        <v>82</v>
      </c>
      <c r="C21" s="62" t="s">
        <v>83</v>
      </c>
      <c r="D21" s="55">
        <v>53.24</v>
      </c>
      <c r="E21" s="55"/>
      <c r="F21" s="55">
        <v>53.24</v>
      </c>
      <c r="G21" s="96">
        <f>F21*1.1</f>
        <v>58.56400000000001</v>
      </c>
    </row>
    <row r="22" spans="1:7" s="6" customFormat="1" ht="18.75">
      <c r="A22" s="53" t="s">
        <v>53</v>
      </c>
      <c r="B22" s="48" t="s">
        <v>84</v>
      </c>
      <c r="C22" s="49" t="s">
        <v>85</v>
      </c>
      <c r="D22" s="50">
        <f>D23+D24</f>
        <v>181.5</v>
      </c>
      <c r="E22" s="50"/>
      <c r="F22" s="50">
        <f>F23+F24</f>
        <v>181.5</v>
      </c>
      <c r="G22" s="97">
        <f>G23+G24</f>
        <v>199.65000000000003</v>
      </c>
    </row>
    <row r="23" spans="1:7" s="6" customFormat="1" ht="112.5">
      <c r="A23" s="57" t="s">
        <v>59</v>
      </c>
      <c r="B23" s="64" t="s">
        <v>86</v>
      </c>
      <c r="C23" s="62" t="s">
        <v>87</v>
      </c>
      <c r="D23" s="55">
        <v>60.5</v>
      </c>
      <c r="E23" s="55"/>
      <c r="F23" s="55">
        <v>60.5</v>
      </c>
      <c r="G23" s="96">
        <f>F23*1.1</f>
        <v>66.55000000000001</v>
      </c>
    </row>
    <row r="24" spans="1:7" s="6" customFormat="1" ht="112.5">
      <c r="A24" s="57" t="s">
        <v>59</v>
      </c>
      <c r="B24" s="7" t="s">
        <v>88</v>
      </c>
      <c r="C24" s="62" t="s">
        <v>89</v>
      </c>
      <c r="D24" s="55">
        <v>121</v>
      </c>
      <c r="E24" s="55"/>
      <c r="F24" s="55">
        <v>121</v>
      </c>
      <c r="G24" s="96">
        <f>F24*1.1</f>
        <v>133.10000000000002</v>
      </c>
    </row>
    <row r="25" spans="1:7" s="63" customFormat="1" ht="35.25" customHeight="1">
      <c r="A25" s="53" t="s">
        <v>53</v>
      </c>
      <c r="B25" s="48" t="s">
        <v>90</v>
      </c>
      <c r="C25" s="49" t="s">
        <v>91</v>
      </c>
      <c r="D25" s="50">
        <f>D26</f>
        <v>15.97</v>
      </c>
      <c r="E25" s="50">
        <f aca="true" t="shared" si="0" ref="E25:E53">F25-D25</f>
        <v>-1.9700000000000006</v>
      </c>
      <c r="F25" s="50">
        <f>F26</f>
        <v>14</v>
      </c>
      <c r="G25" s="97">
        <f>G26</f>
        <v>16</v>
      </c>
    </row>
    <row r="26" spans="1:7" s="63" customFormat="1" ht="131.25">
      <c r="A26" s="57" t="s">
        <v>92</v>
      </c>
      <c r="B26" s="7" t="s">
        <v>93</v>
      </c>
      <c r="C26" s="62" t="s">
        <v>94</v>
      </c>
      <c r="D26" s="55">
        <v>15.97</v>
      </c>
      <c r="E26" s="55">
        <f t="shared" si="0"/>
        <v>-1.9700000000000006</v>
      </c>
      <c r="F26" s="55">
        <v>14</v>
      </c>
      <c r="G26" s="96">
        <v>16</v>
      </c>
    </row>
    <row r="27" spans="1:7" s="63" customFormat="1" ht="56.25" customHeight="1" hidden="1">
      <c r="A27" s="57" t="s">
        <v>53</v>
      </c>
      <c r="B27" s="48" t="s">
        <v>95</v>
      </c>
      <c r="C27" s="49" t="s">
        <v>96</v>
      </c>
      <c r="D27" s="50"/>
      <c r="E27" s="50">
        <f t="shared" si="0"/>
        <v>0</v>
      </c>
      <c r="F27" s="50"/>
      <c r="G27" s="98"/>
    </row>
    <row r="28" spans="1:7" s="6" customFormat="1" ht="18.75">
      <c r="A28" s="53" t="s">
        <v>53</v>
      </c>
      <c r="B28" s="48"/>
      <c r="C28" s="49" t="s">
        <v>97</v>
      </c>
      <c r="D28" s="50">
        <f>D29+D36+D38</f>
        <v>0</v>
      </c>
      <c r="E28" s="50">
        <f t="shared" si="0"/>
        <v>25</v>
      </c>
      <c r="F28" s="50">
        <f>F29+F36+F38</f>
        <v>25</v>
      </c>
      <c r="G28" s="51">
        <f>G29+G36+G38</f>
        <v>30</v>
      </c>
    </row>
    <row r="29" spans="1:7" s="63" customFormat="1" ht="56.25" hidden="1">
      <c r="A29" s="53" t="s">
        <v>53</v>
      </c>
      <c r="B29" s="48" t="s">
        <v>98</v>
      </c>
      <c r="C29" s="49" t="s">
        <v>99</v>
      </c>
      <c r="D29" s="50">
        <f>D30</f>
        <v>0</v>
      </c>
      <c r="E29" s="50">
        <f t="shared" si="0"/>
        <v>0</v>
      </c>
      <c r="F29" s="50">
        <f>F30</f>
        <v>0</v>
      </c>
      <c r="G29" s="97">
        <f>G30</f>
        <v>0</v>
      </c>
    </row>
    <row r="30" spans="1:7" s="63" customFormat="1" ht="131.25" hidden="1">
      <c r="A30" s="57" t="s">
        <v>53</v>
      </c>
      <c r="B30" s="7" t="s">
        <v>100</v>
      </c>
      <c r="C30" s="10" t="s">
        <v>101</v>
      </c>
      <c r="D30" s="55">
        <f>D31</f>
        <v>0</v>
      </c>
      <c r="E30" s="55">
        <f t="shared" si="0"/>
        <v>0</v>
      </c>
      <c r="F30" s="55">
        <f>F31</f>
        <v>0</v>
      </c>
      <c r="G30" s="96">
        <f>G31</f>
        <v>0</v>
      </c>
    </row>
    <row r="31" spans="1:7" s="63" customFormat="1" ht="110.25" customHeight="1" hidden="1">
      <c r="A31" s="57" t="s">
        <v>102</v>
      </c>
      <c r="B31" s="7" t="s">
        <v>103</v>
      </c>
      <c r="C31" s="10" t="s">
        <v>104</v>
      </c>
      <c r="D31" s="55">
        <v>0</v>
      </c>
      <c r="E31" s="55">
        <f t="shared" si="0"/>
        <v>0</v>
      </c>
      <c r="F31" s="55">
        <v>0</v>
      </c>
      <c r="G31" s="96">
        <v>0</v>
      </c>
    </row>
    <row r="32" spans="1:7" s="63" customFormat="1" ht="37.5" customHeight="1" hidden="1">
      <c r="A32" s="53"/>
      <c r="B32" s="48" t="s">
        <v>105</v>
      </c>
      <c r="C32" s="49" t="s">
        <v>106</v>
      </c>
      <c r="D32" s="50"/>
      <c r="E32" s="50">
        <f t="shared" si="0"/>
        <v>0</v>
      </c>
      <c r="F32" s="50"/>
      <c r="G32" s="98"/>
    </row>
    <row r="33" spans="1:7" s="63" customFormat="1" ht="18.75" customHeight="1" hidden="1">
      <c r="A33" s="53"/>
      <c r="B33" s="48" t="s">
        <v>107</v>
      </c>
      <c r="C33" s="49" t="s">
        <v>108</v>
      </c>
      <c r="D33" s="50"/>
      <c r="E33" s="50">
        <f t="shared" si="0"/>
        <v>0</v>
      </c>
      <c r="F33" s="50"/>
      <c r="G33" s="98"/>
    </row>
    <row r="34" spans="1:7" s="63" customFormat="1" ht="18.75" customHeight="1" hidden="1">
      <c r="A34" s="53"/>
      <c r="B34" s="48" t="s">
        <v>109</v>
      </c>
      <c r="C34" s="49" t="s">
        <v>110</v>
      </c>
      <c r="D34" s="50"/>
      <c r="E34" s="50">
        <f t="shared" si="0"/>
        <v>0</v>
      </c>
      <c r="F34" s="50"/>
      <c r="G34" s="98"/>
    </row>
    <row r="35" spans="1:7" s="63" customFormat="1" ht="18.75" customHeight="1" hidden="1">
      <c r="A35" s="53"/>
      <c r="B35" s="48" t="s">
        <v>111</v>
      </c>
      <c r="C35" s="49" t="s">
        <v>112</v>
      </c>
      <c r="D35" s="50"/>
      <c r="E35" s="50">
        <f t="shared" si="0"/>
        <v>0</v>
      </c>
      <c r="F35" s="50"/>
      <c r="G35" s="98"/>
    </row>
    <row r="36" spans="1:7" s="66" customFormat="1" ht="37.5">
      <c r="A36" s="53" t="s">
        <v>53</v>
      </c>
      <c r="B36" s="48" t="s">
        <v>113</v>
      </c>
      <c r="C36" s="49" t="s">
        <v>114</v>
      </c>
      <c r="D36" s="50">
        <f>D37</f>
        <v>0</v>
      </c>
      <c r="E36" s="50">
        <f t="shared" si="0"/>
        <v>25</v>
      </c>
      <c r="F36" s="50">
        <f>F37</f>
        <v>25</v>
      </c>
      <c r="G36" s="94">
        <f>G37</f>
        <v>30</v>
      </c>
    </row>
    <row r="37" spans="1:7" s="68" customFormat="1" ht="56.25">
      <c r="A37" s="43">
        <v>801</v>
      </c>
      <c r="B37" s="7" t="s">
        <v>115</v>
      </c>
      <c r="C37" s="44" t="s">
        <v>116</v>
      </c>
      <c r="D37" s="55">
        <v>0</v>
      </c>
      <c r="E37" s="55">
        <f t="shared" si="0"/>
        <v>25</v>
      </c>
      <c r="F37" s="55">
        <v>25</v>
      </c>
      <c r="G37" s="99">
        <v>30</v>
      </c>
    </row>
    <row r="38" spans="1:7" s="68" customFormat="1" ht="37.5" hidden="1">
      <c r="A38" s="53" t="s">
        <v>53</v>
      </c>
      <c r="B38" s="48" t="s">
        <v>105</v>
      </c>
      <c r="C38" s="49" t="s">
        <v>106</v>
      </c>
      <c r="D38" s="50">
        <f>D39</f>
        <v>0</v>
      </c>
      <c r="E38" s="50">
        <f t="shared" si="0"/>
        <v>0</v>
      </c>
      <c r="F38" s="50">
        <f>F39</f>
        <v>0</v>
      </c>
      <c r="G38" s="100">
        <f>G39</f>
        <v>0</v>
      </c>
    </row>
    <row r="39" spans="1:7" s="68" customFormat="1" ht="75" hidden="1">
      <c r="A39" s="57" t="s">
        <v>102</v>
      </c>
      <c r="B39" s="7" t="s">
        <v>117</v>
      </c>
      <c r="C39" s="44" t="s">
        <v>118</v>
      </c>
      <c r="D39" s="55">
        <v>0</v>
      </c>
      <c r="E39" s="55">
        <f t="shared" si="0"/>
        <v>0</v>
      </c>
      <c r="F39" s="55">
        <v>0</v>
      </c>
      <c r="G39" s="99">
        <v>0</v>
      </c>
    </row>
    <row r="40" spans="1:7" s="68" customFormat="1" ht="18.75">
      <c r="A40" s="65" t="s">
        <v>53</v>
      </c>
      <c r="B40" s="48" t="s">
        <v>119</v>
      </c>
      <c r="C40" s="49" t="s">
        <v>120</v>
      </c>
      <c r="D40" s="50">
        <f>D41</f>
        <v>4356.2</v>
      </c>
      <c r="E40" s="50">
        <f t="shared" si="0"/>
        <v>-333.2999999999997</v>
      </c>
      <c r="F40" s="50">
        <f>F41</f>
        <v>4022.9</v>
      </c>
      <c r="G40" s="51">
        <f>G41</f>
        <v>4022.9</v>
      </c>
    </row>
    <row r="41" spans="1:7" s="68" customFormat="1" ht="56.25">
      <c r="A41" s="65" t="s">
        <v>53</v>
      </c>
      <c r="B41" s="48" t="s">
        <v>121</v>
      </c>
      <c r="C41" s="49" t="s">
        <v>122</v>
      </c>
      <c r="D41" s="50">
        <f>D42+D46</f>
        <v>4356.2</v>
      </c>
      <c r="E41" s="50">
        <f t="shared" si="0"/>
        <v>-333.2999999999997</v>
      </c>
      <c r="F41" s="101">
        <f>F42</f>
        <v>4022.9</v>
      </c>
      <c r="G41" s="101">
        <f>G42</f>
        <v>4022.9</v>
      </c>
    </row>
    <row r="42" spans="1:7" s="68" customFormat="1" ht="37.5">
      <c r="A42" s="69" t="s">
        <v>53</v>
      </c>
      <c r="B42" s="7" t="s">
        <v>121</v>
      </c>
      <c r="C42" s="44" t="s">
        <v>122</v>
      </c>
      <c r="D42" s="55">
        <f>D43</f>
        <v>4301.7</v>
      </c>
      <c r="E42" s="55">
        <f t="shared" si="0"/>
        <v>-278.7999999999997</v>
      </c>
      <c r="F42" s="102">
        <f>F43+F46</f>
        <v>4022.9</v>
      </c>
      <c r="G42" s="102">
        <f>G43+G46</f>
        <v>4022.9</v>
      </c>
    </row>
    <row r="43" spans="1:7" s="68" customFormat="1" ht="37.5">
      <c r="A43" s="69" t="s">
        <v>53</v>
      </c>
      <c r="B43" s="7" t="s">
        <v>123</v>
      </c>
      <c r="C43" s="44" t="s">
        <v>124</v>
      </c>
      <c r="D43" s="55">
        <f>D44</f>
        <v>4301.7</v>
      </c>
      <c r="E43" s="55">
        <f t="shared" si="0"/>
        <v>-1753.8999999999996</v>
      </c>
      <c r="F43" s="102">
        <f>F44</f>
        <v>2547.8</v>
      </c>
      <c r="G43" s="99">
        <f>G44</f>
        <v>2547.8</v>
      </c>
    </row>
    <row r="44" spans="1:7" s="68" customFormat="1" ht="37.5">
      <c r="A44" s="69" t="s">
        <v>92</v>
      </c>
      <c r="B44" s="7" t="s">
        <v>20</v>
      </c>
      <c r="C44" s="62" t="s">
        <v>125</v>
      </c>
      <c r="D44" s="55">
        <v>4301.7</v>
      </c>
      <c r="E44" s="55">
        <f t="shared" si="0"/>
        <v>-1753.8999999999996</v>
      </c>
      <c r="F44" s="102">
        <v>2547.8</v>
      </c>
      <c r="G44" s="99">
        <v>2547.8</v>
      </c>
    </row>
    <row r="45" spans="1:7" s="6" customFormat="1" ht="18.75" customHeight="1" hidden="1">
      <c r="A45" s="69"/>
      <c r="B45" s="7" t="s">
        <v>126</v>
      </c>
      <c r="C45" s="44" t="s">
        <v>127</v>
      </c>
      <c r="D45" s="55"/>
      <c r="E45" s="55">
        <f t="shared" si="0"/>
        <v>0</v>
      </c>
      <c r="F45" s="102"/>
      <c r="G45" s="99"/>
    </row>
    <row r="46" spans="1:7" s="6" customFormat="1" ht="37.5">
      <c r="A46" s="69" t="s">
        <v>53</v>
      </c>
      <c r="B46" s="7" t="s">
        <v>128</v>
      </c>
      <c r="C46" s="44" t="s">
        <v>129</v>
      </c>
      <c r="D46" s="55">
        <f>D47+D50</f>
        <v>54.5</v>
      </c>
      <c r="E46" s="55">
        <f t="shared" si="0"/>
        <v>1420.6</v>
      </c>
      <c r="F46" s="55">
        <f>F47+F50</f>
        <v>1475.1</v>
      </c>
      <c r="G46" s="55">
        <f>G47+G50</f>
        <v>1475.1</v>
      </c>
    </row>
    <row r="47" spans="1:7" s="6" customFormat="1" ht="61.5" customHeight="1">
      <c r="A47" s="69" t="s">
        <v>92</v>
      </c>
      <c r="B47" s="7" t="s">
        <v>145</v>
      </c>
      <c r="C47" s="62" t="s">
        <v>130</v>
      </c>
      <c r="D47" s="55">
        <v>54.5</v>
      </c>
      <c r="E47" s="55">
        <f t="shared" si="0"/>
        <v>6.100000000000001</v>
      </c>
      <c r="F47" s="55">
        <v>60.6</v>
      </c>
      <c r="G47" s="55">
        <v>60.6</v>
      </c>
    </row>
    <row r="48" spans="1:7" s="80" customFormat="1" ht="75" customHeight="1" hidden="1">
      <c r="A48" s="69" t="s">
        <v>53</v>
      </c>
      <c r="B48" s="7" t="s">
        <v>133</v>
      </c>
      <c r="C48" s="44" t="s">
        <v>134</v>
      </c>
      <c r="D48" s="55"/>
      <c r="E48" s="55">
        <f t="shared" si="0"/>
        <v>0</v>
      </c>
      <c r="F48" s="103"/>
      <c r="G48" s="104"/>
    </row>
    <row r="49" spans="1:7" s="80" customFormat="1" ht="33" customHeight="1" hidden="1">
      <c r="A49" s="57" t="s">
        <v>53</v>
      </c>
      <c r="B49" s="7" t="s">
        <v>146</v>
      </c>
      <c r="C49" s="44" t="s">
        <v>147</v>
      </c>
      <c r="D49" s="55"/>
      <c r="E49" s="55">
        <f t="shared" si="0"/>
        <v>0</v>
      </c>
      <c r="F49" s="55"/>
      <c r="G49" s="104"/>
    </row>
    <row r="50" spans="1:7" s="80" customFormat="1" ht="43.5" customHeight="1">
      <c r="A50" s="69" t="s">
        <v>92</v>
      </c>
      <c r="B50" s="7" t="s">
        <v>131</v>
      </c>
      <c r="C50" s="62" t="s">
        <v>132</v>
      </c>
      <c r="D50" s="55">
        <v>0</v>
      </c>
      <c r="E50" s="55">
        <f t="shared" si="0"/>
        <v>1414.5</v>
      </c>
      <c r="F50" s="105">
        <v>1414.5</v>
      </c>
      <c r="G50" s="106">
        <v>1414.5</v>
      </c>
    </row>
    <row r="51" spans="1:7" s="80" customFormat="1" ht="33" customHeight="1" hidden="1">
      <c r="A51" s="69" t="s">
        <v>53</v>
      </c>
      <c r="B51" s="7" t="s">
        <v>133</v>
      </c>
      <c r="C51" s="44" t="s">
        <v>134</v>
      </c>
      <c r="D51" s="55">
        <f>D52</f>
        <v>0</v>
      </c>
      <c r="E51" s="55">
        <f t="shared" si="0"/>
        <v>0</v>
      </c>
      <c r="F51" s="105">
        <f>F52</f>
        <v>0</v>
      </c>
      <c r="G51" s="105">
        <f>G52</f>
        <v>0</v>
      </c>
    </row>
    <row r="52" spans="1:7" s="80" customFormat="1" ht="33" customHeight="1" hidden="1">
      <c r="A52" s="57" t="s">
        <v>92</v>
      </c>
      <c r="B52" s="7" t="s">
        <v>135</v>
      </c>
      <c r="C52" s="44" t="s">
        <v>136</v>
      </c>
      <c r="D52" s="105">
        <v>0</v>
      </c>
      <c r="E52" s="55">
        <f t="shared" si="0"/>
        <v>0</v>
      </c>
      <c r="F52" s="105">
        <v>0</v>
      </c>
      <c r="G52" s="107"/>
    </row>
    <row r="53" spans="1:7" s="80" customFormat="1" ht="18.75">
      <c r="A53" s="72"/>
      <c r="B53" s="73"/>
      <c r="C53" s="74" t="s">
        <v>137</v>
      </c>
      <c r="D53" s="75">
        <f>D7+D41</f>
        <v>4676.36</v>
      </c>
      <c r="E53" s="75">
        <f t="shared" si="0"/>
        <v>-310.2699999999995</v>
      </c>
      <c r="F53" s="75">
        <f>F7+F41</f>
        <v>4366.09</v>
      </c>
      <c r="G53" s="76">
        <f>G7+G41</f>
        <v>4403.509</v>
      </c>
    </row>
    <row r="54" spans="1:6" ht="12.75" customHeight="1">
      <c r="A54" s="84"/>
      <c r="B54" s="85"/>
      <c r="C54" s="86"/>
      <c r="D54" s="86"/>
      <c r="E54" s="86"/>
      <c r="F54" s="87"/>
    </row>
    <row r="55" spans="1:6" ht="12.75" customHeight="1">
      <c r="A55" s="84"/>
      <c r="B55" s="86"/>
      <c r="C55" s="86"/>
      <c r="D55" s="86"/>
      <c r="E55" s="86"/>
      <c r="F55" s="87"/>
    </row>
    <row r="56" spans="1:6" ht="12.75" customHeight="1">
      <c r="A56" s="84"/>
      <c r="B56" s="85"/>
      <c r="C56" s="86"/>
      <c r="D56" s="86"/>
      <c r="E56" s="86"/>
      <c r="F56" s="87"/>
    </row>
    <row r="57" spans="1:6" ht="12.75">
      <c r="A57" s="84"/>
      <c r="B57" s="86"/>
      <c r="C57" s="86"/>
      <c r="D57" s="86"/>
      <c r="E57" s="86"/>
      <c r="F57" s="87"/>
    </row>
    <row r="58" spans="1:6" ht="26.25" customHeight="1">
      <c r="A58" s="84"/>
      <c r="B58" s="88"/>
      <c r="C58" s="88"/>
      <c r="D58" s="88"/>
      <c r="E58" s="88"/>
      <c r="F58" s="88"/>
    </row>
    <row r="59" ht="26.25" customHeight="1">
      <c r="A59" s="84"/>
    </row>
  </sheetData>
  <sheetProtection selectLockedCells="1" selectUnlockedCells="1"/>
  <mergeCells count="7">
    <mergeCell ref="E1:G1"/>
    <mergeCell ref="A2:F2"/>
    <mergeCell ref="A4:A5"/>
    <mergeCell ref="B4:B5"/>
    <mergeCell ref="C4:C5"/>
    <mergeCell ref="E4:F4"/>
    <mergeCell ref="G4:G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90" zoomScaleNormal="90" zoomScaleSheetLayoutView="100" zoomScalePageLayoutView="0" workbookViewId="0" topLeftCell="A24">
      <selection activeCell="A44" sqref="A44"/>
    </sheetView>
  </sheetViews>
  <sheetFormatPr defaultColWidth="8.7109375" defaultRowHeight="12.75"/>
  <cols>
    <col min="1" max="1" width="89.140625" style="108" customWidth="1"/>
    <col min="2" max="3" width="13.57421875" style="14" customWidth="1"/>
    <col min="4" max="4" width="0" style="109" hidden="1" customWidth="1"/>
    <col min="5" max="5" width="17.28125" style="1" customWidth="1"/>
    <col min="6" max="6" width="15.28125" style="16" customWidth="1"/>
    <col min="7" max="16384" width="8.7109375" style="16" customWidth="1"/>
  </cols>
  <sheetData>
    <row r="1" spans="2:6" ht="114.75" customHeight="1">
      <c r="B1" s="251" t="s">
        <v>148</v>
      </c>
      <c r="C1" s="251"/>
      <c r="D1" s="251"/>
      <c r="E1" s="251"/>
      <c r="F1" s="251"/>
    </row>
    <row r="2" spans="4:5" ht="12" customHeight="1">
      <c r="D2" s="110"/>
      <c r="E2" s="110"/>
    </row>
    <row r="3" spans="1:7" ht="64.5" customHeight="1">
      <c r="A3" s="229" t="s">
        <v>149</v>
      </c>
      <c r="B3" s="229"/>
      <c r="C3" s="229"/>
      <c r="D3" s="229"/>
      <c r="E3" s="229"/>
      <c r="F3" s="111"/>
      <c r="G3" s="112"/>
    </row>
    <row r="4" spans="1:7" s="115" customFormat="1" ht="18.75">
      <c r="A4" s="111"/>
      <c r="B4" s="113"/>
      <c r="C4" s="113"/>
      <c r="D4" s="111"/>
      <c r="E4" s="114" t="s">
        <v>47</v>
      </c>
      <c r="F4" s="111"/>
      <c r="G4" s="112"/>
    </row>
    <row r="5" spans="1:6" s="119" customFormat="1" ht="72" customHeight="1">
      <c r="A5" s="116" t="s">
        <v>150</v>
      </c>
      <c r="B5" s="252" t="s">
        <v>151</v>
      </c>
      <c r="C5" s="252"/>
      <c r="D5" s="117"/>
      <c r="E5" s="117" t="s">
        <v>51</v>
      </c>
      <c r="F5" s="118" t="s">
        <v>52</v>
      </c>
    </row>
    <row r="6" spans="1:6" s="119" customFormat="1" ht="18.75">
      <c r="A6" s="43">
        <v>1</v>
      </c>
      <c r="B6" s="120">
        <v>2</v>
      </c>
      <c r="C6" s="120">
        <v>3</v>
      </c>
      <c r="D6" s="7">
        <v>4</v>
      </c>
      <c r="E6" s="7">
        <v>5</v>
      </c>
      <c r="F6" s="121"/>
    </row>
    <row r="7" spans="1:6" s="80" customFormat="1" ht="18.75">
      <c r="A7" s="122" t="s">
        <v>152</v>
      </c>
      <c r="B7" s="123" t="s">
        <v>153</v>
      </c>
      <c r="C7" s="123" t="s">
        <v>154</v>
      </c>
      <c r="D7" s="124">
        <f>D8+D9+D10</f>
        <v>2146.3</v>
      </c>
      <c r="E7" s="124">
        <f>F7-D7</f>
        <v>-372.4000000000003</v>
      </c>
      <c r="F7" s="94">
        <f>F8+F9+F10</f>
        <v>1773.8999999999999</v>
      </c>
    </row>
    <row r="8" spans="1:6" s="80" customFormat="1" ht="37.5">
      <c r="A8" s="125" t="s">
        <v>155</v>
      </c>
      <c r="B8" s="126" t="s">
        <v>153</v>
      </c>
      <c r="C8" s="126" t="s">
        <v>156</v>
      </c>
      <c r="D8" s="127">
        <v>716.1</v>
      </c>
      <c r="E8" s="127">
        <f>F8-D8</f>
        <v>-294.56</v>
      </c>
      <c r="F8" s="95">
        <v>421.54</v>
      </c>
    </row>
    <row r="9" spans="1:6" s="80" customFormat="1" ht="56.25">
      <c r="A9" s="125" t="s">
        <v>157</v>
      </c>
      <c r="B9" s="126" t="s">
        <v>153</v>
      </c>
      <c r="C9" s="126" t="s">
        <v>158</v>
      </c>
      <c r="D9" s="128">
        <v>1420.2</v>
      </c>
      <c r="E9" s="127">
        <f>F9-D9</f>
        <v>-77.84000000000015</v>
      </c>
      <c r="F9" s="96">
        <v>1342.36</v>
      </c>
    </row>
    <row r="10" spans="1:6" s="80" customFormat="1" ht="18.75">
      <c r="A10" s="129" t="s">
        <v>159</v>
      </c>
      <c r="B10" s="126" t="s">
        <v>153</v>
      </c>
      <c r="C10" s="126" t="s">
        <v>160</v>
      </c>
      <c r="D10" s="127">
        <v>10</v>
      </c>
      <c r="E10" s="127"/>
      <c r="F10" s="130">
        <v>10</v>
      </c>
    </row>
    <row r="11" spans="1:6" s="80" customFormat="1" ht="18.75">
      <c r="A11" s="122" t="s">
        <v>161</v>
      </c>
      <c r="B11" s="123" t="s">
        <v>156</v>
      </c>
      <c r="C11" s="123" t="s">
        <v>154</v>
      </c>
      <c r="D11" s="124">
        <f>D12</f>
        <v>54.5</v>
      </c>
      <c r="E11" s="124">
        <f aca="true" t="shared" si="0" ref="E11:E33">F11-D11</f>
        <v>6.100000000000001</v>
      </c>
      <c r="F11" s="94">
        <f>F12</f>
        <v>60.6</v>
      </c>
    </row>
    <row r="12" spans="1:6" s="80" customFormat="1" ht="18.75">
      <c r="A12" s="129" t="s">
        <v>162</v>
      </c>
      <c r="B12" s="126" t="s">
        <v>156</v>
      </c>
      <c r="C12" s="126" t="s">
        <v>163</v>
      </c>
      <c r="D12" s="127">
        <v>54.5</v>
      </c>
      <c r="E12" s="127">
        <f t="shared" si="0"/>
        <v>6.100000000000001</v>
      </c>
      <c r="F12" s="95">
        <v>60.6</v>
      </c>
    </row>
    <row r="13" spans="1:6" s="80" customFormat="1" ht="37.5" hidden="1">
      <c r="A13" s="131" t="s">
        <v>164</v>
      </c>
      <c r="B13" s="123" t="s">
        <v>163</v>
      </c>
      <c r="C13" s="123" t="s">
        <v>154</v>
      </c>
      <c r="D13" s="124">
        <f>D14+D15</f>
        <v>0</v>
      </c>
      <c r="E13" s="124">
        <f t="shared" si="0"/>
        <v>0</v>
      </c>
      <c r="F13" s="94">
        <f>F14+F15</f>
        <v>0</v>
      </c>
    </row>
    <row r="14" spans="1:6" s="80" customFormat="1" ht="37.5" hidden="1">
      <c r="A14" s="132" t="s">
        <v>165</v>
      </c>
      <c r="B14" s="126" t="s">
        <v>163</v>
      </c>
      <c r="C14" s="126" t="s">
        <v>166</v>
      </c>
      <c r="D14" s="127">
        <v>0</v>
      </c>
      <c r="E14" s="127">
        <f t="shared" si="0"/>
        <v>0</v>
      </c>
      <c r="F14" s="95">
        <v>0</v>
      </c>
    </row>
    <row r="15" spans="1:6" s="80" customFormat="1" ht="37.5" hidden="1">
      <c r="A15" s="132" t="s">
        <v>167</v>
      </c>
      <c r="B15" s="126" t="s">
        <v>163</v>
      </c>
      <c r="C15" s="126" t="s">
        <v>168</v>
      </c>
      <c r="D15" s="127">
        <v>0</v>
      </c>
      <c r="E15" s="127">
        <f t="shared" si="0"/>
        <v>0</v>
      </c>
      <c r="F15" s="95">
        <v>0</v>
      </c>
    </row>
    <row r="16" spans="1:6" s="80" customFormat="1" ht="18.75">
      <c r="A16" s="133" t="s">
        <v>169</v>
      </c>
      <c r="B16" s="134" t="s">
        <v>158</v>
      </c>
      <c r="C16" s="134" t="s">
        <v>154</v>
      </c>
      <c r="D16" s="124">
        <f>D17</f>
        <v>0</v>
      </c>
      <c r="E16" s="124">
        <f t="shared" si="0"/>
        <v>94</v>
      </c>
      <c r="F16" s="94">
        <f>F17</f>
        <v>94</v>
      </c>
    </row>
    <row r="17" spans="1:6" s="80" customFormat="1" ht="18.75">
      <c r="A17" s="135" t="s">
        <v>170</v>
      </c>
      <c r="B17" s="126" t="s">
        <v>158</v>
      </c>
      <c r="C17" s="126" t="s">
        <v>166</v>
      </c>
      <c r="D17" s="127">
        <v>0</v>
      </c>
      <c r="E17" s="127">
        <f t="shared" si="0"/>
        <v>94</v>
      </c>
      <c r="F17" s="95">
        <v>94</v>
      </c>
    </row>
    <row r="18" spans="1:6" s="80" customFormat="1" ht="18.75">
      <c r="A18" s="122" t="s">
        <v>171</v>
      </c>
      <c r="B18" s="123" t="s">
        <v>172</v>
      </c>
      <c r="C18" s="123" t="s">
        <v>154</v>
      </c>
      <c r="D18" s="136">
        <f>D19+D20</f>
        <v>0</v>
      </c>
      <c r="E18" s="124">
        <f t="shared" si="0"/>
        <v>1165.42</v>
      </c>
      <c r="F18" s="137">
        <f>F19+F20</f>
        <v>1165.42</v>
      </c>
    </row>
    <row r="19" spans="1:6" s="80" customFormat="1" ht="21.75" customHeight="1">
      <c r="A19" s="138" t="s">
        <v>173</v>
      </c>
      <c r="B19" s="126" t="s">
        <v>172</v>
      </c>
      <c r="C19" s="126" t="s">
        <v>156</v>
      </c>
      <c r="D19" s="139">
        <v>0</v>
      </c>
      <c r="E19" s="127">
        <f t="shared" si="0"/>
        <v>97.18</v>
      </c>
      <c r="F19" s="95">
        <v>97.18</v>
      </c>
    </row>
    <row r="20" spans="1:6" s="80" customFormat="1" ht="21" customHeight="1">
      <c r="A20" s="138" t="s">
        <v>174</v>
      </c>
      <c r="B20" s="126" t="s">
        <v>172</v>
      </c>
      <c r="C20" s="126" t="s">
        <v>172</v>
      </c>
      <c r="D20" s="139">
        <v>0</v>
      </c>
      <c r="E20" s="127">
        <f t="shared" si="0"/>
        <v>1068.24</v>
      </c>
      <c r="F20" s="130">
        <v>1068.24</v>
      </c>
    </row>
    <row r="21" spans="1:6" s="80" customFormat="1" ht="18.75">
      <c r="A21" s="122" t="s">
        <v>175</v>
      </c>
      <c r="B21" s="123" t="s">
        <v>176</v>
      </c>
      <c r="C21" s="123" t="s">
        <v>154</v>
      </c>
      <c r="D21" s="124">
        <f>D22</f>
        <v>107.79</v>
      </c>
      <c r="E21" s="124">
        <f t="shared" si="0"/>
        <v>-3.25</v>
      </c>
      <c r="F21" s="94">
        <f>F22</f>
        <v>104.54</v>
      </c>
    </row>
    <row r="22" spans="1:6" s="80" customFormat="1" ht="18.75">
      <c r="A22" s="138" t="s">
        <v>177</v>
      </c>
      <c r="B22" s="126" t="s">
        <v>176</v>
      </c>
      <c r="C22" s="126" t="s">
        <v>176</v>
      </c>
      <c r="D22" s="139">
        <v>107.79</v>
      </c>
      <c r="E22" s="127">
        <f t="shared" si="0"/>
        <v>-3.25</v>
      </c>
      <c r="F22" s="130">
        <v>104.54</v>
      </c>
    </row>
    <row r="23" spans="1:6" s="80" customFormat="1" ht="18.75">
      <c r="A23" s="140" t="s">
        <v>178</v>
      </c>
      <c r="B23" s="123" t="s">
        <v>179</v>
      </c>
      <c r="C23" s="123" t="s">
        <v>154</v>
      </c>
      <c r="D23" s="124">
        <f>D24</f>
        <v>406.15</v>
      </c>
      <c r="E23" s="124">
        <f t="shared" si="0"/>
        <v>185.85000000000002</v>
      </c>
      <c r="F23" s="94">
        <f>F24</f>
        <v>592</v>
      </c>
    </row>
    <row r="24" spans="1:6" s="80" customFormat="1" ht="18.75">
      <c r="A24" s="138" t="s">
        <v>180</v>
      </c>
      <c r="B24" s="126" t="s">
        <v>179</v>
      </c>
      <c r="C24" s="126" t="s">
        <v>153</v>
      </c>
      <c r="D24" s="139">
        <v>406.15</v>
      </c>
      <c r="E24" s="127">
        <f t="shared" si="0"/>
        <v>185.85000000000002</v>
      </c>
      <c r="F24" s="130">
        <v>592</v>
      </c>
    </row>
    <row r="25" spans="1:6" s="80" customFormat="1" ht="18.75" hidden="1">
      <c r="A25" s="141" t="s">
        <v>181</v>
      </c>
      <c r="B25" s="134" t="s">
        <v>160</v>
      </c>
      <c r="C25" s="134" t="s">
        <v>154</v>
      </c>
      <c r="D25" s="136">
        <f>D27</f>
        <v>2089.68</v>
      </c>
      <c r="E25" s="124">
        <f t="shared" si="0"/>
        <v>-1028.9599999999998</v>
      </c>
      <c r="F25" s="94">
        <f>F27+F26</f>
        <v>1060.72</v>
      </c>
    </row>
    <row r="26" spans="1:6" s="80" customFormat="1" ht="18.75" hidden="1">
      <c r="A26" s="138" t="s">
        <v>182</v>
      </c>
      <c r="B26" s="126" t="s">
        <v>160</v>
      </c>
      <c r="C26" s="126" t="s">
        <v>153</v>
      </c>
      <c r="D26" s="139">
        <v>0</v>
      </c>
      <c r="E26" s="124">
        <f t="shared" si="0"/>
        <v>105</v>
      </c>
      <c r="F26" s="95">
        <v>105</v>
      </c>
    </row>
    <row r="27" spans="1:6" s="80" customFormat="1" ht="18.75" hidden="1">
      <c r="A27" s="142" t="s">
        <v>183</v>
      </c>
      <c r="B27" s="126" t="s">
        <v>160</v>
      </c>
      <c r="C27" s="126" t="s">
        <v>172</v>
      </c>
      <c r="D27" s="128">
        <v>2089.68</v>
      </c>
      <c r="E27" s="124">
        <f t="shared" si="0"/>
        <v>-1133.9599999999998</v>
      </c>
      <c r="F27" s="95">
        <v>955.72</v>
      </c>
    </row>
    <row r="28" spans="1:6" s="80" customFormat="1" ht="18.75" hidden="1">
      <c r="A28" s="138" t="s">
        <v>184</v>
      </c>
      <c r="B28" s="126" t="s">
        <v>185</v>
      </c>
      <c r="C28" s="126" t="s">
        <v>185</v>
      </c>
      <c r="D28" s="139">
        <v>0</v>
      </c>
      <c r="E28" s="124">
        <f t="shared" si="0"/>
        <v>0</v>
      </c>
      <c r="F28" s="130">
        <v>0</v>
      </c>
    </row>
    <row r="29" spans="1:6" s="80" customFormat="1" ht="18.75">
      <c r="A29" s="141" t="s">
        <v>181</v>
      </c>
      <c r="B29" s="134" t="s">
        <v>160</v>
      </c>
      <c r="C29" s="134" t="s">
        <v>154</v>
      </c>
      <c r="D29" s="136">
        <f>D30+D31</f>
        <v>1932.52</v>
      </c>
      <c r="E29" s="124">
        <f t="shared" si="0"/>
        <v>-897.54</v>
      </c>
      <c r="F29" s="137">
        <f>F30+F31</f>
        <v>1034.98</v>
      </c>
    </row>
    <row r="30" spans="1:6" s="80" customFormat="1" ht="18.75">
      <c r="A30" s="138" t="s">
        <v>182</v>
      </c>
      <c r="B30" s="126" t="s">
        <v>160</v>
      </c>
      <c r="C30" s="126" t="s">
        <v>153</v>
      </c>
      <c r="D30" s="139">
        <v>0</v>
      </c>
      <c r="E30" s="127">
        <f t="shared" si="0"/>
        <v>105</v>
      </c>
      <c r="F30" s="95">
        <v>105</v>
      </c>
    </row>
    <row r="31" spans="1:6" s="80" customFormat="1" ht="18.75">
      <c r="A31" s="142" t="s">
        <v>183</v>
      </c>
      <c r="B31" s="126" t="s">
        <v>160</v>
      </c>
      <c r="C31" s="126" t="s">
        <v>172</v>
      </c>
      <c r="D31" s="128">
        <v>1932.52</v>
      </c>
      <c r="E31" s="127">
        <f t="shared" si="0"/>
        <v>-1002.54</v>
      </c>
      <c r="F31" s="95">
        <v>929.98</v>
      </c>
    </row>
    <row r="32" spans="1:6" s="80" customFormat="1" ht="18.75" hidden="1">
      <c r="A32" s="138" t="s">
        <v>184</v>
      </c>
      <c r="B32" s="126" t="s">
        <v>185</v>
      </c>
      <c r="C32" s="126" t="s">
        <v>185</v>
      </c>
      <c r="D32" s="139">
        <v>0</v>
      </c>
      <c r="E32" s="127">
        <f t="shared" si="0"/>
        <v>0</v>
      </c>
      <c r="F32" s="130">
        <v>0</v>
      </c>
    </row>
    <row r="33" spans="1:6" s="80" customFormat="1" ht="18.75">
      <c r="A33" s="143" t="s">
        <v>186</v>
      </c>
      <c r="B33" s="144"/>
      <c r="C33" s="144"/>
      <c r="D33" s="145">
        <f>D7+D11+D13+D16+D18+D21+D23+D29+D32</f>
        <v>4647.26</v>
      </c>
      <c r="E33" s="145">
        <f t="shared" si="0"/>
        <v>178.1800000000003</v>
      </c>
      <c r="F33" s="146">
        <f>F7+F11+F18+F21+F23+F29+F16</f>
        <v>4825.4400000000005</v>
      </c>
    </row>
    <row r="34" spans="1:5" s="80" customFormat="1" ht="18.75" hidden="1">
      <c r="A34" s="147" t="s">
        <v>187</v>
      </c>
      <c r="B34" s="148" t="s">
        <v>188</v>
      </c>
      <c r="C34" s="148"/>
      <c r="D34" s="149"/>
      <c r="E34" s="150"/>
    </row>
    <row r="35" spans="1:5" s="80" customFormat="1" ht="18.75" hidden="1">
      <c r="A35" s="151" t="s">
        <v>189</v>
      </c>
      <c r="B35" s="152" t="s">
        <v>190</v>
      </c>
      <c r="C35" s="152"/>
      <c r="D35" s="54"/>
      <c r="E35" s="153"/>
    </row>
    <row r="36" spans="1:5" s="80" customFormat="1" ht="18.75">
      <c r="A36" s="154"/>
      <c r="B36" s="155"/>
      <c r="C36" s="155"/>
      <c r="D36" s="156"/>
      <c r="E36" s="6"/>
    </row>
    <row r="37" spans="1:6" s="80" customFormat="1" ht="18.75">
      <c r="A37" s="154"/>
      <c r="B37" s="155"/>
      <c r="C37" s="155"/>
      <c r="D37" s="156"/>
      <c r="E37" s="6"/>
      <c r="F37" s="157"/>
    </row>
    <row r="38" spans="1:5" s="80" customFormat="1" ht="18.75">
      <c r="A38" s="154"/>
      <c r="B38" s="155"/>
      <c r="C38" s="155"/>
      <c r="D38" s="156"/>
      <c r="E38" s="6"/>
    </row>
    <row r="39" spans="1:5" s="80" customFormat="1" ht="18.75">
      <c r="A39" s="154"/>
      <c r="B39" s="155"/>
      <c r="C39" s="155"/>
      <c r="D39" s="156"/>
      <c r="E39" s="6"/>
    </row>
    <row r="40" spans="1:5" s="80" customFormat="1" ht="18.75">
      <c r="A40" s="154"/>
      <c r="B40" s="155"/>
      <c r="C40" s="155"/>
      <c r="D40" s="156"/>
      <c r="E40" s="6"/>
    </row>
    <row r="41" spans="1:5" s="80" customFormat="1" ht="18.75">
      <c r="A41" s="154"/>
      <c r="B41" s="155"/>
      <c r="C41" s="155"/>
      <c r="D41" s="156"/>
      <c r="E41" s="6"/>
    </row>
    <row r="42" spans="1:5" s="80" customFormat="1" ht="18.75">
      <c r="A42" s="154"/>
      <c r="B42" s="155"/>
      <c r="C42" s="155"/>
      <c r="D42" s="156"/>
      <c r="E42" s="6"/>
    </row>
    <row r="43" spans="1:5" s="80" customFormat="1" ht="18.75">
      <c r="A43" s="154"/>
      <c r="B43" s="155"/>
      <c r="C43" s="155"/>
      <c r="D43" s="156"/>
      <c r="E43" s="6"/>
    </row>
    <row r="44" spans="1:5" s="80" customFormat="1" ht="18.75">
      <c r="A44" s="154"/>
      <c r="B44" s="155"/>
      <c r="C44" s="155"/>
      <c r="D44" s="156"/>
      <c r="E44" s="6"/>
    </row>
    <row r="45" spans="1:5" s="80" customFormat="1" ht="18.75">
      <c r="A45" s="154"/>
      <c r="B45" s="155"/>
      <c r="C45" s="155"/>
      <c r="D45" s="156"/>
      <c r="E45" s="6"/>
    </row>
    <row r="46" spans="1:5" s="80" customFormat="1" ht="18.75">
      <c r="A46" s="154"/>
      <c r="B46" s="155"/>
      <c r="C46" s="155"/>
      <c r="D46" s="156"/>
      <c r="E46" s="6"/>
    </row>
    <row r="47" spans="1:5" s="80" customFormat="1" ht="18.75">
      <c r="A47" s="154"/>
      <c r="B47" s="155"/>
      <c r="C47" s="155"/>
      <c r="D47" s="156"/>
      <c r="E47" s="6"/>
    </row>
    <row r="48" spans="1:5" s="80" customFormat="1" ht="18.75">
      <c r="A48" s="154"/>
      <c r="B48" s="155"/>
      <c r="C48" s="155"/>
      <c r="D48" s="156"/>
      <c r="E48" s="6"/>
    </row>
    <row r="49" spans="1:5" s="80" customFormat="1" ht="18.75">
      <c r="A49" s="154"/>
      <c r="B49" s="155"/>
      <c r="C49" s="155"/>
      <c r="D49" s="156"/>
      <c r="E49" s="6"/>
    </row>
    <row r="50" spans="1:5" s="80" customFormat="1" ht="18.75">
      <c r="A50" s="154"/>
      <c r="B50" s="155"/>
      <c r="C50" s="155"/>
      <c r="D50" s="156"/>
      <c r="E50" s="6"/>
    </row>
    <row r="51" spans="1:5" s="80" customFormat="1" ht="18.75">
      <c r="A51" s="154"/>
      <c r="B51" s="155"/>
      <c r="C51" s="155"/>
      <c r="D51" s="156"/>
      <c r="E51" s="6"/>
    </row>
    <row r="52" spans="1:5" s="80" customFormat="1" ht="18.75">
      <c r="A52" s="154"/>
      <c r="B52" s="155"/>
      <c r="C52" s="155"/>
      <c r="D52" s="156"/>
      <c r="E52" s="6"/>
    </row>
    <row r="53" spans="1:5" s="80" customFormat="1" ht="18.75">
      <c r="A53" s="154"/>
      <c r="B53" s="155"/>
      <c r="C53" s="155"/>
      <c r="D53" s="156"/>
      <c r="E53" s="6"/>
    </row>
    <row r="54" spans="1:5" s="80" customFormat="1" ht="18.75">
      <c r="A54" s="154"/>
      <c r="B54" s="155"/>
      <c r="C54" s="155"/>
      <c r="D54" s="156"/>
      <c r="E54" s="6"/>
    </row>
    <row r="55" spans="1:5" s="80" customFormat="1" ht="18.75">
      <c r="A55" s="154"/>
      <c r="B55" s="155"/>
      <c r="C55" s="155"/>
      <c r="D55" s="156"/>
      <c r="E55" s="6"/>
    </row>
    <row r="56" spans="1:5" s="80" customFormat="1" ht="18.75">
      <c r="A56" s="154"/>
      <c r="B56" s="155"/>
      <c r="C56" s="155"/>
      <c r="D56" s="156"/>
      <c r="E56" s="6"/>
    </row>
    <row r="57" spans="1:5" s="80" customFormat="1" ht="18.75">
      <c r="A57" s="154"/>
      <c r="B57" s="155"/>
      <c r="C57" s="155"/>
      <c r="D57" s="156"/>
      <c r="E57" s="6"/>
    </row>
    <row r="58" spans="1:5" s="80" customFormat="1" ht="18.75">
      <c r="A58" s="154"/>
      <c r="B58" s="155"/>
      <c r="C58" s="155"/>
      <c r="D58" s="156"/>
      <c r="E58" s="6"/>
    </row>
    <row r="59" spans="1:5" s="80" customFormat="1" ht="18.75">
      <c r="A59" s="154"/>
      <c r="B59" s="155"/>
      <c r="C59" s="155"/>
      <c r="D59" s="156"/>
      <c r="E59" s="6"/>
    </row>
    <row r="60" spans="1:5" s="80" customFormat="1" ht="18.75">
      <c r="A60" s="154"/>
      <c r="B60" s="155"/>
      <c r="C60" s="155"/>
      <c r="D60" s="156"/>
      <c r="E60" s="6"/>
    </row>
    <row r="61" spans="1:5" s="80" customFormat="1" ht="18.75">
      <c r="A61" s="154"/>
      <c r="B61" s="155"/>
      <c r="C61" s="155"/>
      <c r="D61" s="156"/>
      <c r="E61" s="6"/>
    </row>
    <row r="62" spans="1:5" s="80" customFormat="1" ht="18.75">
      <c r="A62" s="154"/>
      <c r="B62" s="155"/>
      <c r="C62" s="155"/>
      <c r="D62" s="156"/>
      <c r="E62" s="6"/>
    </row>
    <row r="63" spans="1:5" s="80" customFormat="1" ht="18.75">
      <c r="A63" s="154"/>
      <c r="B63" s="155"/>
      <c r="C63" s="155"/>
      <c r="D63" s="156"/>
      <c r="E63" s="6"/>
    </row>
    <row r="64" spans="1:5" s="80" customFormat="1" ht="18.75">
      <c r="A64" s="154"/>
      <c r="B64" s="155"/>
      <c r="C64" s="155"/>
      <c r="D64" s="156"/>
      <c r="E64" s="6"/>
    </row>
    <row r="65" spans="2:3" ht="12.75">
      <c r="B65" s="158"/>
      <c r="C65" s="158"/>
    </row>
    <row r="66" spans="2:3" ht="12.75">
      <c r="B66" s="158"/>
      <c r="C66" s="158"/>
    </row>
    <row r="67" spans="2:3" ht="12.75">
      <c r="B67" s="158"/>
      <c r="C67" s="158"/>
    </row>
    <row r="68" spans="2:3" ht="12.75">
      <c r="B68" s="158"/>
      <c r="C68" s="158"/>
    </row>
    <row r="69" spans="2:3" ht="12.75">
      <c r="B69" s="158"/>
      <c r="C69" s="158"/>
    </row>
    <row r="70" spans="2:3" ht="12.75">
      <c r="B70" s="158"/>
      <c r="C70" s="158"/>
    </row>
    <row r="71" spans="2:3" ht="12.75">
      <c r="B71" s="158"/>
      <c r="C71" s="158"/>
    </row>
    <row r="72" spans="2:3" ht="12.75">
      <c r="B72" s="158"/>
      <c r="C72" s="158"/>
    </row>
    <row r="73" spans="2:3" ht="12.75">
      <c r="B73" s="158"/>
      <c r="C73" s="158"/>
    </row>
    <row r="74" spans="2:3" ht="12.75">
      <c r="B74" s="158"/>
      <c r="C74" s="158"/>
    </row>
    <row r="75" spans="2:3" ht="12.75">
      <c r="B75" s="158"/>
      <c r="C75" s="158"/>
    </row>
    <row r="76" spans="2:3" ht="12.75">
      <c r="B76" s="158"/>
      <c r="C76" s="158"/>
    </row>
    <row r="77" spans="2:3" ht="12.75">
      <c r="B77" s="158"/>
      <c r="C77" s="158"/>
    </row>
    <row r="78" spans="2:3" ht="12.75">
      <c r="B78" s="158"/>
      <c r="C78" s="158"/>
    </row>
    <row r="79" spans="2:3" ht="12.75">
      <c r="B79" s="158"/>
      <c r="C79" s="158"/>
    </row>
    <row r="80" spans="2:3" ht="12.75">
      <c r="B80" s="158"/>
      <c r="C80" s="158"/>
    </row>
    <row r="81" spans="2:3" ht="12.75">
      <c r="B81" s="158"/>
      <c r="C81" s="158"/>
    </row>
    <row r="82" spans="2:3" ht="12.75">
      <c r="B82" s="158"/>
      <c r="C82" s="158"/>
    </row>
    <row r="83" spans="2:3" ht="12.75">
      <c r="B83" s="158"/>
      <c r="C83" s="158"/>
    </row>
    <row r="84" spans="2:3" ht="12.75">
      <c r="B84" s="158"/>
      <c r="C84" s="158"/>
    </row>
    <row r="85" spans="2:3" ht="12.75">
      <c r="B85" s="158"/>
      <c r="C85" s="158"/>
    </row>
    <row r="86" spans="2:3" ht="12.75">
      <c r="B86" s="158"/>
      <c r="C86" s="158"/>
    </row>
    <row r="87" spans="2:3" ht="12.75">
      <c r="B87" s="158"/>
      <c r="C87" s="158"/>
    </row>
  </sheetData>
  <sheetProtection selectLockedCells="1" selectUnlockedCells="1"/>
  <mergeCells count="3">
    <mergeCell ref="B1:F1"/>
    <mergeCell ref="A3:E3"/>
    <mergeCell ref="B5:C5"/>
  </mergeCells>
  <printOptions/>
  <pageMargins left="0.7479166666666667" right="0.39375" top="0.27569444444444446" bottom="0.19652777777777777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8">
      <selection activeCell="M11" sqref="M11"/>
    </sheetView>
  </sheetViews>
  <sheetFormatPr defaultColWidth="9.140625" defaultRowHeight="12.75"/>
  <cols>
    <col min="1" max="1" width="84.7109375" style="108" customWidth="1"/>
    <col min="2" max="3" width="14.00390625" style="14" customWidth="1"/>
    <col min="4" max="4" width="0" style="14" hidden="1" customWidth="1"/>
    <col min="5" max="5" width="15.140625" style="109" customWidth="1"/>
    <col min="6" max="6" width="17.28125" style="1" customWidth="1"/>
    <col min="7" max="7" width="13.00390625" style="1" customWidth="1"/>
    <col min="8" max="16384" width="9.140625" style="1" customWidth="1"/>
  </cols>
  <sheetData>
    <row r="1" spans="5:7" ht="95.25" customHeight="1">
      <c r="E1" s="251" t="s">
        <v>191</v>
      </c>
      <c r="F1" s="251"/>
      <c r="G1" s="251"/>
    </row>
    <row r="2" spans="5:6" ht="24" customHeight="1">
      <c r="E2" s="110"/>
      <c r="F2" s="110"/>
    </row>
    <row r="3" spans="1:8" ht="64.5" customHeight="1">
      <c r="A3" s="229" t="s">
        <v>192</v>
      </c>
      <c r="B3" s="229"/>
      <c r="C3" s="229"/>
      <c r="D3" s="229"/>
      <c r="E3" s="229"/>
      <c r="F3" s="229"/>
      <c r="G3" s="159"/>
      <c r="H3" s="160"/>
    </row>
    <row r="4" spans="1:8" s="162" customFormat="1" ht="16.5" customHeight="1">
      <c r="A4" s="159"/>
      <c r="B4" s="161"/>
      <c r="C4" s="161"/>
      <c r="D4" s="161"/>
      <c r="E4" s="159"/>
      <c r="F4" s="228" t="s">
        <v>47</v>
      </c>
      <c r="G4" s="228"/>
      <c r="H4" s="160"/>
    </row>
    <row r="5" spans="1:7" s="78" customFormat="1" ht="81" customHeight="1">
      <c r="A5" s="116" t="s">
        <v>150</v>
      </c>
      <c r="B5" s="252" t="s">
        <v>151</v>
      </c>
      <c r="C5" s="252"/>
      <c r="D5" s="117"/>
      <c r="E5" s="117" t="s">
        <v>193</v>
      </c>
      <c r="F5" s="117" t="s">
        <v>194</v>
      </c>
      <c r="G5" s="118" t="s">
        <v>195</v>
      </c>
    </row>
    <row r="6" spans="1:7" s="162" customFormat="1" ht="15.75">
      <c r="A6" s="90">
        <v>1</v>
      </c>
      <c r="B6" s="163">
        <v>2</v>
      </c>
      <c r="C6" s="163"/>
      <c r="D6" s="163"/>
      <c r="E6" s="91">
        <v>3</v>
      </c>
      <c r="F6" s="91">
        <v>4</v>
      </c>
      <c r="G6" s="164">
        <v>5</v>
      </c>
    </row>
    <row r="7" spans="1:7" s="6" customFormat="1" ht="18.75">
      <c r="A7" s="122" t="s">
        <v>152</v>
      </c>
      <c r="B7" s="123" t="s">
        <v>153</v>
      </c>
      <c r="C7" s="123" t="s">
        <v>154</v>
      </c>
      <c r="D7" s="124">
        <f>D8+D9+D10</f>
        <v>2196.3</v>
      </c>
      <c r="E7" s="127">
        <f>F7-D7</f>
        <v>-274.19000000000005</v>
      </c>
      <c r="F7" s="124">
        <f>F8+F9+F10</f>
        <v>1922.1100000000001</v>
      </c>
      <c r="G7" s="124">
        <f>G8+G9+G10</f>
        <v>1922.1100000000001</v>
      </c>
    </row>
    <row r="8" spans="1:7" s="6" customFormat="1" ht="21" customHeight="1">
      <c r="A8" s="125" t="s">
        <v>155</v>
      </c>
      <c r="B8" s="126" t="s">
        <v>153</v>
      </c>
      <c r="C8" s="126" t="s">
        <v>156</v>
      </c>
      <c r="D8" s="127">
        <v>716.1</v>
      </c>
      <c r="E8" s="127">
        <f>F8-D8</f>
        <v>-358.43</v>
      </c>
      <c r="F8" s="127">
        <v>357.67</v>
      </c>
      <c r="G8" s="165">
        <v>357.67</v>
      </c>
    </row>
    <row r="9" spans="1:7" s="6" customFormat="1" ht="18" customHeight="1">
      <c r="A9" s="125" t="s">
        <v>157</v>
      </c>
      <c r="B9" s="126" t="s">
        <v>153</v>
      </c>
      <c r="C9" s="126" t="s">
        <v>158</v>
      </c>
      <c r="D9" s="128">
        <v>1470.2</v>
      </c>
      <c r="E9" s="127">
        <f>F9-D9</f>
        <v>84.24000000000001</v>
      </c>
      <c r="F9" s="128">
        <v>1554.44</v>
      </c>
      <c r="G9" s="165">
        <v>1554.44</v>
      </c>
    </row>
    <row r="10" spans="1:7" s="6" customFormat="1" ht="18.75">
      <c r="A10" s="129" t="s">
        <v>159</v>
      </c>
      <c r="B10" s="126" t="s">
        <v>153</v>
      </c>
      <c r="C10" s="126" t="s">
        <v>160</v>
      </c>
      <c r="D10" s="127">
        <v>10</v>
      </c>
      <c r="E10" s="127"/>
      <c r="F10" s="139">
        <v>10</v>
      </c>
      <c r="G10" s="165">
        <v>10</v>
      </c>
    </row>
    <row r="11" spans="1:7" s="6" customFormat="1" ht="23.25" customHeight="1">
      <c r="A11" s="122" t="s">
        <v>161</v>
      </c>
      <c r="B11" s="123" t="s">
        <v>156</v>
      </c>
      <c r="C11" s="123" t="s">
        <v>154</v>
      </c>
      <c r="D11" s="124">
        <f>D12</f>
        <v>54.5</v>
      </c>
      <c r="E11" s="124">
        <f aca="true" t="shared" si="0" ref="E11:E33">F11-D11</f>
        <v>6.100000000000001</v>
      </c>
      <c r="F11" s="124">
        <f>F12</f>
        <v>60.6</v>
      </c>
      <c r="G11" s="124">
        <f>G12</f>
        <v>60.6</v>
      </c>
    </row>
    <row r="12" spans="1:7" s="6" customFormat="1" ht="18.75" customHeight="1">
      <c r="A12" s="129" t="s">
        <v>162</v>
      </c>
      <c r="B12" s="126" t="s">
        <v>156</v>
      </c>
      <c r="C12" s="126" t="s">
        <v>163</v>
      </c>
      <c r="D12" s="127">
        <v>54.5</v>
      </c>
      <c r="E12" s="127">
        <f t="shared" si="0"/>
        <v>6.100000000000001</v>
      </c>
      <c r="F12" s="127">
        <v>60.6</v>
      </c>
      <c r="G12" s="165">
        <v>60.6</v>
      </c>
    </row>
    <row r="13" spans="1:7" s="6" customFormat="1" ht="37.5" hidden="1">
      <c r="A13" s="131" t="s">
        <v>164</v>
      </c>
      <c r="B13" s="123" t="s">
        <v>163</v>
      </c>
      <c r="C13" s="123" t="s">
        <v>154</v>
      </c>
      <c r="D13" s="124">
        <f>D14+D15</f>
        <v>0</v>
      </c>
      <c r="E13" s="124">
        <f t="shared" si="0"/>
        <v>0</v>
      </c>
      <c r="F13" s="124">
        <f>F14+F15</f>
        <v>0</v>
      </c>
      <c r="G13" s="165"/>
    </row>
    <row r="14" spans="1:7" s="6" customFormat="1" ht="17.25" customHeight="1" hidden="1">
      <c r="A14" s="132" t="s">
        <v>165</v>
      </c>
      <c r="B14" s="126" t="s">
        <v>163</v>
      </c>
      <c r="C14" s="126" t="s">
        <v>166</v>
      </c>
      <c r="D14" s="127">
        <v>0</v>
      </c>
      <c r="E14" s="127">
        <f t="shared" si="0"/>
        <v>0</v>
      </c>
      <c r="F14" s="127">
        <v>0</v>
      </c>
      <c r="G14" s="165"/>
    </row>
    <row r="15" spans="1:7" s="6" customFormat="1" ht="37.5" hidden="1">
      <c r="A15" s="132" t="s">
        <v>167</v>
      </c>
      <c r="B15" s="126" t="s">
        <v>163</v>
      </c>
      <c r="C15" s="126" t="s">
        <v>168</v>
      </c>
      <c r="D15" s="127">
        <v>0</v>
      </c>
      <c r="E15" s="127">
        <f t="shared" si="0"/>
        <v>0</v>
      </c>
      <c r="F15" s="127">
        <v>0</v>
      </c>
      <c r="G15" s="165"/>
    </row>
    <row r="16" spans="1:7" s="6" customFormat="1" ht="18.75" hidden="1">
      <c r="A16" s="133" t="s">
        <v>169</v>
      </c>
      <c r="B16" s="134" t="s">
        <v>158</v>
      </c>
      <c r="C16" s="134" t="s">
        <v>154</v>
      </c>
      <c r="D16" s="124">
        <f>D17</f>
        <v>0</v>
      </c>
      <c r="E16" s="124">
        <f t="shared" si="0"/>
        <v>0</v>
      </c>
      <c r="F16" s="124">
        <f>F17</f>
        <v>0</v>
      </c>
      <c r="G16" s="124">
        <f>G17</f>
        <v>0</v>
      </c>
    </row>
    <row r="17" spans="1:7" s="6" customFormat="1" ht="21.75" customHeight="1" hidden="1">
      <c r="A17" s="166" t="s">
        <v>170</v>
      </c>
      <c r="B17" s="126" t="s">
        <v>158</v>
      </c>
      <c r="C17" s="126" t="s">
        <v>166</v>
      </c>
      <c r="D17" s="127">
        <v>0</v>
      </c>
      <c r="E17" s="127">
        <f t="shared" si="0"/>
        <v>0</v>
      </c>
      <c r="F17" s="127">
        <v>0</v>
      </c>
      <c r="G17" s="165">
        <v>0</v>
      </c>
    </row>
    <row r="18" spans="1:7" s="6" customFormat="1" ht="18.75">
      <c r="A18" s="122" t="s">
        <v>171</v>
      </c>
      <c r="B18" s="123" t="s">
        <v>172</v>
      </c>
      <c r="C18" s="123" t="s">
        <v>154</v>
      </c>
      <c r="D18" s="136">
        <f>D19+D20</f>
        <v>0</v>
      </c>
      <c r="E18" s="124">
        <f t="shared" si="0"/>
        <v>737.86</v>
      </c>
      <c r="F18" s="136">
        <f>F19+F20</f>
        <v>737.86</v>
      </c>
      <c r="G18" s="167">
        <f>G19+G20</f>
        <v>775.28</v>
      </c>
    </row>
    <row r="19" spans="1:7" s="6" customFormat="1" ht="18" customHeight="1">
      <c r="A19" s="138" t="s">
        <v>173</v>
      </c>
      <c r="B19" s="126" t="s">
        <v>172</v>
      </c>
      <c r="C19" s="126" t="s">
        <v>156</v>
      </c>
      <c r="D19" s="139">
        <v>0</v>
      </c>
      <c r="E19" s="127">
        <f t="shared" si="0"/>
        <v>69.62</v>
      </c>
      <c r="F19" s="127">
        <v>69.62</v>
      </c>
      <c r="G19" s="165">
        <v>107.04</v>
      </c>
    </row>
    <row r="20" spans="1:7" s="6" customFormat="1" ht="20.25" customHeight="1">
      <c r="A20" s="138" t="s">
        <v>174</v>
      </c>
      <c r="B20" s="126" t="s">
        <v>172</v>
      </c>
      <c r="C20" s="126" t="s">
        <v>172</v>
      </c>
      <c r="D20" s="139">
        <v>0</v>
      </c>
      <c r="E20" s="127">
        <f t="shared" si="0"/>
        <v>668.24</v>
      </c>
      <c r="F20" s="139">
        <v>668.24</v>
      </c>
      <c r="G20" s="165">
        <v>668.24</v>
      </c>
    </row>
    <row r="21" spans="1:7" s="6" customFormat="1" ht="18.75">
      <c r="A21" s="122" t="s">
        <v>175</v>
      </c>
      <c r="B21" s="123" t="s">
        <v>176</v>
      </c>
      <c r="C21" s="123" t="s">
        <v>154</v>
      </c>
      <c r="D21" s="124">
        <f>D22</f>
        <v>107.79</v>
      </c>
      <c r="E21" s="124">
        <f t="shared" si="0"/>
        <v>-3.25</v>
      </c>
      <c r="F21" s="124">
        <f>F22</f>
        <v>104.54</v>
      </c>
      <c r="G21" s="124">
        <f>G22</f>
        <v>104.54</v>
      </c>
    </row>
    <row r="22" spans="1:7" s="6" customFormat="1" ht="18.75">
      <c r="A22" s="138" t="s">
        <v>177</v>
      </c>
      <c r="B22" s="126" t="s">
        <v>176</v>
      </c>
      <c r="C22" s="126" t="s">
        <v>176</v>
      </c>
      <c r="D22" s="139">
        <v>107.79</v>
      </c>
      <c r="E22" s="127">
        <f t="shared" si="0"/>
        <v>-3.25</v>
      </c>
      <c r="F22" s="139">
        <v>104.54</v>
      </c>
      <c r="G22" s="165">
        <v>104.54</v>
      </c>
    </row>
    <row r="23" spans="1:7" s="6" customFormat="1" ht="18.75">
      <c r="A23" s="140" t="s">
        <v>178</v>
      </c>
      <c r="B23" s="123" t="s">
        <v>179</v>
      </c>
      <c r="C23" s="123" t="s">
        <v>154</v>
      </c>
      <c r="D23" s="124">
        <f>D24</f>
        <v>434.18</v>
      </c>
      <c r="E23" s="124">
        <f t="shared" si="0"/>
        <v>71.82</v>
      </c>
      <c r="F23" s="124">
        <f>F24</f>
        <v>506</v>
      </c>
      <c r="G23" s="124">
        <f>G24</f>
        <v>506</v>
      </c>
    </row>
    <row r="24" spans="1:7" s="6" customFormat="1" ht="18.75">
      <c r="A24" s="138" t="s">
        <v>180</v>
      </c>
      <c r="B24" s="126" t="s">
        <v>179</v>
      </c>
      <c r="C24" s="126" t="s">
        <v>153</v>
      </c>
      <c r="D24" s="139">
        <v>434.18</v>
      </c>
      <c r="E24" s="127">
        <f t="shared" si="0"/>
        <v>71.82</v>
      </c>
      <c r="F24" s="139">
        <v>506</v>
      </c>
      <c r="G24" s="165">
        <v>506</v>
      </c>
    </row>
    <row r="25" spans="1:7" s="6" customFormat="1" ht="18.75" hidden="1">
      <c r="A25" s="141" t="s">
        <v>181</v>
      </c>
      <c r="B25" s="134" t="s">
        <v>160</v>
      </c>
      <c r="C25" s="134" t="s">
        <v>154</v>
      </c>
      <c r="D25" s="136">
        <f>D27</f>
        <v>2089.68</v>
      </c>
      <c r="E25" s="127">
        <f t="shared" si="0"/>
        <v>-1028.9599999999998</v>
      </c>
      <c r="F25" s="124">
        <f>F27+F26</f>
        <v>1060.72</v>
      </c>
      <c r="G25" s="165"/>
    </row>
    <row r="26" spans="1:7" s="6" customFormat="1" ht="18.75" hidden="1">
      <c r="A26" s="138" t="s">
        <v>182</v>
      </c>
      <c r="B26" s="126" t="s">
        <v>160</v>
      </c>
      <c r="C26" s="126" t="s">
        <v>153</v>
      </c>
      <c r="D26" s="139">
        <v>0</v>
      </c>
      <c r="E26" s="127">
        <f t="shared" si="0"/>
        <v>105</v>
      </c>
      <c r="F26" s="127">
        <v>105</v>
      </c>
      <c r="G26" s="165"/>
    </row>
    <row r="27" spans="1:7" s="6" customFormat="1" ht="18.75" hidden="1">
      <c r="A27" s="142" t="s">
        <v>183</v>
      </c>
      <c r="B27" s="126" t="s">
        <v>160</v>
      </c>
      <c r="C27" s="126" t="s">
        <v>172</v>
      </c>
      <c r="D27" s="128">
        <v>2089.68</v>
      </c>
      <c r="E27" s="127">
        <f t="shared" si="0"/>
        <v>-1133.9599999999998</v>
      </c>
      <c r="F27" s="127">
        <v>955.72</v>
      </c>
      <c r="G27" s="165"/>
    </row>
    <row r="28" spans="1:7" s="6" customFormat="1" ht="18.75" hidden="1">
      <c r="A28" s="138" t="s">
        <v>184</v>
      </c>
      <c r="B28" s="126" t="s">
        <v>185</v>
      </c>
      <c r="C28" s="126" t="s">
        <v>185</v>
      </c>
      <c r="D28" s="139">
        <v>0</v>
      </c>
      <c r="E28" s="127">
        <f t="shared" si="0"/>
        <v>0</v>
      </c>
      <c r="F28" s="139">
        <v>0</v>
      </c>
      <c r="G28" s="165"/>
    </row>
    <row r="29" spans="1:7" s="6" customFormat="1" ht="18.75">
      <c r="A29" s="141" t="s">
        <v>181</v>
      </c>
      <c r="B29" s="134" t="s">
        <v>160</v>
      </c>
      <c r="C29" s="134" t="s">
        <v>154</v>
      </c>
      <c r="D29" s="136">
        <f>D30+D31</f>
        <v>1766.68</v>
      </c>
      <c r="E29" s="124">
        <f t="shared" si="0"/>
        <v>-840.85</v>
      </c>
      <c r="F29" s="136">
        <f>F30+F31</f>
        <v>925.83</v>
      </c>
      <c r="G29" s="167">
        <f>G30+G31</f>
        <v>816.68</v>
      </c>
    </row>
    <row r="30" spans="1:7" s="6" customFormat="1" ht="17.25" customHeight="1">
      <c r="A30" s="138" t="s">
        <v>182</v>
      </c>
      <c r="B30" s="126" t="s">
        <v>160</v>
      </c>
      <c r="C30" s="126" t="s">
        <v>153</v>
      </c>
      <c r="D30" s="139">
        <v>0</v>
      </c>
      <c r="E30" s="127">
        <f t="shared" si="0"/>
        <v>105</v>
      </c>
      <c r="F30" s="127">
        <v>105</v>
      </c>
      <c r="G30" s="165">
        <v>105</v>
      </c>
    </row>
    <row r="31" spans="1:7" s="6" customFormat="1" ht="18.75">
      <c r="A31" s="142" t="s">
        <v>183</v>
      </c>
      <c r="B31" s="126" t="s">
        <v>160</v>
      </c>
      <c r="C31" s="126" t="s">
        <v>172</v>
      </c>
      <c r="D31" s="128">
        <v>1766.68</v>
      </c>
      <c r="E31" s="127">
        <f t="shared" si="0"/>
        <v>-945.85</v>
      </c>
      <c r="F31" s="127">
        <v>820.83</v>
      </c>
      <c r="G31" s="165">
        <v>711.68</v>
      </c>
    </row>
    <row r="32" spans="1:7" s="6" customFormat="1" ht="18.75">
      <c r="A32" s="138" t="s">
        <v>184</v>
      </c>
      <c r="B32" s="126" t="s">
        <v>185</v>
      </c>
      <c r="C32" s="126" t="s">
        <v>185</v>
      </c>
      <c r="D32" s="139">
        <v>116.91</v>
      </c>
      <c r="E32" s="127">
        <f t="shared" si="0"/>
        <v>-7.759999999999991</v>
      </c>
      <c r="F32" s="139">
        <v>109.15</v>
      </c>
      <c r="G32" s="165">
        <v>218.3</v>
      </c>
    </row>
    <row r="33" spans="1:7" s="6" customFormat="1" ht="18.75">
      <c r="A33" s="143" t="s">
        <v>186</v>
      </c>
      <c r="B33" s="144"/>
      <c r="C33" s="144"/>
      <c r="D33" s="145">
        <f>D7+D11+D13+D16+D18+D21+D23+D29+D32</f>
        <v>4676.36</v>
      </c>
      <c r="E33" s="145">
        <f t="shared" si="0"/>
        <v>-310.2699999999995</v>
      </c>
      <c r="F33" s="145">
        <f>F7+F11+F13+F16+F18+F21+F23+F29+F32</f>
        <v>4366.09</v>
      </c>
      <c r="G33" s="145">
        <f>G7+G11+G13+G16+G18+G21+G23+G29+G32</f>
        <v>4403.51</v>
      </c>
    </row>
    <row r="34" spans="2:4" ht="12.75">
      <c r="B34" s="158"/>
      <c r="C34" s="158"/>
      <c r="D34" s="158"/>
    </row>
    <row r="35" spans="2:4" ht="12.75">
      <c r="B35" s="158"/>
      <c r="C35" s="158"/>
      <c r="D35" s="158"/>
    </row>
    <row r="36" spans="2:4" ht="12.75">
      <c r="B36" s="158"/>
      <c r="C36" s="158"/>
      <c r="D36" s="158"/>
    </row>
    <row r="37" spans="2:4" ht="12.75">
      <c r="B37" s="158"/>
      <c r="C37" s="158"/>
      <c r="D37" s="158"/>
    </row>
    <row r="38" spans="2:4" ht="12.75">
      <c r="B38" s="158"/>
      <c r="C38" s="158"/>
      <c r="D38" s="158"/>
    </row>
    <row r="39" spans="2:4" ht="12.75">
      <c r="B39" s="158"/>
      <c r="C39" s="158"/>
      <c r="D39" s="158"/>
    </row>
    <row r="40" spans="2:4" ht="12.75">
      <c r="B40" s="158"/>
      <c r="C40" s="158"/>
      <c r="D40" s="158"/>
    </row>
    <row r="41" spans="2:4" ht="12.75">
      <c r="B41" s="158"/>
      <c r="C41" s="158"/>
      <c r="D41" s="158"/>
    </row>
    <row r="42" spans="2:4" ht="12.75">
      <c r="B42" s="158"/>
      <c r="C42" s="158"/>
      <c r="D42" s="158"/>
    </row>
    <row r="43" spans="2:4" ht="12.75">
      <c r="B43" s="158"/>
      <c r="C43" s="158"/>
      <c r="D43" s="158"/>
    </row>
    <row r="44" spans="2:4" ht="12.75">
      <c r="B44" s="158"/>
      <c r="C44" s="158"/>
      <c r="D44" s="158"/>
    </row>
    <row r="45" spans="2:4" ht="12.75">
      <c r="B45" s="158"/>
      <c r="C45" s="158"/>
      <c r="D45" s="158"/>
    </row>
    <row r="46" spans="2:4" ht="12.75">
      <c r="B46" s="158"/>
      <c r="C46" s="158"/>
      <c r="D46" s="158"/>
    </row>
    <row r="47" spans="2:4" ht="12.75">
      <c r="B47" s="158"/>
      <c r="C47" s="158"/>
      <c r="D47" s="158"/>
    </row>
    <row r="48" spans="2:4" ht="12.75">
      <c r="B48" s="158"/>
      <c r="C48" s="158"/>
      <c r="D48" s="158"/>
    </row>
    <row r="49" spans="2:4" ht="12.75">
      <c r="B49" s="158"/>
      <c r="C49" s="158"/>
      <c r="D49" s="158"/>
    </row>
    <row r="50" spans="2:4" ht="12.75">
      <c r="B50" s="158"/>
      <c r="C50" s="158"/>
      <c r="D50" s="158"/>
    </row>
    <row r="51" spans="2:4" ht="12.75">
      <c r="B51" s="158"/>
      <c r="C51" s="158"/>
      <c r="D51" s="158"/>
    </row>
    <row r="52" spans="2:4" ht="12.75">
      <c r="B52" s="158"/>
      <c r="C52" s="158"/>
      <c r="D52" s="158"/>
    </row>
    <row r="53" spans="2:4" ht="12.75">
      <c r="B53" s="158"/>
      <c r="C53" s="158"/>
      <c r="D53" s="158"/>
    </row>
    <row r="54" spans="2:4" ht="12.75">
      <c r="B54" s="158"/>
      <c r="C54" s="158"/>
      <c r="D54" s="158"/>
    </row>
    <row r="55" spans="2:4" ht="12.75">
      <c r="B55" s="158"/>
      <c r="C55" s="158"/>
      <c r="D55" s="158"/>
    </row>
    <row r="56" spans="2:4" ht="12.75">
      <c r="B56" s="158"/>
      <c r="C56" s="158"/>
      <c r="D56" s="158"/>
    </row>
    <row r="57" spans="2:4" ht="12.75">
      <c r="B57" s="158"/>
      <c r="C57" s="158"/>
      <c r="D57" s="158"/>
    </row>
    <row r="58" spans="2:4" ht="12.75">
      <c r="B58" s="158"/>
      <c r="C58" s="158"/>
      <c r="D58" s="158"/>
    </row>
    <row r="59" spans="2:4" ht="12.75">
      <c r="B59" s="158"/>
      <c r="C59" s="158"/>
      <c r="D59" s="158"/>
    </row>
    <row r="60" spans="2:4" ht="12.75">
      <c r="B60" s="158"/>
      <c r="C60" s="158"/>
      <c r="D60" s="158"/>
    </row>
    <row r="61" spans="2:4" ht="12.75">
      <c r="B61" s="158"/>
      <c r="C61" s="158"/>
      <c r="D61" s="158"/>
    </row>
    <row r="62" spans="2:4" ht="12.75">
      <c r="B62" s="158"/>
      <c r="C62" s="158"/>
      <c r="D62" s="158"/>
    </row>
    <row r="63" spans="2:4" ht="12.75">
      <c r="B63" s="158"/>
      <c r="C63" s="158"/>
      <c r="D63" s="158"/>
    </row>
    <row r="64" spans="2:4" ht="12.75">
      <c r="B64" s="158"/>
      <c r="C64" s="158"/>
      <c r="D64" s="158"/>
    </row>
    <row r="65" spans="2:4" ht="12.75">
      <c r="B65" s="158"/>
      <c r="C65" s="158"/>
      <c r="D65" s="158"/>
    </row>
    <row r="66" spans="2:4" ht="12.75">
      <c r="B66" s="158"/>
      <c r="C66" s="158"/>
      <c r="D66" s="158"/>
    </row>
    <row r="67" spans="2:4" ht="12.75">
      <c r="B67" s="158"/>
      <c r="C67" s="158"/>
      <c r="D67" s="158"/>
    </row>
    <row r="68" spans="2:4" ht="12.75">
      <c r="B68" s="158"/>
      <c r="C68" s="158"/>
      <c r="D68" s="158"/>
    </row>
    <row r="69" spans="2:4" ht="12.75">
      <c r="B69" s="158"/>
      <c r="C69" s="158"/>
      <c r="D69" s="158"/>
    </row>
    <row r="70" spans="2:4" ht="12.75">
      <c r="B70" s="158"/>
      <c r="C70" s="158"/>
      <c r="D70" s="158"/>
    </row>
    <row r="71" spans="2:4" ht="12.75">
      <c r="B71" s="158"/>
      <c r="C71" s="158"/>
      <c r="D71" s="158"/>
    </row>
    <row r="72" spans="2:4" ht="12.75">
      <c r="B72" s="158"/>
      <c r="C72" s="158"/>
      <c r="D72" s="158"/>
    </row>
    <row r="73" spans="2:4" ht="12.75">
      <c r="B73" s="158"/>
      <c r="C73" s="158"/>
      <c r="D73" s="158"/>
    </row>
    <row r="74" spans="2:4" ht="12.75">
      <c r="B74" s="158"/>
      <c r="C74" s="158"/>
      <c r="D74" s="158"/>
    </row>
    <row r="75" spans="2:4" ht="12.75">
      <c r="B75" s="158"/>
      <c r="C75" s="158"/>
      <c r="D75" s="158"/>
    </row>
    <row r="76" spans="2:4" ht="12.75">
      <c r="B76" s="158"/>
      <c r="C76" s="158"/>
      <c r="D76" s="158"/>
    </row>
    <row r="77" spans="2:4" ht="12.75">
      <c r="B77" s="158"/>
      <c r="C77" s="158"/>
      <c r="D77" s="158"/>
    </row>
    <row r="78" spans="2:4" ht="12.75">
      <c r="B78" s="158"/>
      <c r="C78" s="158"/>
      <c r="D78" s="158"/>
    </row>
    <row r="79" spans="2:4" ht="12.75">
      <c r="B79" s="158"/>
      <c r="C79" s="158"/>
      <c r="D79" s="158"/>
    </row>
    <row r="80" spans="2:4" ht="12.75">
      <c r="B80" s="158"/>
      <c r="C80" s="158"/>
      <c r="D80" s="158"/>
    </row>
    <row r="81" spans="2:4" ht="12.75">
      <c r="B81" s="158"/>
      <c r="C81" s="158"/>
      <c r="D81" s="158"/>
    </row>
    <row r="82" spans="2:4" ht="12.75">
      <c r="B82" s="158"/>
      <c r="C82" s="158"/>
      <c r="D82" s="158"/>
    </row>
    <row r="83" spans="2:4" ht="12.75">
      <c r="B83" s="158"/>
      <c r="C83" s="158"/>
      <c r="D83" s="158"/>
    </row>
    <row r="84" spans="2:4" ht="12.75">
      <c r="B84" s="158"/>
      <c r="C84" s="158"/>
      <c r="D84" s="158"/>
    </row>
    <row r="85" spans="2:4" ht="12.75">
      <c r="B85" s="158"/>
      <c r="C85" s="158"/>
      <c r="D85" s="158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21"/>
  <sheetViews>
    <sheetView tabSelected="1" view="pageLayout" workbookViewId="0" topLeftCell="A31">
      <selection activeCell="C48" sqref="C38:C48"/>
    </sheetView>
  </sheetViews>
  <sheetFormatPr defaultColWidth="9.140625" defaultRowHeight="182.25" customHeight="1"/>
  <cols>
    <col min="1" max="1" width="2.421875" style="168" customWidth="1"/>
    <col min="2" max="2" width="0" style="169" hidden="1" customWidth="1"/>
    <col min="3" max="3" width="67.421875" style="170" customWidth="1"/>
    <col min="4" max="4" width="7.57421875" style="171" customWidth="1"/>
    <col min="5" max="5" width="6.8515625" style="171" customWidth="1"/>
    <col min="6" max="6" width="6.7109375" style="171" customWidth="1"/>
    <col min="7" max="7" width="15.00390625" style="171" customWidth="1"/>
    <col min="8" max="8" width="8.8515625" style="171" customWidth="1"/>
    <col min="9" max="9" width="0" style="171" hidden="1" customWidth="1"/>
    <col min="10" max="10" width="16.421875" style="171" customWidth="1"/>
    <col min="11" max="11" width="15.421875" style="171" customWidth="1"/>
    <col min="12" max="16384" width="9.140625" style="168" customWidth="1"/>
  </cols>
  <sheetData>
    <row r="1" spans="8:11" ht="75" customHeight="1">
      <c r="H1" s="253" t="s">
        <v>196</v>
      </c>
      <c r="I1" s="253"/>
      <c r="J1" s="253"/>
      <c r="K1" s="253"/>
    </row>
    <row r="2" spans="8:11" ht="21.75" customHeight="1">
      <c r="H2" s="172"/>
      <c r="I2" s="172"/>
      <c r="J2" s="172"/>
      <c r="K2" s="172"/>
    </row>
    <row r="3" spans="2:11" s="46" customFormat="1" ht="37.5" customHeight="1">
      <c r="B3" s="254" t="s">
        <v>197</v>
      </c>
      <c r="C3" s="254"/>
      <c r="D3" s="254"/>
      <c r="E3" s="254"/>
      <c r="F3" s="254"/>
      <c r="G3" s="254"/>
      <c r="H3" s="254"/>
      <c r="I3" s="254"/>
      <c r="J3" s="254"/>
      <c r="K3" s="254"/>
    </row>
    <row r="4" spans="2:11" s="173" customFormat="1" ht="15.75">
      <c r="B4" s="174"/>
      <c r="C4" s="174"/>
      <c r="D4" s="174"/>
      <c r="E4" s="174"/>
      <c r="F4" s="174"/>
      <c r="G4" s="175"/>
      <c r="H4" s="255" t="s">
        <v>47</v>
      </c>
      <c r="I4" s="255"/>
      <c r="J4" s="255"/>
      <c r="K4" s="255"/>
    </row>
    <row r="5" spans="2:11" s="176" customFormat="1" ht="76.5" customHeight="1">
      <c r="B5" s="177" t="s">
        <v>198</v>
      </c>
      <c r="C5" s="177" t="s">
        <v>199</v>
      </c>
      <c r="D5" s="178" t="s">
        <v>200</v>
      </c>
      <c r="E5" s="179" t="s">
        <v>201</v>
      </c>
      <c r="F5" s="179" t="s">
        <v>202</v>
      </c>
      <c r="G5" s="179" t="s">
        <v>203</v>
      </c>
      <c r="H5" s="179" t="s">
        <v>204</v>
      </c>
      <c r="I5" s="179" t="s">
        <v>205</v>
      </c>
      <c r="J5" s="178" t="s">
        <v>51</v>
      </c>
      <c r="K5" s="177" t="s">
        <v>206</v>
      </c>
    </row>
    <row r="6" spans="2:11" s="173" customFormat="1" ht="15.75">
      <c r="B6" s="180">
        <v>1</v>
      </c>
      <c r="C6" s="180">
        <v>2</v>
      </c>
      <c r="D6" s="179" t="s">
        <v>207</v>
      </c>
      <c r="E6" s="179" t="s">
        <v>208</v>
      </c>
      <c r="F6" s="179" t="s">
        <v>209</v>
      </c>
      <c r="G6" s="179" t="s">
        <v>210</v>
      </c>
      <c r="H6" s="179" t="s">
        <v>211</v>
      </c>
      <c r="I6" s="179"/>
      <c r="J6" s="180">
        <v>8</v>
      </c>
      <c r="K6" s="180">
        <v>9</v>
      </c>
    </row>
    <row r="7" spans="2:11" s="173" customFormat="1" ht="15.75">
      <c r="B7" s="180"/>
      <c r="C7" s="181" t="s">
        <v>212</v>
      </c>
      <c r="D7" s="182" t="s">
        <v>92</v>
      </c>
      <c r="E7" s="182" t="s">
        <v>153</v>
      </c>
      <c r="F7" s="182" t="s">
        <v>154</v>
      </c>
      <c r="G7" s="182" t="s">
        <v>213</v>
      </c>
      <c r="H7" s="182" t="s">
        <v>53</v>
      </c>
      <c r="I7" s="183">
        <f>I21+I22+I23+I24+I25+I26+I33</f>
        <v>2146.3</v>
      </c>
      <c r="J7" s="183">
        <f aca="true" t="shared" si="0" ref="J7:J38">K7-I7</f>
        <v>-372.4000000000003</v>
      </c>
      <c r="K7" s="183">
        <f>K8+K13+K27</f>
        <v>1773.8999999999999</v>
      </c>
    </row>
    <row r="8" spans="2:11" s="173" customFormat="1" ht="31.5">
      <c r="B8" s="180"/>
      <c r="C8" s="184" t="s">
        <v>155</v>
      </c>
      <c r="D8" s="182" t="s">
        <v>92</v>
      </c>
      <c r="E8" s="182" t="s">
        <v>153</v>
      </c>
      <c r="F8" s="182" t="s">
        <v>156</v>
      </c>
      <c r="G8" s="182" t="s">
        <v>213</v>
      </c>
      <c r="H8" s="182" t="s">
        <v>53</v>
      </c>
      <c r="I8" s="183">
        <f>I9</f>
        <v>716.1</v>
      </c>
      <c r="J8" s="183">
        <f t="shared" si="0"/>
        <v>-294.56</v>
      </c>
      <c r="K8" s="183">
        <f>K9</f>
        <v>421.54</v>
      </c>
    </row>
    <row r="9" spans="2:11" s="173" customFormat="1" ht="15.75">
      <c r="B9" s="180"/>
      <c r="C9" s="181" t="s">
        <v>214</v>
      </c>
      <c r="D9" s="182" t="s">
        <v>92</v>
      </c>
      <c r="E9" s="182" t="s">
        <v>153</v>
      </c>
      <c r="F9" s="182" t="s">
        <v>156</v>
      </c>
      <c r="G9" s="182" t="s">
        <v>215</v>
      </c>
      <c r="H9" s="182" t="s">
        <v>53</v>
      </c>
      <c r="I9" s="183">
        <f>I10</f>
        <v>716.1</v>
      </c>
      <c r="J9" s="183">
        <f t="shared" si="0"/>
        <v>-294.56</v>
      </c>
      <c r="K9" s="183">
        <f>K10</f>
        <v>421.54</v>
      </c>
    </row>
    <row r="10" spans="2:11" s="173" customFormat="1" ht="31.5">
      <c r="B10" s="180"/>
      <c r="C10" s="181" t="s">
        <v>216</v>
      </c>
      <c r="D10" s="182" t="s">
        <v>92</v>
      </c>
      <c r="E10" s="182" t="s">
        <v>153</v>
      </c>
      <c r="F10" s="182" t="s">
        <v>156</v>
      </c>
      <c r="G10" s="182" t="s">
        <v>217</v>
      </c>
      <c r="H10" s="182" t="s">
        <v>53</v>
      </c>
      <c r="I10" s="183">
        <f>I11</f>
        <v>716.1</v>
      </c>
      <c r="J10" s="183">
        <f t="shared" si="0"/>
        <v>-294.56</v>
      </c>
      <c r="K10" s="183">
        <f>K11</f>
        <v>421.54</v>
      </c>
    </row>
    <row r="11" spans="2:11" s="173" customFormat="1" ht="31.5">
      <c r="B11" s="180"/>
      <c r="C11" s="185" t="s">
        <v>218</v>
      </c>
      <c r="D11" s="179" t="s">
        <v>92</v>
      </c>
      <c r="E11" s="179" t="s">
        <v>153</v>
      </c>
      <c r="F11" s="179" t="s">
        <v>156</v>
      </c>
      <c r="G11" s="179" t="s">
        <v>219</v>
      </c>
      <c r="H11" s="179" t="s">
        <v>53</v>
      </c>
      <c r="I11" s="186">
        <f>I12</f>
        <v>716.1</v>
      </c>
      <c r="J11" s="186">
        <f t="shared" si="0"/>
        <v>-294.56</v>
      </c>
      <c r="K11" s="186">
        <f>K12</f>
        <v>421.54</v>
      </c>
    </row>
    <row r="12" spans="2:11" s="173" customFormat="1" ht="31.5">
      <c r="B12" s="180"/>
      <c r="C12" s="187" t="s">
        <v>220</v>
      </c>
      <c r="D12" s="179" t="s">
        <v>92</v>
      </c>
      <c r="E12" s="179" t="s">
        <v>153</v>
      </c>
      <c r="F12" s="179" t="s">
        <v>156</v>
      </c>
      <c r="G12" s="179" t="s">
        <v>219</v>
      </c>
      <c r="H12" s="179" t="s">
        <v>221</v>
      </c>
      <c r="I12" s="186">
        <v>716.1</v>
      </c>
      <c r="J12" s="186">
        <f t="shared" si="0"/>
        <v>-294.56</v>
      </c>
      <c r="K12" s="186">
        <v>421.54</v>
      </c>
    </row>
    <row r="13" spans="2:13" s="173" customFormat="1" ht="47.25">
      <c r="B13" s="180"/>
      <c r="C13" s="188" t="s">
        <v>222</v>
      </c>
      <c r="D13" s="182" t="s">
        <v>92</v>
      </c>
      <c r="E13" s="182" t="s">
        <v>153</v>
      </c>
      <c r="F13" s="182" t="s">
        <v>158</v>
      </c>
      <c r="G13" s="182" t="s">
        <v>223</v>
      </c>
      <c r="H13" s="182" t="s">
        <v>53</v>
      </c>
      <c r="I13" s="183">
        <f>I14</f>
        <v>1420.2</v>
      </c>
      <c r="J13" s="183">
        <f t="shared" si="0"/>
        <v>-77.84000000000015</v>
      </c>
      <c r="K13" s="183">
        <f>K14</f>
        <v>1342.36</v>
      </c>
      <c r="L13" s="189"/>
      <c r="M13" s="189"/>
    </row>
    <row r="14" spans="2:11" s="173" customFormat="1" ht="31.5">
      <c r="B14" s="180"/>
      <c r="C14" s="190" t="s">
        <v>224</v>
      </c>
      <c r="D14" s="182" t="s">
        <v>92</v>
      </c>
      <c r="E14" s="182" t="s">
        <v>153</v>
      </c>
      <c r="F14" s="182" t="s">
        <v>158</v>
      </c>
      <c r="G14" s="182" t="s">
        <v>225</v>
      </c>
      <c r="H14" s="182" t="s">
        <v>53</v>
      </c>
      <c r="I14" s="183">
        <f>I15+I16+I17+I18+I19</f>
        <v>1420.2</v>
      </c>
      <c r="J14" s="183">
        <f t="shared" si="0"/>
        <v>-77.84000000000015</v>
      </c>
      <c r="K14" s="183">
        <f>K15+K16+K17+K18+K19</f>
        <v>1342.36</v>
      </c>
    </row>
    <row r="15" spans="2:11" s="173" customFormat="1" ht="31.5">
      <c r="B15" s="180"/>
      <c r="C15" s="191" t="s">
        <v>226</v>
      </c>
      <c r="D15" s="179" t="s">
        <v>92</v>
      </c>
      <c r="E15" s="179" t="s">
        <v>153</v>
      </c>
      <c r="F15" s="179" t="s">
        <v>158</v>
      </c>
      <c r="G15" s="179" t="s">
        <v>225</v>
      </c>
      <c r="H15" s="179" t="s">
        <v>221</v>
      </c>
      <c r="I15" s="186">
        <v>1185.66</v>
      </c>
      <c r="J15" s="186">
        <f t="shared" si="0"/>
        <v>-93.80000000000018</v>
      </c>
      <c r="K15" s="186">
        <v>1091.86</v>
      </c>
    </row>
    <row r="16" spans="2:11" s="173" customFormat="1" ht="31.5">
      <c r="B16" s="180"/>
      <c r="C16" s="192" t="s">
        <v>227</v>
      </c>
      <c r="D16" s="179" t="s">
        <v>92</v>
      </c>
      <c r="E16" s="179" t="s">
        <v>153</v>
      </c>
      <c r="F16" s="179" t="s">
        <v>158</v>
      </c>
      <c r="G16" s="179" t="s">
        <v>225</v>
      </c>
      <c r="H16" s="179" t="s">
        <v>228</v>
      </c>
      <c r="I16" s="186">
        <v>95</v>
      </c>
      <c r="J16" s="186">
        <f t="shared" si="0"/>
        <v>-17</v>
      </c>
      <c r="K16" s="186">
        <f>30+48</f>
        <v>78</v>
      </c>
    </row>
    <row r="17" spans="2:18" s="173" customFormat="1" ht="31.5">
      <c r="B17" s="180"/>
      <c r="C17" s="192" t="s">
        <v>229</v>
      </c>
      <c r="D17" s="179" t="s">
        <v>92</v>
      </c>
      <c r="E17" s="179" t="s">
        <v>153</v>
      </c>
      <c r="F17" s="179" t="s">
        <v>158</v>
      </c>
      <c r="G17" s="179" t="s">
        <v>225</v>
      </c>
      <c r="H17" s="179" t="s">
        <v>230</v>
      </c>
      <c r="I17" s="186">
        <v>113</v>
      </c>
      <c r="J17" s="186">
        <f t="shared" si="0"/>
        <v>46.5</v>
      </c>
      <c r="K17" s="186">
        <f>20.88+3.5+83.12+52</f>
        <v>159.5</v>
      </c>
      <c r="M17" s="193"/>
      <c r="N17" s="194"/>
      <c r="O17" s="194"/>
      <c r="P17" s="194"/>
      <c r="Q17" s="194"/>
      <c r="R17" s="194"/>
    </row>
    <row r="18" spans="2:18" s="173" customFormat="1" ht="15.75">
      <c r="B18" s="180"/>
      <c r="C18" s="192" t="s">
        <v>231</v>
      </c>
      <c r="D18" s="179" t="s">
        <v>92</v>
      </c>
      <c r="E18" s="179" t="s">
        <v>153</v>
      </c>
      <c r="F18" s="179" t="s">
        <v>158</v>
      </c>
      <c r="G18" s="179" t="s">
        <v>225</v>
      </c>
      <c r="H18" s="179" t="s">
        <v>232</v>
      </c>
      <c r="I18" s="186">
        <v>19.34</v>
      </c>
      <c r="J18" s="186">
        <f t="shared" si="0"/>
        <v>-13.34</v>
      </c>
      <c r="K18" s="186">
        <v>6</v>
      </c>
      <c r="M18" s="195"/>
      <c r="N18" s="196"/>
      <c r="O18" s="196"/>
      <c r="P18" s="196"/>
      <c r="Q18" s="196"/>
      <c r="R18" s="196"/>
    </row>
    <row r="19" spans="2:18" s="173" customFormat="1" ht="15.75">
      <c r="B19" s="180"/>
      <c r="C19" s="192" t="s">
        <v>233</v>
      </c>
      <c r="D19" s="179" t="s">
        <v>92</v>
      </c>
      <c r="E19" s="179" t="s">
        <v>153</v>
      </c>
      <c r="F19" s="179" t="s">
        <v>158</v>
      </c>
      <c r="G19" s="179" t="s">
        <v>225</v>
      </c>
      <c r="H19" s="179" t="s">
        <v>234</v>
      </c>
      <c r="I19" s="186">
        <v>7.2</v>
      </c>
      <c r="J19" s="186">
        <f t="shared" si="0"/>
        <v>-0.20000000000000018</v>
      </c>
      <c r="K19" s="186">
        <v>7</v>
      </c>
      <c r="M19" s="195"/>
      <c r="N19" s="196"/>
      <c r="O19" s="196"/>
      <c r="P19" s="196"/>
      <c r="Q19" s="196"/>
      <c r="R19" s="196"/>
    </row>
    <row r="20" spans="2:18" s="173" customFormat="1" ht="47.25" hidden="1">
      <c r="B20" s="180"/>
      <c r="C20" s="197" t="s">
        <v>235</v>
      </c>
      <c r="D20" s="179" t="s">
        <v>92</v>
      </c>
      <c r="E20" s="198" t="s">
        <v>153</v>
      </c>
      <c r="F20" s="198" t="s">
        <v>158</v>
      </c>
      <c r="G20" s="198" t="s">
        <v>213</v>
      </c>
      <c r="H20" s="198" t="s">
        <v>53</v>
      </c>
      <c r="I20" s="186">
        <f>I21+I22+I23+I24+I25+I26</f>
        <v>2136.3</v>
      </c>
      <c r="J20" s="186">
        <f t="shared" si="0"/>
        <v>-2136.3</v>
      </c>
      <c r="K20" s="186">
        <f>K22+K23+K24+K25+K26+K21</f>
        <v>0</v>
      </c>
      <c r="M20" s="199"/>
      <c r="N20" s="196"/>
      <c r="O20" s="196"/>
      <c r="P20" s="196"/>
      <c r="Q20" s="196"/>
      <c r="R20" s="196"/>
    </row>
    <row r="21" spans="2:18" s="173" customFormat="1" ht="31.5" hidden="1">
      <c r="B21" s="180"/>
      <c r="C21" s="200" t="s">
        <v>236</v>
      </c>
      <c r="D21" s="179" t="s">
        <v>92</v>
      </c>
      <c r="E21" s="198" t="s">
        <v>153</v>
      </c>
      <c r="F21" s="198" t="s">
        <v>158</v>
      </c>
      <c r="G21" s="198" t="s">
        <v>237</v>
      </c>
      <c r="H21" s="198" t="s">
        <v>221</v>
      </c>
      <c r="I21" s="186">
        <v>399.56</v>
      </c>
      <c r="J21" s="186">
        <f t="shared" si="0"/>
        <v>-399.56</v>
      </c>
      <c r="K21" s="186">
        <v>0</v>
      </c>
      <c r="M21" s="201"/>
      <c r="N21" s="196"/>
      <c r="O21" s="196"/>
      <c r="P21" s="196"/>
      <c r="Q21" s="196"/>
      <c r="R21" s="196"/>
    </row>
    <row r="22" spans="2:18" s="173" customFormat="1" ht="31.5" hidden="1">
      <c r="B22" s="180"/>
      <c r="C22" s="200" t="s">
        <v>236</v>
      </c>
      <c r="D22" s="179" t="s">
        <v>92</v>
      </c>
      <c r="E22" s="198" t="s">
        <v>153</v>
      </c>
      <c r="F22" s="198" t="s">
        <v>158</v>
      </c>
      <c r="G22" s="198" t="s">
        <v>238</v>
      </c>
      <c r="H22" s="198" t="s">
        <v>221</v>
      </c>
      <c r="I22" s="186">
        <v>1502.2</v>
      </c>
      <c r="J22" s="186">
        <f t="shared" si="0"/>
        <v>-1502.2</v>
      </c>
      <c r="K22" s="186">
        <v>0</v>
      </c>
      <c r="M22" s="201"/>
      <c r="N22" s="196"/>
      <c r="O22" s="196"/>
      <c r="P22" s="196"/>
      <c r="Q22" s="196"/>
      <c r="R22" s="196"/>
    </row>
    <row r="23" spans="2:18" s="173" customFormat="1" ht="47.25" hidden="1">
      <c r="B23" s="180"/>
      <c r="C23" s="200" t="s">
        <v>239</v>
      </c>
      <c r="D23" s="179" t="s">
        <v>92</v>
      </c>
      <c r="E23" s="198" t="s">
        <v>153</v>
      </c>
      <c r="F23" s="198" t="s">
        <v>158</v>
      </c>
      <c r="G23" s="198" t="s">
        <v>238</v>
      </c>
      <c r="H23" s="202" t="s">
        <v>228</v>
      </c>
      <c r="I23" s="186">
        <v>71</v>
      </c>
      <c r="J23" s="186">
        <f t="shared" si="0"/>
        <v>-71</v>
      </c>
      <c r="K23" s="186">
        <v>0</v>
      </c>
      <c r="M23" s="201"/>
      <c r="N23" s="196"/>
      <c r="O23" s="196"/>
      <c r="P23" s="196"/>
      <c r="Q23" s="196"/>
      <c r="R23" s="196"/>
    </row>
    <row r="24" spans="2:18" s="173" customFormat="1" ht="31.5" hidden="1">
      <c r="B24" s="180"/>
      <c r="C24" s="200" t="s">
        <v>240</v>
      </c>
      <c r="D24" s="179" t="s">
        <v>92</v>
      </c>
      <c r="E24" s="198" t="s">
        <v>153</v>
      </c>
      <c r="F24" s="198" t="s">
        <v>158</v>
      </c>
      <c r="G24" s="198" t="s">
        <v>238</v>
      </c>
      <c r="H24" s="202" t="s">
        <v>230</v>
      </c>
      <c r="I24" s="186">
        <v>137</v>
      </c>
      <c r="J24" s="186">
        <f t="shared" si="0"/>
        <v>-137</v>
      </c>
      <c r="K24" s="186">
        <v>0</v>
      </c>
      <c r="M24" s="201"/>
      <c r="N24" s="196"/>
      <c r="O24" s="196"/>
      <c r="P24" s="196"/>
      <c r="Q24" s="196"/>
      <c r="R24" s="196"/>
    </row>
    <row r="25" spans="2:18" s="173" customFormat="1" ht="31.5" hidden="1">
      <c r="B25" s="180"/>
      <c r="C25" s="200" t="s">
        <v>241</v>
      </c>
      <c r="D25" s="179" t="s">
        <v>92</v>
      </c>
      <c r="E25" s="198" t="s">
        <v>153</v>
      </c>
      <c r="F25" s="198" t="s">
        <v>158</v>
      </c>
      <c r="G25" s="198" t="s">
        <v>238</v>
      </c>
      <c r="H25" s="202" t="s">
        <v>232</v>
      </c>
      <c r="I25" s="186">
        <v>19.34</v>
      </c>
      <c r="J25" s="186">
        <f t="shared" si="0"/>
        <v>-19.34</v>
      </c>
      <c r="K25" s="186">
        <v>0</v>
      </c>
      <c r="M25" s="201"/>
      <c r="N25" s="196"/>
      <c r="O25" s="196"/>
      <c r="P25" s="196"/>
      <c r="Q25" s="196"/>
      <c r="R25" s="196"/>
    </row>
    <row r="26" spans="2:18" s="173" customFormat="1" ht="31.5" hidden="1">
      <c r="B26" s="180"/>
      <c r="C26" s="200" t="s">
        <v>242</v>
      </c>
      <c r="D26" s="179" t="s">
        <v>92</v>
      </c>
      <c r="E26" s="198" t="s">
        <v>153</v>
      </c>
      <c r="F26" s="198" t="s">
        <v>158</v>
      </c>
      <c r="G26" s="198" t="s">
        <v>238</v>
      </c>
      <c r="H26" s="202" t="s">
        <v>234</v>
      </c>
      <c r="I26" s="186">
        <v>7.2</v>
      </c>
      <c r="J26" s="186">
        <f t="shared" si="0"/>
        <v>-7.2</v>
      </c>
      <c r="K26" s="186">
        <v>0</v>
      </c>
      <c r="M26" s="203"/>
      <c r="N26" s="203"/>
      <c r="O26" s="203"/>
      <c r="P26" s="203"/>
      <c r="Q26" s="203"/>
      <c r="R26" s="203"/>
    </row>
    <row r="27" spans="2:18" s="173" customFormat="1" ht="15.75">
      <c r="B27" s="180"/>
      <c r="C27" s="181" t="s">
        <v>243</v>
      </c>
      <c r="D27" s="182" t="s">
        <v>92</v>
      </c>
      <c r="E27" s="204" t="s">
        <v>153</v>
      </c>
      <c r="F27" s="204" t="s">
        <v>160</v>
      </c>
      <c r="G27" s="204" t="s">
        <v>213</v>
      </c>
      <c r="H27" s="204" t="s">
        <v>53</v>
      </c>
      <c r="I27" s="183">
        <f>I28</f>
        <v>10</v>
      </c>
      <c r="J27" s="183">
        <f t="shared" si="0"/>
        <v>0</v>
      </c>
      <c r="K27" s="183">
        <f>K28</f>
        <v>10</v>
      </c>
      <c r="M27" s="203"/>
      <c r="N27" s="203"/>
      <c r="O27" s="203"/>
      <c r="P27" s="203"/>
      <c r="Q27" s="203"/>
      <c r="R27" s="203"/>
    </row>
    <row r="28" spans="2:18" s="173" customFormat="1" ht="15.75">
      <c r="B28" s="180"/>
      <c r="C28" s="205" t="s">
        <v>214</v>
      </c>
      <c r="D28" s="182" t="s">
        <v>92</v>
      </c>
      <c r="E28" s="204" t="s">
        <v>153</v>
      </c>
      <c r="F28" s="204" t="s">
        <v>154</v>
      </c>
      <c r="G28" s="204" t="s">
        <v>213</v>
      </c>
      <c r="H28" s="204" t="s">
        <v>53</v>
      </c>
      <c r="I28" s="183">
        <f>I29</f>
        <v>10</v>
      </c>
      <c r="J28" s="183">
        <f t="shared" si="0"/>
        <v>0</v>
      </c>
      <c r="K28" s="183">
        <f>K29</f>
        <v>10</v>
      </c>
      <c r="M28" s="203"/>
      <c r="N28" s="203"/>
      <c r="O28" s="203"/>
      <c r="P28" s="203"/>
      <c r="Q28" s="203"/>
      <c r="R28" s="203"/>
    </row>
    <row r="29" spans="2:18" s="173" customFormat="1" ht="31.5">
      <c r="B29" s="180"/>
      <c r="C29" s="206" t="s">
        <v>244</v>
      </c>
      <c r="D29" s="179" t="s">
        <v>92</v>
      </c>
      <c r="E29" s="198" t="s">
        <v>153</v>
      </c>
      <c r="F29" s="198" t="s">
        <v>160</v>
      </c>
      <c r="G29" s="198" t="s">
        <v>245</v>
      </c>
      <c r="H29" s="198" t="s">
        <v>53</v>
      </c>
      <c r="I29" s="186">
        <f>I31</f>
        <v>10</v>
      </c>
      <c r="J29" s="186">
        <f t="shared" si="0"/>
        <v>0</v>
      </c>
      <c r="K29" s="186">
        <f>K31</f>
        <v>10</v>
      </c>
      <c r="M29" s="203"/>
      <c r="N29" s="203"/>
      <c r="O29" s="203"/>
      <c r="P29" s="203"/>
      <c r="Q29" s="203"/>
      <c r="R29" s="203"/>
    </row>
    <row r="30" spans="2:18" s="173" customFormat="1" ht="15.75">
      <c r="B30" s="180"/>
      <c r="C30" s="207" t="s">
        <v>246</v>
      </c>
      <c r="D30" s="179" t="s">
        <v>92</v>
      </c>
      <c r="E30" s="198" t="s">
        <v>153</v>
      </c>
      <c r="F30" s="198" t="s">
        <v>160</v>
      </c>
      <c r="G30" s="198" t="s">
        <v>245</v>
      </c>
      <c r="H30" s="198" t="s">
        <v>53</v>
      </c>
      <c r="I30" s="208">
        <f>I31</f>
        <v>10</v>
      </c>
      <c r="J30" s="186">
        <f t="shared" si="0"/>
        <v>0</v>
      </c>
      <c r="K30" s="208">
        <f>K31</f>
        <v>10</v>
      </c>
      <c r="M30" s="203"/>
      <c r="N30" s="203"/>
      <c r="O30" s="203"/>
      <c r="P30" s="203"/>
      <c r="Q30" s="203"/>
      <c r="R30" s="203"/>
    </row>
    <row r="31" spans="2:18" s="173" customFormat="1" ht="15.75">
      <c r="B31" s="180"/>
      <c r="C31" s="192" t="s">
        <v>247</v>
      </c>
      <c r="D31" s="179" t="s">
        <v>92</v>
      </c>
      <c r="E31" s="198" t="s">
        <v>153</v>
      </c>
      <c r="F31" s="198" t="s">
        <v>160</v>
      </c>
      <c r="G31" s="198" t="s">
        <v>245</v>
      </c>
      <c r="H31" s="198" t="s">
        <v>248</v>
      </c>
      <c r="I31" s="208">
        <v>10</v>
      </c>
      <c r="J31" s="186">
        <f t="shared" si="0"/>
        <v>0</v>
      </c>
      <c r="K31" s="208">
        <v>10</v>
      </c>
      <c r="M31" s="203"/>
      <c r="N31" s="203"/>
      <c r="O31" s="203"/>
      <c r="P31" s="203"/>
      <c r="Q31" s="203"/>
      <c r="R31" s="203"/>
    </row>
    <row r="32" spans="2:18" s="173" customFormat="1" ht="15.75" hidden="1">
      <c r="B32" s="180"/>
      <c r="C32" s="181" t="s">
        <v>243</v>
      </c>
      <c r="D32" s="182" t="s">
        <v>92</v>
      </c>
      <c r="E32" s="204" t="s">
        <v>153</v>
      </c>
      <c r="F32" s="204" t="s">
        <v>160</v>
      </c>
      <c r="G32" s="204" t="s">
        <v>213</v>
      </c>
      <c r="H32" s="204" t="s">
        <v>53</v>
      </c>
      <c r="I32" s="209">
        <f>I33</f>
        <v>10</v>
      </c>
      <c r="J32" s="186">
        <f t="shared" si="0"/>
        <v>-10</v>
      </c>
      <c r="K32" s="209">
        <f>K33</f>
        <v>0</v>
      </c>
      <c r="M32" s="203"/>
      <c r="N32" s="203"/>
      <c r="O32" s="203"/>
      <c r="P32" s="203"/>
      <c r="Q32" s="203"/>
      <c r="R32" s="203"/>
    </row>
    <row r="33" spans="2:11" s="173" customFormat="1" ht="15.75" hidden="1">
      <c r="B33" s="180"/>
      <c r="C33" s="200" t="s">
        <v>247</v>
      </c>
      <c r="D33" s="179" t="s">
        <v>92</v>
      </c>
      <c r="E33" s="198" t="s">
        <v>153</v>
      </c>
      <c r="F33" s="198" t="s">
        <v>160</v>
      </c>
      <c r="G33" s="198" t="s">
        <v>249</v>
      </c>
      <c r="H33" s="198" t="s">
        <v>248</v>
      </c>
      <c r="I33" s="208">
        <v>10</v>
      </c>
      <c r="J33" s="186">
        <f t="shared" si="0"/>
        <v>-10</v>
      </c>
      <c r="K33" s="208">
        <v>0</v>
      </c>
    </row>
    <row r="34" spans="2:11" s="173" customFormat="1" ht="15.75">
      <c r="B34" s="180"/>
      <c r="C34" s="197" t="s">
        <v>162</v>
      </c>
      <c r="D34" s="182" t="s">
        <v>92</v>
      </c>
      <c r="E34" s="204" t="s">
        <v>156</v>
      </c>
      <c r="F34" s="204" t="s">
        <v>163</v>
      </c>
      <c r="G34" s="204" t="s">
        <v>213</v>
      </c>
      <c r="H34" s="204" t="s">
        <v>53</v>
      </c>
      <c r="I34" s="183">
        <f>I35</f>
        <v>54.5</v>
      </c>
      <c r="J34" s="183">
        <f t="shared" si="0"/>
        <v>6.099999999999994</v>
      </c>
      <c r="K34" s="183">
        <f>K35</f>
        <v>60.599999999999994</v>
      </c>
    </row>
    <row r="35" spans="2:11" s="173" customFormat="1" ht="15.75">
      <c r="B35" s="180"/>
      <c r="C35" s="205" t="s">
        <v>214</v>
      </c>
      <c r="D35" s="182" t="s">
        <v>92</v>
      </c>
      <c r="E35" s="204" t="s">
        <v>156</v>
      </c>
      <c r="F35" s="204" t="s">
        <v>163</v>
      </c>
      <c r="G35" s="204" t="s">
        <v>215</v>
      </c>
      <c r="H35" s="204" t="s">
        <v>53</v>
      </c>
      <c r="I35" s="183">
        <f>I36</f>
        <v>54.5</v>
      </c>
      <c r="J35" s="183">
        <f t="shared" si="0"/>
        <v>6.099999999999994</v>
      </c>
      <c r="K35" s="183">
        <f>K36</f>
        <v>60.599999999999994</v>
      </c>
    </row>
    <row r="36" spans="2:11" s="173" customFormat="1" ht="31.5">
      <c r="B36" s="180"/>
      <c r="C36" s="207" t="s">
        <v>250</v>
      </c>
      <c r="D36" s="179" t="s">
        <v>92</v>
      </c>
      <c r="E36" s="198" t="s">
        <v>156</v>
      </c>
      <c r="F36" s="198" t="s">
        <v>163</v>
      </c>
      <c r="G36" s="198" t="s">
        <v>251</v>
      </c>
      <c r="H36" s="198" t="s">
        <v>53</v>
      </c>
      <c r="I36" s="186">
        <f>I37+I38</f>
        <v>54.5</v>
      </c>
      <c r="J36" s="186">
        <f t="shared" si="0"/>
        <v>6.099999999999994</v>
      </c>
      <c r="K36" s="186">
        <f>K37+K38</f>
        <v>60.599999999999994</v>
      </c>
    </row>
    <row r="37" spans="2:11" s="173" customFormat="1" ht="31.5">
      <c r="B37" s="180"/>
      <c r="C37" s="210" t="s">
        <v>226</v>
      </c>
      <c r="D37" s="179" t="s">
        <v>92</v>
      </c>
      <c r="E37" s="198" t="s">
        <v>156</v>
      </c>
      <c r="F37" s="198" t="s">
        <v>163</v>
      </c>
      <c r="G37" s="198" t="s">
        <v>251</v>
      </c>
      <c r="H37" s="198" t="s">
        <v>221</v>
      </c>
      <c r="I37" s="186">
        <v>52.62</v>
      </c>
      <c r="J37" s="186">
        <f t="shared" si="0"/>
        <v>0</v>
      </c>
      <c r="K37" s="186">
        <v>52.62</v>
      </c>
    </row>
    <row r="38" spans="2:11" s="173" customFormat="1" ht="31.5">
      <c r="B38" s="180"/>
      <c r="C38" s="192" t="s">
        <v>229</v>
      </c>
      <c r="D38" s="179" t="s">
        <v>92</v>
      </c>
      <c r="E38" s="198" t="s">
        <v>156</v>
      </c>
      <c r="F38" s="198" t="s">
        <v>163</v>
      </c>
      <c r="G38" s="198" t="s">
        <v>251</v>
      </c>
      <c r="H38" s="198" t="s">
        <v>230</v>
      </c>
      <c r="I38" s="186">
        <v>1.88</v>
      </c>
      <c r="J38" s="186">
        <f t="shared" si="0"/>
        <v>6.1000000000000005</v>
      </c>
      <c r="K38" s="186">
        <v>7.98</v>
      </c>
    </row>
    <row r="39" spans="2:11" s="173" customFormat="1" ht="15.75" hidden="1">
      <c r="B39" s="180"/>
      <c r="C39" s="197" t="s">
        <v>162</v>
      </c>
      <c r="D39" s="182" t="s">
        <v>92</v>
      </c>
      <c r="E39" s="204" t="s">
        <v>156</v>
      </c>
      <c r="F39" s="204" t="s">
        <v>163</v>
      </c>
      <c r="G39" s="204" t="s">
        <v>213</v>
      </c>
      <c r="H39" s="204" t="s">
        <v>53</v>
      </c>
      <c r="I39" s="183">
        <f>I40+I41</f>
        <v>54.4</v>
      </c>
      <c r="J39" s="186">
        <f aca="true" t="shared" si="1" ref="J39:J72">K39-I39</f>
        <v>-54.4</v>
      </c>
      <c r="K39" s="183">
        <f>K40</f>
        <v>0</v>
      </c>
    </row>
    <row r="40" spans="2:11" s="173" customFormat="1" ht="24" customHeight="1" hidden="1">
      <c r="B40" s="180"/>
      <c r="C40" s="200" t="s">
        <v>236</v>
      </c>
      <c r="D40" s="179" t="s">
        <v>92</v>
      </c>
      <c r="E40" s="198" t="s">
        <v>156</v>
      </c>
      <c r="F40" s="198" t="s">
        <v>163</v>
      </c>
      <c r="G40" s="198" t="s">
        <v>252</v>
      </c>
      <c r="H40" s="198" t="s">
        <v>221</v>
      </c>
      <c r="I40" s="186">
        <v>52.62</v>
      </c>
      <c r="J40" s="186">
        <f t="shared" si="1"/>
        <v>-52.62</v>
      </c>
      <c r="K40" s="208">
        <v>0</v>
      </c>
    </row>
    <row r="41" spans="2:11" s="173" customFormat="1" ht="30.75" customHeight="1" hidden="1">
      <c r="B41" s="180"/>
      <c r="C41" s="200" t="s">
        <v>240</v>
      </c>
      <c r="D41" s="179" t="s">
        <v>92</v>
      </c>
      <c r="E41" s="198" t="s">
        <v>156</v>
      </c>
      <c r="F41" s="198" t="s">
        <v>163</v>
      </c>
      <c r="G41" s="198" t="s">
        <v>252</v>
      </c>
      <c r="H41" s="198" t="s">
        <v>230</v>
      </c>
      <c r="I41" s="186">
        <v>1.78</v>
      </c>
      <c r="J41" s="186">
        <f t="shared" si="1"/>
        <v>-1.78</v>
      </c>
      <c r="K41" s="208">
        <v>0</v>
      </c>
    </row>
    <row r="42" spans="2:11" s="173" customFormat="1" ht="31.5" hidden="1">
      <c r="B42" s="180"/>
      <c r="C42" s="181" t="s">
        <v>165</v>
      </c>
      <c r="D42" s="182" t="s">
        <v>92</v>
      </c>
      <c r="E42" s="204" t="s">
        <v>163</v>
      </c>
      <c r="F42" s="204" t="s">
        <v>166</v>
      </c>
      <c r="G42" s="204" t="s">
        <v>213</v>
      </c>
      <c r="H42" s="204" t="s">
        <v>53</v>
      </c>
      <c r="I42" s="209">
        <f>I43</f>
        <v>0</v>
      </c>
      <c r="J42" s="186">
        <f t="shared" si="1"/>
        <v>0</v>
      </c>
      <c r="K42" s="209">
        <f>K43</f>
        <v>0</v>
      </c>
    </row>
    <row r="43" spans="2:11" s="173" customFormat="1" ht="47.25" hidden="1">
      <c r="B43" s="180"/>
      <c r="C43" s="185" t="s">
        <v>253</v>
      </c>
      <c r="D43" s="179" t="s">
        <v>92</v>
      </c>
      <c r="E43" s="198" t="s">
        <v>163</v>
      </c>
      <c r="F43" s="198" t="s">
        <v>166</v>
      </c>
      <c r="G43" s="198" t="s">
        <v>254</v>
      </c>
      <c r="H43" s="198" t="s">
        <v>53</v>
      </c>
      <c r="I43" s="208">
        <f>I44</f>
        <v>0</v>
      </c>
      <c r="J43" s="186">
        <f t="shared" si="1"/>
        <v>0</v>
      </c>
      <c r="K43" s="208">
        <f>K44</f>
        <v>0</v>
      </c>
    </row>
    <row r="44" spans="2:11" s="173" customFormat="1" ht="31.5" hidden="1">
      <c r="B44" s="180"/>
      <c r="C44" s="200" t="s">
        <v>240</v>
      </c>
      <c r="D44" s="179" t="s">
        <v>92</v>
      </c>
      <c r="E44" s="198" t="s">
        <v>163</v>
      </c>
      <c r="F44" s="198" t="s">
        <v>166</v>
      </c>
      <c r="G44" s="198" t="s">
        <v>254</v>
      </c>
      <c r="H44" s="198" t="s">
        <v>230</v>
      </c>
      <c r="I44" s="208">
        <v>0</v>
      </c>
      <c r="J44" s="186">
        <f t="shared" si="1"/>
        <v>0</v>
      </c>
      <c r="K44" s="208">
        <v>0</v>
      </c>
    </row>
    <row r="45" spans="2:11" s="173" customFormat="1" ht="31.5" hidden="1">
      <c r="B45" s="180"/>
      <c r="C45" s="211" t="s">
        <v>167</v>
      </c>
      <c r="D45" s="182" t="s">
        <v>92</v>
      </c>
      <c r="E45" s="204" t="s">
        <v>163</v>
      </c>
      <c r="F45" s="204" t="s">
        <v>168</v>
      </c>
      <c r="G45" s="204" t="s">
        <v>213</v>
      </c>
      <c r="H45" s="204" t="s">
        <v>53</v>
      </c>
      <c r="I45" s="209">
        <f>I46</f>
        <v>0</v>
      </c>
      <c r="J45" s="186">
        <f t="shared" si="1"/>
        <v>0</v>
      </c>
      <c r="K45" s="209">
        <f>K46</f>
        <v>0</v>
      </c>
    </row>
    <row r="46" spans="2:11" s="173" customFormat="1" ht="31.5" hidden="1">
      <c r="B46" s="180"/>
      <c r="C46" s="200" t="s">
        <v>255</v>
      </c>
      <c r="D46" s="179" t="s">
        <v>92</v>
      </c>
      <c r="E46" s="198" t="s">
        <v>163</v>
      </c>
      <c r="F46" s="198" t="s">
        <v>168</v>
      </c>
      <c r="G46" s="198" t="s">
        <v>256</v>
      </c>
      <c r="H46" s="198" t="s">
        <v>53</v>
      </c>
      <c r="I46" s="208">
        <f>I47</f>
        <v>0</v>
      </c>
      <c r="J46" s="186">
        <f t="shared" si="1"/>
        <v>0</v>
      </c>
      <c r="K46" s="208">
        <f>K47</f>
        <v>0</v>
      </c>
    </row>
    <row r="47" spans="2:11" s="173" customFormat="1" ht="36.75" customHeight="1" hidden="1">
      <c r="B47" s="180"/>
      <c r="C47" s="200" t="s">
        <v>240</v>
      </c>
      <c r="D47" s="179" t="s">
        <v>92</v>
      </c>
      <c r="E47" s="198" t="s">
        <v>163</v>
      </c>
      <c r="F47" s="198" t="s">
        <v>168</v>
      </c>
      <c r="G47" s="198" t="s">
        <v>256</v>
      </c>
      <c r="H47" s="198" t="s">
        <v>230</v>
      </c>
      <c r="I47" s="208">
        <v>0</v>
      </c>
      <c r="J47" s="186">
        <f t="shared" si="1"/>
        <v>0</v>
      </c>
      <c r="K47" s="208">
        <v>0</v>
      </c>
    </row>
    <row r="48" spans="2:11" s="173" customFormat="1" ht="38.25" customHeight="1">
      <c r="B48" s="180"/>
      <c r="C48" s="212" t="s">
        <v>170</v>
      </c>
      <c r="D48" s="182" t="s">
        <v>92</v>
      </c>
      <c r="E48" s="204" t="s">
        <v>158</v>
      </c>
      <c r="F48" s="204" t="s">
        <v>166</v>
      </c>
      <c r="G48" s="204" t="s">
        <v>213</v>
      </c>
      <c r="H48" s="204" t="s">
        <v>53</v>
      </c>
      <c r="I48" s="209">
        <f>I49</f>
        <v>0</v>
      </c>
      <c r="J48" s="183">
        <f t="shared" si="1"/>
        <v>94</v>
      </c>
      <c r="K48" s="209">
        <f>K49</f>
        <v>94</v>
      </c>
    </row>
    <row r="49" spans="2:11" s="173" customFormat="1" ht="38.25" customHeight="1">
      <c r="B49" s="180"/>
      <c r="C49" s="188" t="s">
        <v>222</v>
      </c>
      <c r="D49" s="182" t="s">
        <v>92</v>
      </c>
      <c r="E49" s="204" t="s">
        <v>158</v>
      </c>
      <c r="F49" s="204" t="s">
        <v>166</v>
      </c>
      <c r="G49" s="204" t="s">
        <v>223</v>
      </c>
      <c r="H49" s="182" t="s">
        <v>53</v>
      </c>
      <c r="I49" s="209">
        <f>I50</f>
        <v>0</v>
      </c>
      <c r="J49" s="183">
        <f t="shared" si="1"/>
        <v>94</v>
      </c>
      <c r="K49" s="209">
        <f>K50</f>
        <v>94</v>
      </c>
    </row>
    <row r="50" spans="2:11" s="173" customFormat="1" ht="46.5" customHeight="1">
      <c r="B50" s="180"/>
      <c r="C50" s="181" t="s">
        <v>257</v>
      </c>
      <c r="D50" s="182" t="s">
        <v>92</v>
      </c>
      <c r="E50" s="204" t="s">
        <v>158</v>
      </c>
      <c r="F50" s="204" t="s">
        <v>166</v>
      </c>
      <c r="G50" s="204" t="s">
        <v>258</v>
      </c>
      <c r="H50" s="182" t="s">
        <v>53</v>
      </c>
      <c r="I50" s="209">
        <f>I51</f>
        <v>0</v>
      </c>
      <c r="J50" s="183">
        <f t="shared" si="1"/>
        <v>94</v>
      </c>
      <c r="K50" s="209">
        <f>K51</f>
        <v>94</v>
      </c>
    </row>
    <row r="51" spans="2:11" s="173" customFormat="1" ht="27.75" customHeight="1">
      <c r="B51" s="180"/>
      <c r="C51" s="181" t="s">
        <v>259</v>
      </c>
      <c r="D51" s="179" t="s">
        <v>92</v>
      </c>
      <c r="E51" s="198" t="s">
        <v>158</v>
      </c>
      <c r="F51" s="198" t="s">
        <v>166</v>
      </c>
      <c r="G51" s="204" t="s">
        <v>260</v>
      </c>
      <c r="H51" s="182" t="s">
        <v>53</v>
      </c>
      <c r="I51" s="209">
        <f>I52</f>
        <v>0</v>
      </c>
      <c r="J51" s="183">
        <f t="shared" si="1"/>
        <v>94</v>
      </c>
      <c r="K51" s="209">
        <f>K52</f>
        <v>94</v>
      </c>
    </row>
    <row r="52" spans="2:11" s="173" customFormat="1" ht="28.5" customHeight="1">
      <c r="B52" s="180"/>
      <c r="C52" s="200" t="s">
        <v>240</v>
      </c>
      <c r="D52" s="179" t="s">
        <v>92</v>
      </c>
      <c r="E52" s="198" t="s">
        <v>158</v>
      </c>
      <c r="F52" s="198" t="s">
        <v>166</v>
      </c>
      <c r="G52" s="198" t="s">
        <v>260</v>
      </c>
      <c r="H52" s="198" t="s">
        <v>230</v>
      </c>
      <c r="I52" s="208">
        <v>0</v>
      </c>
      <c r="J52" s="186">
        <f t="shared" si="1"/>
        <v>94</v>
      </c>
      <c r="K52" s="208">
        <v>94</v>
      </c>
    </row>
    <row r="53" spans="2:11" s="173" customFormat="1" ht="28.5" customHeight="1">
      <c r="B53" s="180"/>
      <c r="C53" s="181" t="s">
        <v>177</v>
      </c>
      <c r="D53" s="182" t="s">
        <v>92</v>
      </c>
      <c r="E53" s="204" t="s">
        <v>176</v>
      </c>
      <c r="F53" s="204" t="s">
        <v>176</v>
      </c>
      <c r="G53" s="204" t="s">
        <v>213</v>
      </c>
      <c r="H53" s="204" t="s">
        <v>53</v>
      </c>
      <c r="I53" s="209">
        <f>I54</f>
        <v>107.79</v>
      </c>
      <c r="J53" s="183">
        <f t="shared" si="1"/>
        <v>-3.25</v>
      </c>
      <c r="K53" s="209">
        <f>K54</f>
        <v>104.54</v>
      </c>
    </row>
    <row r="54" spans="2:11" s="173" customFormat="1" ht="61.5" customHeight="1">
      <c r="B54" s="180"/>
      <c r="C54" s="188" t="s">
        <v>222</v>
      </c>
      <c r="D54" s="182" t="s">
        <v>92</v>
      </c>
      <c r="E54" s="204" t="s">
        <v>176</v>
      </c>
      <c r="F54" s="204" t="s">
        <v>154</v>
      </c>
      <c r="G54" s="204" t="s">
        <v>223</v>
      </c>
      <c r="H54" s="204" t="s">
        <v>53</v>
      </c>
      <c r="I54" s="209">
        <f>I55</f>
        <v>107.79</v>
      </c>
      <c r="J54" s="183">
        <f t="shared" si="1"/>
        <v>-3.25</v>
      </c>
      <c r="K54" s="209">
        <f>K55</f>
        <v>104.54</v>
      </c>
    </row>
    <row r="55" spans="2:11" s="173" customFormat="1" ht="60" customHeight="1">
      <c r="B55" s="180"/>
      <c r="C55" s="213" t="s">
        <v>261</v>
      </c>
      <c r="D55" s="182" t="s">
        <v>92</v>
      </c>
      <c r="E55" s="204" t="s">
        <v>176</v>
      </c>
      <c r="F55" s="204" t="s">
        <v>176</v>
      </c>
      <c r="G55" s="204" t="s">
        <v>262</v>
      </c>
      <c r="H55" s="204" t="s">
        <v>53</v>
      </c>
      <c r="I55" s="209">
        <f>I56</f>
        <v>107.79</v>
      </c>
      <c r="J55" s="183">
        <f t="shared" si="1"/>
        <v>-3.25</v>
      </c>
      <c r="K55" s="209">
        <f>K56</f>
        <v>104.54</v>
      </c>
    </row>
    <row r="56" spans="2:11" s="173" customFormat="1" ht="66.75" customHeight="1">
      <c r="B56" s="180"/>
      <c r="C56" s="214" t="s">
        <v>263</v>
      </c>
      <c r="D56" s="182" t="s">
        <v>92</v>
      </c>
      <c r="E56" s="204" t="s">
        <v>176</v>
      </c>
      <c r="F56" s="204" t="s">
        <v>176</v>
      </c>
      <c r="G56" s="204" t="s">
        <v>264</v>
      </c>
      <c r="H56" s="204" t="s">
        <v>53</v>
      </c>
      <c r="I56" s="209">
        <f>I57+I58</f>
        <v>107.79</v>
      </c>
      <c r="J56" s="183">
        <f t="shared" si="1"/>
        <v>-3.25</v>
      </c>
      <c r="K56" s="209">
        <f>K57+K58</f>
        <v>104.54</v>
      </c>
    </row>
    <row r="57" spans="2:11" s="173" customFormat="1" ht="36" customHeight="1">
      <c r="B57" s="180"/>
      <c r="C57" s="215" t="s">
        <v>226</v>
      </c>
      <c r="D57" s="179" t="s">
        <v>92</v>
      </c>
      <c r="E57" s="198" t="s">
        <v>176</v>
      </c>
      <c r="F57" s="198" t="s">
        <v>176</v>
      </c>
      <c r="G57" s="198" t="s">
        <v>264</v>
      </c>
      <c r="H57" s="198" t="s">
        <v>221</v>
      </c>
      <c r="I57" s="208">
        <v>100.79</v>
      </c>
      <c r="J57" s="186">
        <f t="shared" si="1"/>
        <v>-1.25</v>
      </c>
      <c r="K57" s="208">
        <v>99.54</v>
      </c>
    </row>
    <row r="58" spans="2:11" s="173" customFormat="1" ht="35.25" customHeight="1">
      <c r="B58" s="180"/>
      <c r="C58" s="185" t="s">
        <v>229</v>
      </c>
      <c r="D58" s="179" t="s">
        <v>92</v>
      </c>
      <c r="E58" s="198" t="s">
        <v>176</v>
      </c>
      <c r="F58" s="198" t="s">
        <v>176</v>
      </c>
      <c r="G58" s="198" t="s">
        <v>264</v>
      </c>
      <c r="H58" s="198" t="s">
        <v>230</v>
      </c>
      <c r="I58" s="208">
        <v>7</v>
      </c>
      <c r="J58" s="186">
        <f t="shared" si="1"/>
        <v>-2</v>
      </c>
      <c r="K58" s="208">
        <v>5</v>
      </c>
    </row>
    <row r="59" spans="2:11" s="173" customFormat="1" ht="28.5" customHeight="1" hidden="1">
      <c r="B59" s="180"/>
      <c r="C59" s="181" t="s">
        <v>177</v>
      </c>
      <c r="D59" s="182" t="s">
        <v>92</v>
      </c>
      <c r="E59" s="204" t="s">
        <v>176</v>
      </c>
      <c r="F59" s="204" t="s">
        <v>176</v>
      </c>
      <c r="G59" s="204" t="s">
        <v>213</v>
      </c>
      <c r="H59" s="204" t="s">
        <v>53</v>
      </c>
      <c r="I59" s="183">
        <f>I60</f>
        <v>107.79</v>
      </c>
      <c r="J59" s="186">
        <f t="shared" si="1"/>
        <v>-107.79</v>
      </c>
      <c r="K59" s="183">
        <f>K61+K62</f>
        <v>0</v>
      </c>
    </row>
    <row r="60" spans="2:11" s="173" customFormat="1" ht="28.5" customHeight="1" hidden="1">
      <c r="B60" s="180"/>
      <c r="C60" s="185" t="s">
        <v>265</v>
      </c>
      <c r="D60" s="179" t="s">
        <v>92</v>
      </c>
      <c r="E60" s="198" t="s">
        <v>176</v>
      </c>
      <c r="F60" s="198" t="s">
        <v>176</v>
      </c>
      <c r="G60" s="198" t="s">
        <v>266</v>
      </c>
      <c r="H60" s="198" t="s">
        <v>53</v>
      </c>
      <c r="I60" s="186">
        <v>107.79</v>
      </c>
      <c r="J60" s="186">
        <f t="shared" si="1"/>
        <v>-107.79</v>
      </c>
      <c r="K60" s="186">
        <f>K61+K62</f>
        <v>0</v>
      </c>
    </row>
    <row r="61" spans="2:11" s="173" customFormat="1" ht="28.5" customHeight="1" hidden="1">
      <c r="B61" s="180"/>
      <c r="C61" s="200" t="s">
        <v>236</v>
      </c>
      <c r="D61" s="179" t="s">
        <v>92</v>
      </c>
      <c r="E61" s="198" t="s">
        <v>176</v>
      </c>
      <c r="F61" s="198" t="s">
        <v>176</v>
      </c>
      <c r="G61" s="198" t="s">
        <v>266</v>
      </c>
      <c r="H61" s="198" t="s">
        <v>221</v>
      </c>
      <c r="I61" s="186">
        <v>100.79</v>
      </c>
      <c r="J61" s="186">
        <f t="shared" si="1"/>
        <v>-100.79</v>
      </c>
      <c r="K61" s="186">
        <v>0</v>
      </c>
    </row>
    <row r="62" spans="2:11" s="173" customFormat="1" ht="28.5" customHeight="1" hidden="1">
      <c r="B62" s="180"/>
      <c r="C62" s="200" t="s">
        <v>240</v>
      </c>
      <c r="D62" s="179" t="s">
        <v>92</v>
      </c>
      <c r="E62" s="198" t="s">
        <v>176</v>
      </c>
      <c r="F62" s="198" t="s">
        <v>176</v>
      </c>
      <c r="G62" s="198" t="s">
        <v>266</v>
      </c>
      <c r="H62" s="198" t="s">
        <v>230</v>
      </c>
      <c r="I62" s="186">
        <v>7</v>
      </c>
      <c r="J62" s="186">
        <f t="shared" si="1"/>
        <v>-7</v>
      </c>
      <c r="K62" s="186">
        <v>0</v>
      </c>
    </row>
    <row r="63" spans="2:11" s="173" customFormat="1" ht="15.75">
      <c r="B63" s="180"/>
      <c r="C63" s="181" t="s">
        <v>267</v>
      </c>
      <c r="D63" s="182" t="s">
        <v>92</v>
      </c>
      <c r="E63" s="182" t="s">
        <v>172</v>
      </c>
      <c r="F63" s="182" t="s">
        <v>154</v>
      </c>
      <c r="G63" s="182" t="s">
        <v>213</v>
      </c>
      <c r="H63" s="182" t="s">
        <v>53</v>
      </c>
      <c r="I63" s="183">
        <f>I64+I69</f>
        <v>0</v>
      </c>
      <c r="J63" s="183">
        <f t="shared" si="1"/>
        <v>1165.42</v>
      </c>
      <c r="K63" s="183">
        <f>K64+K69</f>
        <v>1165.42</v>
      </c>
    </row>
    <row r="64" spans="2:11" s="173" customFormat="1" ht="20.25" customHeight="1">
      <c r="B64" s="180"/>
      <c r="C64" s="181" t="s">
        <v>173</v>
      </c>
      <c r="D64" s="182" t="s">
        <v>92</v>
      </c>
      <c r="E64" s="182" t="s">
        <v>172</v>
      </c>
      <c r="F64" s="182" t="s">
        <v>156</v>
      </c>
      <c r="G64" s="204" t="s">
        <v>213</v>
      </c>
      <c r="H64" s="182" t="s">
        <v>53</v>
      </c>
      <c r="I64" s="183">
        <f>I68</f>
        <v>0</v>
      </c>
      <c r="J64" s="183">
        <f t="shared" si="1"/>
        <v>97.18</v>
      </c>
      <c r="K64" s="183">
        <f>K65</f>
        <v>97.18</v>
      </c>
    </row>
    <row r="65" spans="2:11" s="173" customFormat="1" ht="39" customHeight="1">
      <c r="B65" s="180"/>
      <c r="C65" s="188" t="s">
        <v>222</v>
      </c>
      <c r="D65" s="182" t="s">
        <v>92</v>
      </c>
      <c r="E65" s="182" t="s">
        <v>172</v>
      </c>
      <c r="F65" s="182" t="s">
        <v>156</v>
      </c>
      <c r="G65" s="204" t="s">
        <v>223</v>
      </c>
      <c r="H65" s="182" t="s">
        <v>53</v>
      </c>
      <c r="I65" s="183">
        <f aca="true" t="shared" si="2" ref="I65:J67">I66</f>
        <v>0</v>
      </c>
      <c r="J65" s="183">
        <f t="shared" si="1"/>
        <v>97.18</v>
      </c>
      <c r="K65" s="183">
        <f>K66</f>
        <v>97.18</v>
      </c>
    </row>
    <row r="66" spans="2:11" s="173" customFormat="1" ht="45.75" customHeight="1">
      <c r="B66" s="180"/>
      <c r="C66" s="181" t="s">
        <v>257</v>
      </c>
      <c r="D66" s="182" t="s">
        <v>92</v>
      </c>
      <c r="E66" s="182" t="s">
        <v>172</v>
      </c>
      <c r="F66" s="182" t="s">
        <v>156</v>
      </c>
      <c r="G66" s="204" t="s">
        <v>258</v>
      </c>
      <c r="H66" s="182" t="s">
        <v>53</v>
      </c>
      <c r="I66" s="183">
        <f t="shared" si="2"/>
        <v>0</v>
      </c>
      <c r="J66" s="183">
        <f t="shared" si="1"/>
        <v>97.18</v>
      </c>
      <c r="K66" s="183">
        <f>K67</f>
        <v>97.18</v>
      </c>
    </row>
    <row r="67" spans="2:11" s="173" customFormat="1" ht="22.5" customHeight="1">
      <c r="B67" s="180"/>
      <c r="C67" s="181" t="s">
        <v>259</v>
      </c>
      <c r="D67" s="182" t="s">
        <v>92</v>
      </c>
      <c r="E67" s="182" t="s">
        <v>172</v>
      </c>
      <c r="F67" s="182" t="s">
        <v>156</v>
      </c>
      <c r="G67" s="204" t="s">
        <v>260</v>
      </c>
      <c r="H67" s="182" t="s">
        <v>53</v>
      </c>
      <c r="I67" s="183">
        <f t="shared" si="2"/>
        <v>0</v>
      </c>
      <c r="J67" s="183">
        <f t="shared" si="1"/>
        <v>97.18</v>
      </c>
      <c r="K67" s="183">
        <f>K68</f>
        <v>97.18</v>
      </c>
    </row>
    <row r="68" spans="2:11" s="173" customFormat="1" ht="31.5">
      <c r="B68" s="180"/>
      <c r="C68" s="200" t="s">
        <v>240</v>
      </c>
      <c r="D68" s="179" t="s">
        <v>92</v>
      </c>
      <c r="E68" s="179" t="s">
        <v>172</v>
      </c>
      <c r="F68" s="179" t="s">
        <v>156</v>
      </c>
      <c r="G68" s="198" t="s">
        <v>260</v>
      </c>
      <c r="H68" s="179" t="s">
        <v>230</v>
      </c>
      <c r="I68" s="186">
        <v>0</v>
      </c>
      <c r="J68" s="186">
        <f t="shared" si="1"/>
        <v>97.18</v>
      </c>
      <c r="K68" s="186">
        <v>97.18</v>
      </c>
    </row>
    <row r="69" spans="2:11" s="173" customFormat="1" ht="31.5">
      <c r="B69" s="180"/>
      <c r="C69" s="181" t="s">
        <v>174</v>
      </c>
      <c r="D69" s="182" t="s">
        <v>92</v>
      </c>
      <c r="E69" s="204" t="s">
        <v>172</v>
      </c>
      <c r="F69" s="204" t="s">
        <v>172</v>
      </c>
      <c r="G69" s="204" t="s">
        <v>268</v>
      </c>
      <c r="H69" s="204" t="s">
        <v>53</v>
      </c>
      <c r="I69" s="183">
        <f>I70</f>
        <v>0</v>
      </c>
      <c r="J69" s="183">
        <f t="shared" si="1"/>
        <v>1068.24</v>
      </c>
      <c r="K69" s="183">
        <f>K70</f>
        <v>1068.24</v>
      </c>
    </row>
    <row r="70" spans="2:11" s="173" customFormat="1" ht="47.25">
      <c r="B70" s="180"/>
      <c r="C70" s="188" t="s">
        <v>222</v>
      </c>
      <c r="D70" s="182" t="s">
        <v>92</v>
      </c>
      <c r="E70" s="182" t="s">
        <v>172</v>
      </c>
      <c r="F70" s="182" t="s">
        <v>172</v>
      </c>
      <c r="G70" s="204" t="s">
        <v>223</v>
      </c>
      <c r="H70" s="182" t="s">
        <v>53</v>
      </c>
      <c r="I70" s="183">
        <f>I71</f>
        <v>0</v>
      </c>
      <c r="J70" s="183">
        <f t="shared" si="1"/>
        <v>1068.24</v>
      </c>
      <c r="K70" s="183">
        <f>K71</f>
        <v>1068.24</v>
      </c>
    </row>
    <row r="71" spans="2:11" s="173" customFormat="1" ht="47.25">
      <c r="B71" s="180"/>
      <c r="C71" s="181" t="s">
        <v>257</v>
      </c>
      <c r="D71" s="182" t="s">
        <v>92</v>
      </c>
      <c r="E71" s="182" t="s">
        <v>172</v>
      </c>
      <c r="F71" s="182" t="s">
        <v>172</v>
      </c>
      <c r="G71" s="204" t="s">
        <v>258</v>
      </c>
      <c r="H71" s="182" t="s">
        <v>53</v>
      </c>
      <c r="I71" s="183">
        <f>I72</f>
        <v>0</v>
      </c>
      <c r="J71" s="183">
        <f t="shared" si="1"/>
        <v>1068.24</v>
      </c>
      <c r="K71" s="183">
        <f>K72</f>
        <v>1068.24</v>
      </c>
    </row>
    <row r="72" spans="2:11" s="173" customFormat="1" ht="20.25" customHeight="1">
      <c r="B72" s="180"/>
      <c r="C72" s="181" t="s">
        <v>259</v>
      </c>
      <c r="D72" s="182" t="s">
        <v>92</v>
      </c>
      <c r="E72" s="182" t="s">
        <v>172</v>
      </c>
      <c r="F72" s="182" t="s">
        <v>172</v>
      </c>
      <c r="G72" s="204" t="s">
        <v>260</v>
      </c>
      <c r="H72" s="182" t="s">
        <v>53</v>
      </c>
      <c r="I72" s="183">
        <f>I73+I74+I75+I76</f>
        <v>0</v>
      </c>
      <c r="J72" s="183">
        <f t="shared" si="1"/>
        <v>1068.24</v>
      </c>
      <c r="K72" s="183">
        <f>K73+K74+K75+K76</f>
        <v>1068.24</v>
      </c>
    </row>
    <row r="73" spans="2:11" s="173" customFormat="1" ht="31.5">
      <c r="B73" s="180"/>
      <c r="C73" s="200" t="s">
        <v>236</v>
      </c>
      <c r="D73" s="179" t="s">
        <v>92</v>
      </c>
      <c r="E73" s="198" t="s">
        <v>172</v>
      </c>
      <c r="F73" s="198" t="s">
        <v>172</v>
      </c>
      <c r="G73" s="198" t="s">
        <v>268</v>
      </c>
      <c r="H73" s="198" t="s">
        <v>221</v>
      </c>
      <c r="I73" s="186">
        <v>0</v>
      </c>
      <c r="J73" s="186">
        <f aca="true" t="shared" si="3" ref="J73:J116">K73-I73</f>
        <v>395.54</v>
      </c>
      <c r="K73" s="186">
        <v>395.54</v>
      </c>
    </row>
    <row r="74" spans="2:11" s="173" customFormat="1" ht="31.5">
      <c r="B74" s="180"/>
      <c r="C74" s="200" t="s">
        <v>240</v>
      </c>
      <c r="D74" s="179" t="s">
        <v>92</v>
      </c>
      <c r="E74" s="198" t="s">
        <v>172</v>
      </c>
      <c r="F74" s="198" t="s">
        <v>172</v>
      </c>
      <c r="G74" s="198" t="s">
        <v>268</v>
      </c>
      <c r="H74" s="198" t="s">
        <v>230</v>
      </c>
      <c r="I74" s="186">
        <v>0</v>
      </c>
      <c r="J74" s="186">
        <f t="shared" si="3"/>
        <v>400</v>
      </c>
      <c r="K74" s="186">
        <f>400</f>
        <v>400</v>
      </c>
    </row>
    <row r="75" spans="2:11" s="173" customFormat="1" ht="31.5">
      <c r="B75" s="180"/>
      <c r="C75" s="200" t="s">
        <v>241</v>
      </c>
      <c r="D75" s="179" t="s">
        <v>92</v>
      </c>
      <c r="E75" s="198" t="s">
        <v>172</v>
      </c>
      <c r="F75" s="198" t="s">
        <v>172</v>
      </c>
      <c r="G75" s="198" t="s">
        <v>268</v>
      </c>
      <c r="H75" s="198" t="s">
        <v>232</v>
      </c>
      <c r="I75" s="186">
        <v>0</v>
      </c>
      <c r="J75" s="186">
        <f t="shared" si="3"/>
        <v>256.51</v>
      </c>
      <c r="K75" s="186">
        <v>256.51</v>
      </c>
    </row>
    <row r="76" spans="2:11" s="173" customFormat="1" ht="31.5">
      <c r="B76" s="180"/>
      <c r="C76" s="200" t="s">
        <v>242</v>
      </c>
      <c r="D76" s="179" t="s">
        <v>92</v>
      </c>
      <c r="E76" s="198" t="s">
        <v>172</v>
      </c>
      <c r="F76" s="198" t="s">
        <v>172</v>
      </c>
      <c r="G76" s="198" t="s">
        <v>268</v>
      </c>
      <c r="H76" s="198" t="s">
        <v>234</v>
      </c>
      <c r="I76" s="186">
        <v>0</v>
      </c>
      <c r="J76" s="186">
        <f t="shared" si="3"/>
        <v>16.19</v>
      </c>
      <c r="K76" s="186">
        <v>16.19</v>
      </c>
    </row>
    <row r="77" spans="2:11" s="173" customFormat="1" ht="15.75">
      <c r="B77" s="180"/>
      <c r="C77" s="181" t="s">
        <v>269</v>
      </c>
      <c r="D77" s="182" t="s">
        <v>92</v>
      </c>
      <c r="E77" s="182" t="s">
        <v>179</v>
      </c>
      <c r="F77" s="182" t="s">
        <v>154</v>
      </c>
      <c r="G77" s="182" t="s">
        <v>213</v>
      </c>
      <c r="H77" s="182" t="s">
        <v>53</v>
      </c>
      <c r="I77" s="183">
        <f>I79</f>
        <v>406.15</v>
      </c>
      <c r="J77" s="183">
        <f t="shared" si="3"/>
        <v>185.85000000000002</v>
      </c>
      <c r="K77" s="183">
        <f>K79</f>
        <v>592</v>
      </c>
    </row>
    <row r="78" spans="2:11" s="173" customFormat="1" ht="15.75">
      <c r="B78" s="180"/>
      <c r="C78" s="181" t="s">
        <v>270</v>
      </c>
      <c r="D78" s="182" t="s">
        <v>92</v>
      </c>
      <c r="E78" s="204" t="s">
        <v>179</v>
      </c>
      <c r="F78" s="204" t="s">
        <v>153</v>
      </c>
      <c r="G78" s="204" t="s">
        <v>213</v>
      </c>
      <c r="H78" s="204" t="s">
        <v>53</v>
      </c>
      <c r="I78" s="183">
        <f>I79</f>
        <v>406.15</v>
      </c>
      <c r="J78" s="183">
        <f t="shared" si="3"/>
        <v>185.85000000000002</v>
      </c>
      <c r="K78" s="183">
        <f>K79</f>
        <v>592</v>
      </c>
    </row>
    <row r="79" spans="2:11" s="173" customFormat="1" ht="47.25">
      <c r="B79" s="180"/>
      <c r="C79" s="188" t="s">
        <v>222</v>
      </c>
      <c r="D79" s="182" t="s">
        <v>92</v>
      </c>
      <c r="E79" s="182" t="s">
        <v>179</v>
      </c>
      <c r="F79" s="182" t="s">
        <v>153</v>
      </c>
      <c r="G79" s="182" t="s">
        <v>223</v>
      </c>
      <c r="H79" s="182" t="s">
        <v>53</v>
      </c>
      <c r="I79" s="183">
        <f>I80</f>
        <v>406.15</v>
      </c>
      <c r="J79" s="183">
        <f t="shared" si="3"/>
        <v>185.85000000000002</v>
      </c>
      <c r="K79" s="183">
        <f>K80</f>
        <v>592</v>
      </c>
    </row>
    <row r="80" spans="2:11" s="173" customFormat="1" ht="47.25">
      <c r="B80" s="180"/>
      <c r="C80" s="213" t="s">
        <v>261</v>
      </c>
      <c r="D80" s="182" t="s">
        <v>92</v>
      </c>
      <c r="E80" s="182" t="s">
        <v>179</v>
      </c>
      <c r="F80" s="182" t="s">
        <v>153</v>
      </c>
      <c r="G80" s="182" t="s">
        <v>262</v>
      </c>
      <c r="H80" s="182" t="s">
        <v>53</v>
      </c>
      <c r="I80" s="183">
        <f>I81</f>
        <v>406.15</v>
      </c>
      <c r="J80" s="183">
        <f t="shared" si="3"/>
        <v>185.85000000000002</v>
      </c>
      <c r="K80" s="183">
        <f>K81</f>
        <v>592</v>
      </c>
    </row>
    <row r="81" spans="2:11" s="173" customFormat="1" ht="74.25" customHeight="1">
      <c r="B81" s="180"/>
      <c r="C81" s="214" t="s">
        <v>271</v>
      </c>
      <c r="D81" s="182" t="s">
        <v>92</v>
      </c>
      <c r="E81" s="182" t="s">
        <v>179</v>
      </c>
      <c r="F81" s="182" t="s">
        <v>153</v>
      </c>
      <c r="G81" s="182" t="s">
        <v>272</v>
      </c>
      <c r="H81" s="182" t="s">
        <v>53</v>
      </c>
      <c r="I81" s="183">
        <f>I82+I83</f>
        <v>406.15</v>
      </c>
      <c r="J81" s="183">
        <f t="shared" si="3"/>
        <v>185.85000000000002</v>
      </c>
      <c r="K81" s="183">
        <f>K82+K83</f>
        <v>592</v>
      </c>
    </row>
    <row r="82" spans="2:11" s="173" customFormat="1" ht="31.5">
      <c r="B82" s="180"/>
      <c r="C82" s="185" t="s">
        <v>229</v>
      </c>
      <c r="D82" s="179" t="s">
        <v>92</v>
      </c>
      <c r="E82" s="179" t="s">
        <v>179</v>
      </c>
      <c r="F82" s="179" t="s">
        <v>153</v>
      </c>
      <c r="G82" s="179" t="s">
        <v>272</v>
      </c>
      <c r="H82" s="179" t="s">
        <v>230</v>
      </c>
      <c r="I82" s="186">
        <v>386.18</v>
      </c>
      <c r="J82" s="186">
        <f t="shared" si="3"/>
        <v>202.82</v>
      </c>
      <c r="K82" s="186">
        <f>23+15+551</f>
        <v>589</v>
      </c>
    </row>
    <row r="83" spans="2:11" s="173" customFormat="1" ht="31.5">
      <c r="B83" s="180"/>
      <c r="C83" s="200" t="s">
        <v>241</v>
      </c>
      <c r="D83" s="179" t="s">
        <v>92</v>
      </c>
      <c r="E83" s="198" t="s">
        <v>179</v>
      </c>
      <c r="F83" s="198" t="s">
        <v>153</v>
      </c>
      <c r="G83" s="198" t="s">
        <v>272</v>
      </c>
      <c r="H83" s="198" t="s">
        <v>232</v>
      </c>
      <c r="I83" s="186">
        <v>19.97</v>
      </c>
      <c r="J83" s="186">
        <f t="shared" si="3"/>
        <v>-16.97</v>
      </c>
      <c r="K83" s="186">
        <v>3</v>
      </c>
    </row>
    <row r="84" spans="2:11" s="173" customFormat="1" ht="15.75" hidden="1">
      <c r="B84" s="180"/>
      <c r="C84" s="181" t="s">
        <v>269</v>
      </c>
      <c r="D84" s="182" t="s">
        <v>92</v>
      </c>
      <c r="E84" s="182" t="s">
        <v>179</v>
      </c>
      <c r="F84" s="182" t="s">
        <v>154</v>
      </c>
      <c r="G84" s="182" t="s">
        <v>213</v>
      </c>
      <c r="H84" s="182" t="s">
        <v>53</v>
      </c>
      <c r="I84" s="183">
        <f>I85</f>
        <v>378.15</v>
      </c>
      <c r="J84" s="186">
        <f t="shared" si="3"/>
        <v>-378.15</v>
      </c>
      <c r="K84" s="183">
        <f>K85</f>
        <v>0</v>
      </c>
    </row>
    <row r="85" spans="2:11" s="173" customFormat="1" ht="24" customHeight="1" hidden="1">
      <c r="B85" s="180"/>
      <c r="C85" s="181" t="s">
        <v>270</v>
      </c>
      <c r="D85" s="182" t="s">
        <v>92</v>
      </c>
      <c r="E85" s="204" t="s">
        <v>179</v>
      </c>
      <c r="F85" s="204" t="s">
        <v>153</v>
      </c>
      <c r="G85" s="204" t="s">
        <v>213</v>
      </c>
      <c r="H85" s="204" t="s">
        <v>53</v>
      </c>
      <c r="I85" s="183">
        <f>I86</f>
        <v>378.15</v>
      </c>
      <c r="J85" s="186">
        <f t="shared" si="3"/>
        <v>-378.15</v>
      </c>
      <c r="K85" s="183">
        <f>K86</f>
        <v>0</v>
      </c>
    </row>
    <row r="86" spans="2:11" s="173" customFormat="1" ht="36" customHeight="1" hidden="1">
      <c r="B86" s="180"/>
      <c r="C86" s="181" t="s">
        <v>273</v>
      </c>
      <c r="D86" s="182" t="s">
        <v>92</v>
      </c>
      <c r="E86" s="204" t="s">
        <v>179</v>
      </c>
      <c r="F86" s="204" t="s">
        <v>153</v>
      </c>
      <c r="G86" s="204" t="s">
        <v>274</v>
      </c>
      <c r="H86" s="204" t="s">
        <v>53</v>
      </c>
      <c r="I86" s="183">
        <f>I87</f>
        <v>378.15</v>
      </c>
      <c r="J86" s="186">
        <f t="shared" si="3"/>
        <v>-378.15</v>
      </c>
      <c r="K86" s="183">
        <f>K87</f>
        <v>0</v>
      </c>
    </row>
    <row r="87" spans="2:11" s="173" customFormat="1" ht="21.75" customHeight="1" hidden="1">
      <c r="B87" s="180"/>
      <c r="C87" s="185" t="s">
        <v>265</v>
      </c>
      <c r="D87" s="179" t="s">
        <v>92</v>
      </c>
      <c r="E87" s="198" t="s">
        <v>179</v>
      </c>
      <c r="F87" s="198" t="s">
        <v>153</v>
      </c>
      <c r="G87" s="198" t="s">
        <v>274</v>
      </c>
      <c r="H87" s="198" t="s">
        <v>53</v>
      </c>
      <c r="I87" s="186">
        <f>I88+I89+I90</f>
        <v>378.15</v>
      </c>
      <c r="J87" s="186">
        <f t="shared" si="3"/>
        <v>-378.15</v>
      </c>
      <c r="K87" s="186">
        <f>K88+K89+K90</f>
        <v>0</v>
      </c>
    </row>
    <row r="88" spans="2:11" s="173" customFormat="1" ht="21" customHeight="1" hidden="1">
      <c r="B88" s="180"/>
      <c r="C88" s="200" t="s">
        <v>236</v>
      </c>
      <c r="D88" s="179" t="s">
        <v>92</v>
      </c>
      <c r="E88" s="198" t="s">
        <v>179</v>
      </c>
      <c r="F88" s="198" t="s">
        <v>153</v>
      </c>
      <c r="G88" s="198" t="s">
        <v>274</v>
      </c>
      <c r="H88" s="198" t="s">
        <v>221</v>
      </c>
      <c r="I88" s="186">
        <v>0</v>
      </c>
      <c r="J88" s="186">
        <f t="shared" si="3"/>
        <v>0</v>
      </c>
      <c r="K88" s="186">
        <v>0</v>
      </c>
    </row>
    <row r="89" spans="2:11" s="173" customFormat="1" ht="18.75" customHeight="1" hidden="1">
      <c r="B89" s="180"/>
      <c r="C89" s="200" t="s">
        <v>240</v>
      </c>
      <c r="D89" s="179" t="s">
        <v>92</v>
      </c>
      <c r="E89" s="198" t="s">
        <v>179</v>
      </c>
      <c r="F89" s="198" t="s">
        <v>153</v>
      </c>
      <c r="G89" s="198" t="s">
        <v>274</v>
      </c>
      <c r="H89" s="198" t="s">
        <v>230</v>
      </c>
      <c r="I89" s="186">
        <v>358.18</v>
      </c>
      <c r="J89" s="186">
        <f t="shared" si="3"/>
        <v>-358.18</v>
      </c>
      <c r="K89" s="186">
        <v>0</v>
      </c>
    </row>
    <row r="90" spans="2:11" s="173" customFormat="1" ht="23.25" customHeight="1" hidden="1">
      <c r="B90" s="180"/>
      <c r="C90" s="200" t="s">
        <v>241</v>
      </c>
      <c r="D90" s="179" t="s">
        <v>92</v>
      </c>
      <c r="E90" s="198" t="s">
        <v>179</v>
      </c>
      <c r="F90" s="198" t="s">
        <v>153</v>
      </c>
      <c r="G90" s="198" t="s">
        <v>274</v>
      </c>
      <c r="H90" s="198" t="s">
        <v>232</v>
      </c>
      <c r="I90" s="186">
        <v>19.97</v>
      </c>
      <c r="J90" s="186">
        <f t="shared" si="3"/>
        <v>-19.97</v>
      </c>
      <c r="K90" s="186">
        <v>0</v>
      </c>
    </row>
    <row r="91" spans="2:11" s="173" customFormat="1" ht="18.75" customHeight="1" hidden="1">
      <c r="B91" s="180"/>
      <c r="C91" s="181" t="s">
        <v>269</v>
      </c>
      <c r="D91" s="182" t="s">
        <v>92</v>
      </c>
      <c r="E91" s="182" t="s">
        <v>179</v>
      </c>
      <c r="F91" s="182" t="s">
        <v>154</v>
      </c>
      <c r="G91" s="182" t="s">
        <v>213</v>
      </c>
      <c r="H91" s="182" t="s">
        <v>53</v>
      </c>
      <c r="I91" s="183">
        <f>I92</f>
        <v>28</v>
      </c>
      <c r="J91" s="186">
        <f t="shared" si="3"/>
        <v>-28</v>
      </c>
      <c r="K91" s="183">
        <f>K92</f>
        <v>0</v>
      </c>
    </row>
    <row r="92" spans="2:11" s="173" customFormat="1" ht="19.5" customHeight="1" hidden="1">
      <c r="B92" s="180"/>
      <c r="C92" s="181" t="s">
        <v>270</v>
      </c>
      <c r="D92" s="182" t="s">
        <v>92</v>
      </c>
      <c r="E92" s="204" t="s">
        <v>179</v>
      </c>
      <c r="F92" s="204" t="s">
        <v>153</v>
      </c>
      <c r="G92" s="204" t="s">
        <v>213</v>
      </c>
      <c r="H92" s="204" t="s">
        <v>53</v>
      </c>
      <c r="I92" s="183">
        <f>I93</f>
        <v>28</v>
      </c>
      <c r="J92" s="186">
        <f t="shared" si="3"/>
        <v>-28</v>
      </c>
      <c r="K92" s="183">
        <f>K93</f>
        <v>0</v>
      </c>
    </row>
    <row r="93" spans="2:11" s="173" customFormat="1" ht="24" customHeight="1" hidden="1">
      <c r="B93" s="180"/>
      <c r="C93" s="181" t="s">
        <v>275</v>
      </c>
      <c r="D93" s="182" t="s">
        <v>92</v>
      </c>
      <c r="E93" s="204" t="s">
        <v>179</v>
      </c>
      <c r="F93" s="204" t="s">
        <v>153</v>
      </c>
      <c r="G93" s="204" t="s">
        <v>276</v>
      </c>
      <c r="H93" s="204" t="s">
        <v>53</v>
      </c>
      <c r="I93" s="183">
        <f>I94</f>
        <v>28</v>
      </c>
      <c r="J93" s="186">
        <f t="shared" si="3"/>
        <v>-28</v>
      </c>
      <c r="K93" s="183">
        <f>K94</f>
        <v>0</v>
      </c>
    </row>
    <row r="94" spans="2:11" s="173" customFormat="1" ht="27" customHeight="1" hidden="1">
      <c r="B94" s="180"/>
      <c r="C94" s="185" t="s">
        <v>265</v>
      </c>
      <c r="D94" s="179" t="s">
        <v>92</v>
      </c>
      <c r="E94" s="198" t="s">
        <v>179</v>
      </c>
      <c r="F94" s="198" t="s">
        <v>153</v>
      </c>
      <c r="G94" s="198" t="s">
        <v>276</v>
      </c>
      <c r="H94" s="198" t="s">
        <v>53</v>
      </c>
      <c r="I94" s="186">
        <f>I95+I96</f>
        <v>28</v>
      </c>
      <c r="J94" s="186">
        <f t="shared" si="3"/>
        <v>-28</v>
      </c>
      <c r="K94" s="186">
        <f>K95+K96</f>
        <v>0</v>
      </c>
    </row>
    <row r="95" spans="2:11" s="173" customFormat="1" ht="19.5" customHeight="1" hidden="1">
      <c r="B95" s="180"/>
      <c r="C95" s="200" t="s">
        <v>236</v>
      </c>
      <c r="D95" s="179" t="s">
        <v>92</v>
      </c>
      <c r="E95" s="179" t="s">
        <v>179</v>
      </c>
      <c r="F95" s="179" t="s">
        <v>153</v>
      </c>
      <c r="G95" s="179" t="s">
        <v>276</v>
      </c>
      <c r="H95" s="179" t="s">
        <v>221</v>
      </c>
      <c r="I95" s="186">
        <v>0</v>
      </c>
      <c r="J95" s="186">
        <f t="shared" si="3"/>
        <v>0</v>
      </c>
      <c r="K95" s="186">
        <v>0</v>
      </c>
    </row>
    <row r="96" spans="2:11" s="173" customFormat="1" ht="36" customHeight="1" hidden="1">
      <c r="B96" s="180"/>
      <c r="C96" s="200" t="s">
        <v>240</v>
      </c>
      <c r="D96" s="179" t="s">
        <v>92</v>
      </c>
      <c r="E96" s="179" t="s">
        <v>179</v>
      </c>
      <c r="F96" s="179" t="s">
        <v>153</v>
      </c>
      <c r="G96" s="179" t="s">
        <v>276</v>
      </c>
      <c r="H96" s="179" t="s">
        <v>230</v>
      </c>
      <c r="I96" s="186">
        <v>28</v>
      </c>
      <c r="J96" s="186">
        <f t="shared" si="3"/>
        <v>-28</v>
      </c>
      <c r="K96" s="186">
        <v>0</v>
      </c>
    </row>
    <row r="97" spans="2:11" s="173" customFormat="1" ht="24.75" customHeight="1">
      <c r="B97" s="180"/>
      <c r="C97" s="181" t="s">
        <v>182</v>
      </c>
      <c r="D97" s="182" t="s">
        <v>92</v>
      </c>
      <c r="E97" s="182" t="s">
        <v>160</v>
      </c>
      <c r="F97" s="182" t="s">
        <v>154</v>
      </c>
      <c r="G97" s="182" t="s">
        <v>213</v>
      </c>
      <c r="H97" s="182" t="s">
        <v>53</v>
      </c>
      <c r="I97" s="183">
        <f>I103+I98</f>
        <v>1932.52</v>
      </c>
      <c r="J97" s="183">
        <f t="shared" si="3"/>
        <v>-897.54</v>
      </c>
      <c r="K97" s="183">
        <f>K103+K98</f>
        <v>1034.98</v>
      </c>
    </row>
    <row r="98" spans="2:11" s="173" customFormat="1" ht="24.75" customHeight="1">
      <c r="B98" s="180"/>
      <c r="C98" s="181" t="s">
        <v>277</v>
      </c>
      <c r="D98" s="182" t="s">
        <v>92</v>
      </c>
      <c r="E98" s="182" t="s">
        <v>160</v>
      </c>
      <c r="F98" s="182" t="s">
        <v>153</v>
      </c>
      <c r="G98" s="204" t="s">
        <v>213</v>
      </c>
      <c r="H98" s="204" t="s">
        <v>53</v>
      </c>
      <c r="I98" s="183">
        <f>I99</f>
        <v>0</v>
      </c>
      <c r="J98" s="183">
        <f t="shared" si="3"/>
        <v>105</v>
      </c>
      <c r="K98" s="183">
        <f>K99</f>
        <v>105</v>
      </c>
    </row>
    <row r="99" spans="2:11" s="173" customFormat="1" ht="47.25" customHeight="1">
      <c r="B99" s="180"/>
      <c r="C99" s="188" t="s">
        <v>222</v>
      </c>
      <c r="D99" s="182" t="s">
        <v>92</v>
      </c>
      <c r="E99" s="182" t="s">
        <v>160</v>
      </c>
      <c r="F99" s="182" t="s">
        <v>153</v>
      </c>
      <c r="G99" s="216" t="s">
        <v>223</v>
      </c>
      <c r="H99" s="204" t="s">
        <v>53</v>
      </c>
      <c r="I99" s="183">
        <f>I100</f>
        <v>0</v>
      </c>
      <c r="J99" s="183">
        <f t="shared" si="3"/>
        <v>105</v>
      </c>
      <c r="K99" s="183">
        <f>K100</f>
        <v>105</v>
      </c>
    </row>
    <row r="100" spans="2:11" s="173" customFormat="1" ht="47.25" customHeight="1">
      <c r="B100" s="180"/>
      <c r="C100" s="213" t="s">
        <v>261</v>
      </c>
      <c r="D100" s="182" t="s">
        <v>92</v>
      </c>
      <c r="E100" s="182" t="s">
        <v>160</v>
      </c>
      <c r="F100" s="182" t="s">
        <v>153</v>
      </c>
      <c r="G100" s="217" t="s">
        <v>262</v>
      </c>
      <c r="H100" s="204" t="s">
        <v>53</v>
      </c>
      <c r="I100" s="183">
        <f>I101</f>
        <v>0</v>
      </c>
      <c r="J100" s="183">
        <f t="shared" si="3"/>
        <v>105</v>
      </c>
      <c r="K100" s="183">
        <f>K101</f>
        <v>105</v>
      </c>
    </row>
    <row r="101" spans="2:11" s="173" customFormat="1" ht="48" customHeight="1">
      <c r="B101" s="180"/>
      <c r="C101" s="214" t="s">
        <v>278</v>
      </c>
      <c r="D101" s="182" t="s">
        <v>92</v>
      </c>
      <c r="E101" s="182" t="s">
        <v>160</v>
      </c>
      <c r="F101" s="182" t="s">
        <v>153</v>
      </c>
      <c r="G101" s="217" t="s">
        <v>279</v>
      </c>
      <c r="H101" s="204" t="s">
        <v>53</v>
      </c>
      <c r="I101" s="183">
        <f>I102</f>
        <v>0</v>
      </c>
      <c r="J101" s="183">
        <f t="shared" si="3"/>
        <v>105</v>
      </c>
      <c r="K101" s="183">
        <f>K102</f>
        <v>105</v>
      </c>
    </row>
    <row r="102" spans="2:11" s="173" customFormat="1" ht="34.5" customHeight="1">
      <c r="B102" s="180"/>
      <c r="C102" s="185" t="s">
        <v>229</v>
      </c>
      <c r="D102" s="179" t="s">
        <v>92</v>
      </c>
      <c r="E102" s="179" t="s">
        <v>160</v>
      </c>
      <c r="F102" s="179" t="s">
        <v>153</v>
      </c>
      <c r="G102" s="179" t="s">
        <v>280</v>
      </c>
      <c r="H102" s="179" t="s">
        <v>230</v>
      </c>
      <c r="I102" s="186">
        <v>0</v>
      </c>
      <c r="J102" s="186">
        <f t="shared" si="3"/>
        <v>105</v>
      </c>
      <c r="K102" s="183">
        <v>105</v>
      </c>
    </row>
    <row r="103" spans="2:11" s="173" customFormat="1" ht="24.75" customHeight="1">
      <c r="B103" s="180"/>
      <c r="C103" s="181" t="s">
        <v>183</v>
      </c>
      <c r="D103" s="182" t="s">
        <v>92</v>
      </c>
      <c r="E103" s="204" t="s">
        <v>160</v>
      </c>
      <c r="F103" s="204" t="s">
        <v>172</v>
      </c>
      <c r="G103" s="204" t="s">
        <v>213</v>
      </c>
      <c r="H103" s="204" t="s">
        <v>53</v>
      </c>
      <c r="I103" s="183">
        <f>I104</f>
        <v>1932.52</v>
      </c>
      <c r="J103" s="183">
        <f t="shared" si="3"/>
        <v>-1002.54</v>
      </c>
      <c r="K103" s="183">
        <f>K104</f>
        <v>929.98</v>
      </c>
    </row>
    <row r="104" spans="2:11" s="173" customFormat="1" ht="59.25" customHeight="1">
      <c r="B104" s="180"/>
      <c r="C104" s="188" t="s">
        <v>222</v>
      </c>
      <c r="D104" s="182" t="s">
        <v>92</v>
      </c>
      <c r="E104" s="204" t="s">
        <v>160</v>
      </c>
      <c r="F104" s="204" t="s">
        <v>172</v>
      </c>
      <c r="G104" s="216" t="s">
        <v>223</v>
      </c>
      <c r="H104" s="204" t="s">
        <v>53</v>
      </c>
      <c r="I104" s="183">
        <f>I105</f>
        <v>1932.52</v>
      </c>
      <c r="J104" s="183">
        <f t="shared" si="3"/>
        <v>-1002.54</v>
      </c>
      <c r="K104" s="183">
        <f>K105</f>
        <v>929.98</v>
      </c>
    </row>
    <row r="105" spans="2:11" s="173" customFormat="1" ht="49.5" customHeight="1">
      <c r="B105" s="180"/>
      <c r="C105" s="213" t="s">
        <v>261</v>
      </c>
      <c r="D105" s="182" t="s">
        <v>92</v>
      </c>
      <c r="E105" s="204" t="s">
        <v>160</v>
      </c>
      <c r="F105" s="204" t="s">
        <v>172</v>
      </c>
      <c r="G105" s="217" t="s">
        <v>262</v>
      </c>
      <c r="H105" s="204" t="s">
        <v>53</v>
      </c>
      <c r="I105" s="183">
        <f>I106</f>
        <v>1932.52</v>
      </c>
      <c r="J105" s="183">
        <f t="shared" si="3"/>
        <v>-1002.54</v>
      </c>
      <c r="K105" s="183">
        <f>K106</f>
        <v>929.98</v>
      </c>
    </row>
    <row r="106" spans="2:11" s="173" customFormat="1" ht="64.5" customHeight="1">
      <c r="B106" s="180"/>
      <c r="C106" s="214" t="s">
        <v>278</v>
      </c>
      <c r="D106" s="182" t="s">
        <v>92</v>
      </c>
      <c r="E106" s="204" t="s">
        <v>160</v>
      </c>
      <c r="F106" s="204" t="s">
        <v>172</v>
      </c>
      <c r="G106" s="217" t="s">
        <v>279</v>
      </c>
      <c r="H106" s="204" t="s">
        <v>53</v>
      </c>
      <c r="I106" s="183">
        <f>I107</f>
        <v>1932.52</v>
      </c>
      <c r="J106" s="183">
        <f t="shared" si="3"/>
        <v>-1002.54</v>
      </c>
      <c r="K106" s="183">
        <f>K107</f>
        <v>929.98</v>
      </c>
    </row>
    <row r="107" spans="2:11" s="173" customFormat="1" ht="37.5" customHeight="1">
      <c r="B107" s="180"/>
      <c r="C107" s="215" t="s">
        <v>226</v>
      </c>
      <c r="D107" s="179" t="s">
        <v>92</v>
      </c>
      <c r="E107" s="198" t="s">
        <v>160</v>
      </c>
      <c r="F107" s="198" t="s">
        <v>172</v>
      </c>
      <c r="G107" s="218" t="s">
        <v>279</v>
      </c>
      <c r="H107" s="198" t="s">
        <v>221</v>
      </c>
      <c r="I107" s="186">
        <v>1932.52</v>
      </c>
      <c r="J107" s="186">
        <f t="shared" si="3"/>
        <v>-1002.54</v>
      </c>
      <c r="K107" s="186">
        <v>929.98</v>
      </c>
    </row>
    <row r="108" spans="2:11" s="173" customFormat="1" ht="25.5" customHeight="1" hidden="1">
      <c r="B108" s="180"/>
      <c r="C108" s="181" t="s">
        <v>182</v>
      </c>
      <c r="D108" s="182" t="s">
        <v>92</v>
      </c>
      <c r="E108" s="182" t="s">
        <v>160</v>
      </c>
      <c r="F108" s="182" t="s">
        <v>154</v>
      </c>
      <c r="G108" s="182" t="s">
        <v>213</v>
      </c>
      <c r="H108" s="182" t="s">
        <v>53</v>
      </c>
      <c r="I108" s="183">
        <f>I112</f>
        <v>1929.68</v>
      </c>
      <c r="J108" s="186">
        <f t="shared" si="3"/>
        <v>-1929.68</v>
      </c>
      <c r="K108" s="183">
        <f>K112+K109</f>
        <v>0</v>
      </c>
    </row>
    <row r="109" spans="2:11" s="173" customFormat="1" ht="30.75" customHeight="1" hidden="1">
      <c r="B109" s="180"/>
      <c r="C109" s="181" t="s">
        <v>281</v>
      </c>
      <c r="D109" s="182" t="s">
        <v>92</v>
      </c>
      <c r="E109" s="204" t="s">
        <v>160</v>
      </c>
      <c r="F109" s="204" t="s">
        <v>153</v>
      </c>
      <c r="G109" s="204" t="s">
        <v>282</v>
      </c>
      <c r="H109" s="204" t="s">
        <v>53</v>
      </c>
      <c r="I109" s="183">
        <f>I110</f>
        <v>0</v>
      </c>
      <c r="J109" s="186">
        <f t="shared" si="3"/>
        <v>0</v>
      </c>
      <c r="K109" s="183">
        <f>K110</f>
        <v>0</v>
      </c>
    </row>
    <row r="110" spans="2:11" s="173" customFormat="1" ht="28.5" customHeight="1" hidden="1">
      <c r="B110" s="180"/>
      <c r="C110" s="185" t="s">
        <v>265</v>
      </c>
      <c r="D110" s="179" t="s">
        <v>92</v>
      </c>
      <c r="E110" s="198" t="s">
        <v>160</v>
      </c>
      <c r="F110" s="198" t="s">
        <v>153</v>
      </c>
      <c r="G110" s="198" t="s">
        <v>282</v>
      </c>
      <c r="H110" s="198" t="s">
        <v>53</v>
      </c>
      <c r="I110" s="186">
        <f>I111</f>
        <v>0</v>
      </c>
      <c r="J110" s="186">
        <f t="shared" si="3"/>
        <v>0</v>
      </c>
      <c r="K110" s="186">
        <f>K111</f>
        <v>0</v>
      </c>
    </row>
    <row r="111" spans="2:11" s="173" customFormat="1" ht="24.75" customHeight="1" hidden="1">
      <c r="B111" s="180"/>
      <c r="C111" s="200" t="s">
        <v>240</v>
      </c>
      <c r="D111" s="179" t="s">
        <v>92</v>
      </c>
      <c r="E111" s="198" t="s">
        <v>160</v>
      </c>
      <c r="F111" s="198" t="s">
        <v>153</v>
      </c>
      <c r="G111" s="198" t="s">
        <v>282</v>
      </c>
      <c r="H111" s="198" t="s">
        <v>230</v>
      </c>
      <c r="I111" s="186">
        <v>0</v>
      </c>
      <c r="J111" s="186">
        <f t="shared" si="3"/>
        <v>0</v>
      </c>
      <c r="K111" s="186">
        <v>0</v>
      </c>
    </row>
    <row r="112" spans="2:11" s="173" customFormat="1" ht="28.5" customHeight="1" hidden="1">
      <c r="B112" s="180"/>
      <c r="C112" s="181" t="s">
        <v>183</v>
      </c>
      <c r="D112" s="182" t="s">
        <v>92</v>
      </c>
      <c r="E112" s="204" t="s">
        <v>160</v>
      </c>
      <c r="F112" s="204" t="s">
        <v>172</v>
      </c>
      <c r="G112" s="204" t="s">
        <v>213</v>
      </c>
      <c r="H112" s="204" t="s">
        <v>53</v>
      </c>
      <c r="I112" s="183">
        <f>I113</f>
        <v>1929.68</v>
      </c>
      <c r="J112" s="186">
        <f t="shared" si="3"/>
        <v>-1929.68</v>
      </c>
      <c r="K112" s="183">
        <f>K113</f>
        <v>0</v>
      </c>
    </row>
    <row r="113" spans="2:11" s="173" customFormat="1" ht="22.5" customHeight="1" hidden="1">
      <c r="B113" s="180"/>
      <c r="C113" s="185" t="s">
        <v>265</v>
      </c>
      <c r="D113" s="179" t="s">
        <v>92</v>
      </c>
      <c r="E113" s="198" t="s">
        <v>160</v>
      </c>
      <c r="F113" s="198" t="s">
        <v>172</v>
      </c>
      <c r="G113" s="198" t="s">
        <v>283</v>
      </c>
      <c r="H113" s="198" t="s">
        <v>53</v>
      </c>
      <c r="I113" s="186">
        <f>I114</f>
        <v>1929.68</v>
      </c>
      <c r="J113" s="186">
        <f t="shared" si="3"/>
        <v>-1929.68</v>
      </c>
      <c r="K113" s="186">
        <v>0</v>
      </c>
    </row>
    <row r="114" spans="2:11" s="173" customFormat="1" ht="24" customHeight="1" hidden="1">
      <c r="B114" s="180"/>
      <c r="C114" s="200" t="s">
        <v>236</v>
      </c>
      <c r="D114" s="179" t="s">
        <v>92</v>
      </c>
      <c r="E114" s="179" t="s">
        <v>160</v>
      </c>
      <c r="F114" s="179" t="s">
        <v>172</v>
      </c>
      <c r="G114" s="179" t="s">
        <v>283</v>
      </c>
      <c r="H114" s="179" t="s">
        <v>221</v>
      </c>
      <c r="I114" s="186">
        <v>1929.68</v>
      </c>
      <c r="J114" s="186">
        <f t="shared" si="3"/>
        <v>-1929.68</v>
      </c>
      <c r="K114" s="186">
        <v>0</v>
      </c>
    </row>
    <row r="115" spans="2:12" s="173" customFormat="1" ht="24" customHeight="1" hidden="1">
      <c r="B115" s="180"/>
      <c r="C115" s="219" t="s">
        <v>184</v>
      </c>
      <c r="D115" s="182" t="s">
        <v>284</v>
      </c>
      <c r="E115" s="182" t="s">
        <v>185</v>
      </c>
      <c r="F115" s="182" t="s">
        <v>185</v>
      </c>
      <c r="G115" s="182" t="s">
        <v>285</v>
      </c>
      <c r="H115" s="182"/>
      <c r="I115" s="183">
        <v>160</v>
      </c>
      <c r="J115" s="186">
        <f t="shared" si="3"/>
        <v>-160</v>
      </c>
      <c r="K115" s="183">
        <v>0</v>
      </c>
      <c r="L115" s="220"/>
    </row>
    <row r="116" spans="2:11" s="173" customFormat="1" ht="39.75" customHeight="1">
      <c r="B116" s="180"/>
      <c r="C116" s="181" t="s">
        <v>186</v>
      </c>
      <c r="D116" s="182"/>
      <c r="E116" s="182"/>
      <c r="F116" s="182"/>
      <c r="G116" s="182"/>
      <c r="H116" s="182"/>
      <c r="I116" s="183">
        <f>I7+I34+I48+I53+I77+I97</f>
        <v>4647.26</v>
      </c>
      <c r="J116" s="183">
        <f t="shared" si="3"/>
        <v>178.1800000000003</v>
      </c>
      <c r="K116" s="183">
        <f>K7+K34+K48+K53+K77+K97+K63</f>
        <v>4825.4400000000005</v>
      </c>
    </row>
    <row r="117" spans="2:11" ht="17.25" customHeight="1">
      <c r="B117" s="221"/>
      <c r="C117" s="222"/>
      <c r="D117" s="223"/>
      <c r="E117" s="223"/>
      <c r="F117" s="223"/>
      <c r="G117" s="223"/>
      <c r="H117" s="223"/>
      <c r="I117" s="223"/>
      <c r="J117" s="223"/>
      <c r="K117" s="223"/>
    </row>
    <row r="118" spans="2:11" s="224" customFormat="1" ht="17.25" customHeight="1">
      <c r="B118" s="221"/>
      <c r="C118" s="222"/>
      <c r="D118" s="223"/>
      <c r="E118" s="223"/>
      <c r="F118" s="223"/>
      <c r="G118" s="223"/>
      <c r="H118" s="223"/>
      <c r="I118" s="223"/>
      <c r="J118" s="223"/>
      <c r="K118" s="223"/>
    </row>
    <row r="119" ht="12.75"/>
    <row r="120" ht="12.75"/>
    <row r="121" spans="2:12" ht="182.25" customHeight="1">
      <c r="B121" s="256" t="s">
        <v>286</v>
      </c>
      <c r="C121" s="256"/>
      <c r="D121" s="256"/>
      <c r="E121" s="256"/>
      <c r="F121" s="256"/>
      <c r="G121" s="256"/>
      <c r="H121" s="256"/>
      <c r="I121" s="256"/>
      <c r="J121" s="256"/>
      <c r="K121" s="256"/>
      <c r="L121" s="225"/>
    </row>
  </sheetData>
  <sheetProtection selectLockedCells="1" selectUnlockedCells="1"/>
  <mergeCells count="4">
    <mergeCell ref="H1:K1"/>
    <mergeCell ref="B3:K3"/>
    <mergeCell ref="H4:K4"/>
    <mergeCell ref="B121:K121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23"/>
  <sheetViews>
    <sheetView zoomScalePageLayoutView="0" workbookViewId="0" topLeftCell="A28">
      <selection activeCell="D106" sqref="D106"/>
    </sheetView>
  </sheetViews>
  <sheetFormatPr defaultColWidth="9.140625" defaultRowHeight="182.25" customHeight="1"/>
  <cols>
    <col min="1" max="1" width="2.421875" style="168" customWidth="1"/>
    <col min="2" max="2" width="0" style="169" hidden="1" customWidth="1"/>
    <col min="3" max="3" width="67.421875" style="170" customWidth="1"/>
    <col min="4" max="4" width="7.57421875" style="171" customWidth="1"/>
    <col min="5" max="5" width="6.8515625" style="171" customWidth="1"/>
    <col min="6" max="6" width="6.7109375" style="171" customWidth="1"/>
    <col min="7" max="7" width="15.00390625" style="171" customWidth="1"/>
    <col min="8" max="8" width="8.8515625" style="171" customWidth="1"/>
    <col min="9" max="9" width="0" style="171" hidden="1" customWidth="1"/>
    <col min="10" max="11" width="16.421875" style="171" customWidth="1"/>
    <col min="12" max="12" width="15.421875" style="171" customWidth="1"/>
    <col min="13" max="13" width="13.8515625" style="168" customWidth="1"/>
    <col min="14" max="16384" width="9.140625" style="168" customWidth="1"/>
  </cols>
  <sheetData>
    <row r="1" spans="8:12" ht="75" customHeight="1">
      <c r="H1" s="253" t="s">
        <v>287</v>
      </c>
      <c r="I1" s="253"/>
      <c r="J1" s="253"/>
      <c r="K1" s="253"/>
      <c r="L1" s="253"/>
    </row>
    <row r="2" spans="8:12" ht="21.75" customHeight="1">
      <c r="H2" s="172"/>
      <c r="I2" s="172"/>
      <c r="J2" s="172"/>
      <c r="K2" s="172"/>
      <c r="L2" s="172"/>
    </row>
    <row r="3" spans="2:12" s="46" customFormat="1" ht="37.5" customHeight="1">
      <c r="B3" s="254" t="s">
        <v>288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s="173" customFormat="1" ht="15.75">
      <c r="B4" s="174"/>
      <c r="C4" s="174"/>
      <c r="D4" s="174"/>
      <c r="E4" s="174"/>
      <c r="F4" s="174"/>
      <c r="G4" s="175"/>
      <c r="H4" s="255" t="s">
        <v>47</v>
      </c>
      <c r="I4" s="255"/>
      <c r="J4" s="255"/>
      <c r="K4" s="255"/>
      <c r="L4" s="255"/>
    </row>
    <row r="5" spans="2:12" s="173" customFormat="1" ht="12.75" customHeight="1">
      <c r="B5" s="226"/>
      <c r="C5" s="257" t="s">
        <v>199</v>
      </c>
      <c r="D5" s="258" t="s">
        <v>200</v>
      </c>
      <c r="E5" s="258" t="s">
        <v>201</v>
      </c>
      <c r="F5" s="258" t="s">
        <v>202</v>
      </c>
      <c r="G5" s="258" t="s">
        <v>203</v>
      </c>
      <c r="H5" s="258" t="s">
        <v>204</v>
      </c>
      <c r="I5" s="259" t="s">
        <v>289</v>
      </c>
      <c r="J5" s="259"/>
      <c r="K5" s="259"/>
      <c r="L5" s="257" t="s">
        <v>290</v>
      </c>
    </row>
    <row r="6" spans="2:12" s="176" customFormat="1" ht="76.5" customHeight="1">
      <c r="B6" s="180" t="s">
        <v>198</v>
      </c>
      <c r="C6" s="257"/>
      <c r="D6" s="258"/>
      <c r="E6" s="258"/>
      <c r="F6" s="258"/>
      <c r="G6" s="258"/>
      <c r="H6" s="258"/>
      <c r="I6" s="179" t="s">
        <v>291</v>
      </c>
      <c r="J6" s="179" t="s">
        <v>51</v>
      </c>
      <c r="K6" s="180" t="s">
        <v>206</v>
      </c>
      <c r="L6" s="257"/>
    </row>
    <row r="7" spans="2:12" s="173" customFormat="1" ht="15.75">
      <c r="B7" s="180">
        <v>1</v>
      </c>
      <c r="C7" s="180">
        <v>2</v>
      </c>
      <c r="D7" s="179" t="s">
        <v>207</v>
      </c>
      <c r="E7" s="179" t="s">
        <v>208</v>
      </c>
      <c r="F7" s="179" t="s">
        <v>209</v>
      </c>
      <c r="G7" s="179" t="s">
        <v>210</v>
      </c>
      <c r="H7" s="179" t="s">
        <v>211</v>
      </c>
      <c r="I7" s="179"/>
      <c r="J7" s="180">
        <v>8</v>
      </c>
      <c r="K7" s="180">
        <v>9</v>
      </c>
      <c r="L7" s="180">
        <v>9</v>
      </c>
    </row>
    <row r="8" spans="2:12" s="173" customFormat="1" ht="15.75">
      <c r="B8" s="180"/>
      <c r="C8" s="181" t="s">
        <v>212</v>
      </c>
      <c r="D8" s="182" t="s">
        <v>92</v>
      </c>
      <c r="E8" s="182" t="s">
        <v>153</v>
      </c>
      <c r="F8" s="182" t="s">
        <v>154</v>
      </c>
      <c r="G8" s="182" t="s">
        <v>213</v>
      </c>
      <c r="H8" s="182" t="s">
        <v>53</v>
      </c>
      <c r="I8" s="183">
        <f>I22+I23+I24+I25+I26+I27+I34</f>
        <v>2196.3</v>
      </c>
      <c r="J8" s="183">
        <f aca="true" t="shared" si="0" ref="J8:J39">K8-I8</f>
        <v>-274.19000000000005</v>
      </c>
      <c r="K8" s="183">
        <f>K9+K14+K28</f>
        <v>1922.1100000000001</v>
      </c>
      <c r="L8" s="183">
        <f>L9+L14+L28</f>
        <v>1922.1100000000001</v>
      </c>
    </row>
    <row r="9" spans="2:12" s="173" customFormat="1" ht="31.5">
      <c r="B9" s="180"/>
      <c r="C9" s="184" t="s">
        <v>155</v>
      </c>
      <c r="D9" s="182" t="s">
        <v>92</v>
      </c>
      <c r="E9" s="182" t="s">
        <v>153</v>
      </c>
      <c r="F9" s="182" t="s">
        <v>156</v>
      </c>
      <c r="G9" s="182" t="s">
        <v>213</v>
      </c>
      <c r="H9" s="182" t="s">
        <v>53</v>
      </c>
      <c r="I9" s="183">
        <f>I10</f>
        <v>716.1</v>
      </c>
      <c r="J9" s="183">
        <f t="shared" si="0"/>
        <v>-358.43</v>
      </c>
      <c r="K9" s="183">
        <f aca="true" t="shared" si="1" ref="K9:L12">K10</f>
        <v>357.67</v>
      </c>
      <c r="L9" s="183">
        <f t="shared" si="1"/>
        <v>357.67</v>
      </c>
    </row>
    <row r="10" spans="2:12" s="173" customFormat="1" ht="15.75">
      <c r="B10" s="180"/>
      <c r="C10" s="181" t="s">
        <v>214</v>
      </c>
      <c r="D10" s="182" t="s">
        <v>92</v>
      </c>
      <c r="E10" s="182" t="s">
        <v>153</v>
      </c>
      <c r="F10" s="182" t="s">
        <v>156</v>
      </c>
      <c r="G10" s="182" t="s">
        <v>215</v>
      </c>
      <c r="H10" s="182" t="s">
        <v>53</v>
      </c>
      <c r="I10" s="183">
        <f>I11</f>
        <v>716.1</v>
      </c>
      <c r="J10" s="183">
        <f t="shared" si="0"/>
        <v>-358.43</v>
      </c>
      <c r="K10" s="183">
        <f t="shared" si="1"/>
        <v>357.67</v>
      </c>
      <c r="L10" s="183">
        <f t="shared" si="1"/>
        <v>357.67</v>
      </c>
    </row>
    <row r="11" spans="2:12" s="173" customFormat="1" ht="31.5">
      <c r="B11" s="180"/>
      <c r="C11" s="181" t="s">
        <v>216</v>
      </c>
      <c r="D11" s="182" t="s">
        <v>92</v>
      </c>
      <c r="E11" s="182" t="s">
        <v>153</v>
      </c>
      <c r="F11" s="182" t="s">
        <v>156</v>
      </c>
      <c r="G11" s="182" t="s">
        <v>217</v>
      </c>
      <c r="H11" s="182" t="s">
        <v>53</v>
      </c>
      <c r="I11" s="183">
        <f>I12</f>
        <v>716.1</v>
      </c>
      <c r="J11" s="183">
        <f t="shared" si="0"/>
        <v>-358.43</v>
      </c>
      <c r="K11" s="183">
        <f t="shared" si="1"/>
        <v>357.67</v>
      </c>
      <c r="L11" s="183">
        <f t="shared" si="1"/>
        <v>357.67</v>
      </c>
    </row>
    <row r="12" spans="2:12" s="173" customFormat="1" ht="31.5">
      <c r="B12" s="180"/>
      <c r="C12" s="185" t="s">
        <v>218</v>
      </c>
      <c r="D12" s="179" t="s">
        <v>92</v>
      </c>
      <c r="E12" s="179" t="s">
        <v>153</v>
      </c>
      <c r="F12" s="179" t="s">
        <v>156</v>
      </c>
      <c r="G12" s="179" t="s">
        <v>219</v>
      </c>
      <c r="H12" s="179" t="s">
        <v>53</v>
      </c>
      <c r="I12" s="186">
        <f>I13</f>
        <v>716.1</v>
      </c>
      <c r="J12" s="186">
        <f t="shared" si="0"/>
        <v>-358.43</v>
      </c>
      <c r="K12" s="186">
        <f t="shared" si="1"/>
        <v>357.67</v>
      </c>
      <c r="L12" s="186">
        <f t="shared" si="1"/>
        <v>357.67</v>
      </c>
    </row>
    <row r="13" spans="2:12" s="173" customFormat="1" ht="31.5">
      <c r="B13" s="180"/>
      <c r="C13" s="187" t="s">
        <v>220</v>
      </c>
      <c r="D13" s="179" t="s">
        <v>92</v>
      </c>
      <c r="E13" s="179" t="s">
        <v>153</v>
      </c>
      <c r="F13" s="179" t="s">
        <v>156</v>
      </c>
      <c r="G13" s="179" t="s">
        <v>219</v>
      </c>
      <c r="H13" s="179" t="s">
        <v>221</v>
      </c>
      <c r="I13" s="186">
        <v>716.1</v>
      </c>
      <c r="J13" s="186">
        <f t="shared" si="0"/>
        <v>-358.43</v>
      </c>
      <c r="K13" s="186">
        <v>357.67</v>
      </c>
      <c r="L13" s="186">
        <v>357.67</v>
      </c>
    </row>
    <row r="14" spans="2:14" s="173" customFormat="1" ht="57" customHeight="1">
      <c r="B14" s="180"/>
      <c r="C14" s="188" t="s">
        <v>222</v>
      </c>
      <c r="D14" s="182" t="s">
        <v>92</v>
      </c>
      <c r="E14" s="182" t="s">
        <v>153</v>
      </c>
      <c r="F14" s="182" t="s">
        <v>158</v>
      </c>
      <c r="G14" s="182" t="s">
        <v>223</v>
      </c>
      <c r="H14" s="182" t="s">
        <v>53</v>
      </c>
      <c r="I14" s="183">
        <f>I15</f>
        <v>1470.2</v>
      </c>
      <c r="J14" s="183">
        <f t="shared" si="0"/>
        <v>84.24000000000001</v>
      </c>
      <c r="K14" s="183">
        <f>K15</f>
        <v>1554.44</v>
      </c>
      <c r="L14" s="183">
        <f>L15</f>
        <v>1554.44</v>
      </c>
      <c r="M14" s="189"/>
      <c r="N14" s="189"/>
    </row>
    <row r="15" spans="2:12" s="173" customFormat="1" ht="31.5">
      <c r="B15" s="180"/>
      <c r="C15" s="190" t="s">
        <v>292</v>
      </c>
      <c r="D15" s="182" t="s">
        <v>92</v>
      </c>
      <c r="E15" s="182" t="s">
        <v>153</v>
      </c>
      <c r="F15" s="182" t="s">
        <v>158</v>
      </c>
      <c r="G15" s="182" t="s">
        <v>225</v>
      </c>
      <c r="H15" s="182" t="s">
        <v>53</v>
      </c>
      <c r="I15" s="183">
        <f>I16+I17+I18+I19+I20</f>
        <v>1470.2</v>
      </c>
      <c r="J15" s="183">
        <f t="shared" si="0"/>
        <v>84.24000000000001</v>
      </c>
      <c r="K15" s="183">
        <f>K16+K17+K18+K19+K20</f>
        <v>1554.44</v>
      </c>
      <c r="L15" s="183">
        <f>L16+L17+L18+L19+L20</f>
        <v>1554.44</v>
      </c>
    </row>
    <row r="16" spans="2:12" s="173" customFormat="1" ht="31.5">
      <c r="B16" s="180"/>
      <c r="C16" s="191" t="s">
        <v>226</v>
      </c>
      <c r="D16" s="179" t="s">
        <v>92</v>
      </c>
      <c r="E16" s="179" t="s">
        <v>153</v>
      </c>
      <c r="F16" s="179" t="s">
        <v>158</v>
      </c>
      <c r="G16" s="179" t="s">
        <v>225</v>
      </c>
      <c r="H16" s="179" t="s">
        <v>221</v>
      </c>
      <c r="I16" s="186">
        <v>1185.66</v>
      </c>
      <c r="J16" s="186">
        <f t="shared" si="0"/>
        <v>-39</v>
      </c>
      <c r="K16" s="186">
        <v>1146.66</v>
      </c>
      <c r="L16" s="186">
        <v>1146.66</v>
      </c>
    </row>
    <row r="17" spans="2:12" s="173" customFormat="1" ht="31.5">
      <c r="B17" s="180"/>
      <c r="C17" s="192" t="s">
        <v>227</v>
      </c>
      <c r="D17" s="179" t="s">
        <v>92</v>
      </c>
      <c r="E17" s="179" t="s">
        <v>153</v>
      </c>
      <c r="F17" s="179" t="s">
        <v>158</v>
      </c>
      <c r="G17" s="179" t="s">
        <v>225</v>
      </c>
      <c r="H17" s="179" t="s">
        <v>228</v>
      </c>
      <c r="I17" s="186">
        <v>95</v>
      </c>
      <c r="J17" s="186">
        <f t="shared" si="0"/>
        <v>-1</v>
      </c>
      <c r="K17" s="186">
        <f>34+60</f>
        <v>94</v>
      </c>
      <c r="L17" s="186">
        <f>34+60</f>
        <v>94</v>
      </c>
    </row>
    <row r="18" spans="2:19" s="173" customFormat="1" ht="31.5">
      <c r="B18" s="180"/>
      <c r="C18" s="192" t="s">
        <v>229</v>
      </c>
      <c r="D18" s="179" t="s">
        <v>92</v>
      </c>
      <c r="E18" s="179" t="s">
        <v>153</v>
      </c>
      <c r="F18" s="179" t="s">
        <v>158</v>
      </c>
      <c r="G18" s="179" t="s">
        <v>225</v>
      </c>
      <c r="H18" s="179" t="s">
        <v>230</v>
      </c>
      <c r="I18" s="186">
        <v>163</v>
      </c>
      <c r="J18" s="186">
        <f t="shared" si="0"/>
        <v>137.77999999999997</v>
      </c>
      <c r="K18" s="186">
        <f>20.88+11.5+114.4+154</f>
        <v>300.78</v>
      </c>
      <c r="L18" s="186">
        <f>20.88+11.5+114.4+154</f>
        <v>300.78</v>
      </c>
      <c r="N18" s="193"/>
      <c r="O18" s="194"/>
      <c r="P18" s="194"/>
      <c r="Q18" s="194"/>
      <c r="R18" s="194"/>
      <c r="S18" s="194"/>
    </row>
    <row r="19" spans="2:19" s="173" customFormat="1" ht="15.75">
      <c r="B19" s="180"/>
      <c r="C19" s="192" t="s">
        <v>231</v>
      </c>
      <c r="D19" s="179" t="s">
        <v>92</v>
      </c>
      <c r="E19" s="179" t="s">
        <v>153</v>
      </c>
      <c r="F19" s="179" t="s">
        <v>158</v>
      </c>
      <c r="G19" s="179" t="s">
        <v>225</v>
      </c>
      <c r="H19" s="179" t="s">
        <v>232</v>
      </c>
      <c r="I19" s="186">
        <v>19.34</v>
      </c>
      <c r="J19" s="186">
        <f t="shared" si="0"/>
        <v>-13.34</v>
      </c>
      <c r="K19" s="186">
        <v>6</v>
      </c>
      <c r="L19" s="186">
        <v>6</v>
      </c>
      <c r="N19" s="195"/>
      <c r="O19" s="196"/>
      <c r="P19" s="196"/>
      <c r="Q19" s="196"/>
      <c r="R19" s="196"/>
      <c r="S19" s="196"/>
    </row>
    <row r="20" spans="2:19" s="173" customFormat="1" ht="15.75">
      <c r="B20" s="180"/>
      <c r="C20" s="192" t="s">
        <v>233</v>
      </c>
      <c r="D20" s="179" t="s">
        <v>92</v>
      </c>
      <c r="E20" s="179" t="s">
        <v>153</v>
      </c>
      <c r="F20" s="179" t="s">
        <v>158</v>
      </c>
      <c r="G20" s="179" t="s">
        <v>225</v>
      </c>
      <c r="H20" s="179" t="s">
        <v>234</v>
      </c>
      <c r="I20" s="186">
        <v>7.2</v>
      </c>
      <c r="J20" s="186">
        <f t="shared" si="0"/>
        <v>-0.20000000000000018</v>
      </c>
      <c r="K20" s="186">
        <v>7</v>
      </c>
      <c r="L20" s="186">
        <v>7</v>
      </c>
      <c r="N20" s="195"/>
      <c r="O20" s="196"/>
      <c r="P20" s="196"/>
      <c r="Q20" s="196"/>
      <c r="R20" s="196"/>
      <c r="S20" s="196"/>
    </row>
    <row r="21" spans="2:19" s="173" customFormat="1" ht="47.25" hidden="1">
      <c r="B21" s="180"/>
      <c r="C21" s="197" t="s">
        <v>235</v>
      </c>
      <c r="D21" s="179" t="s">
        <v>92</v>
      </c>
      <c r="E21" s="198" t="s">
        <v>153</v>
      </c>
      <c r="F21" s="198" t="s">
        <v>158</v>
      </c>
      <c r="G21" s="198" t="s">
        <v>213</v>
      </c>
      <c r="H21" s="198" t="s">
        <v>53</v>
      </c>
      <c r="I21" s="186">
        <f>I22+I23+I24+I25+I26+I27</f>
        <v>2186.3</v>
      </c>
      <c r="J21" s="183">
        <f t="shared" si="0"/>
        <v>-2186.3</v>
      </c>
      <c r="K21" s="186">
        <f>K23+K24+K25+K26+K27+K22</f>
        <v>0</v>
      </c>
      <c r="L21" s="186">
        <f>L23+L24+L25+L26+L27+L22</f>
        <v>0</v>
      </c>
      <c r="N21" s="199"/>
      <c r="O21" s="196"/>
      <c r="P21" s="196"/>
      <c r="Q21" s="196"/>
      <c r="R21" s="196"/>
      <c r="S21" s="196"/>
    </row>
    <row r="22" spans="2:19" s="173" customFormat="1" ht="31.5" hidden="1">
      <c r="B22" s="180"/>
      <c r="C22" s="200" t="s">
        <v>236</v>
      </c>
      <c r="D22" s="179" t="s">
        <v>92</v>
      </c>
      <c r="E22" s="198" t="s">
        <v>153</v>
      </c>
      <c r="F22" s="198" t="s">
        <v>158</v>
      </c>
      <c r="G22" s="198" t="s">
        <v>237</v>
      </c>
      <c r="H22" s="198" t="s">
        <v>221</v>
      </c>
      <c r="I22" s="186">
        <v>399.56</v>
      </c>
      <c r="J22" s="183">
        <f t="shared" si="0"/>
        <v>-399.56</v>
      </c>
      <c r="K22" s="186">
        <v>0</v>
      </c>
      <c r="L22" s="186">
        <v>0</v>
      </c>
      <c r="N22" s="201"/>
      <c r="O22" s="196"/>
      <c r="P22" s="196"/>
      <c r="Q22" s="196"/>
      <c r="R22" s="196"/>
      <c r="S22" s="196"/>
    </row>
    <row r="23" spans="2:19" s="173" customFormat="1" ht="31.5" hidden="1">
      <c r="B23" s="180"/>
      <c r="C23" s="200" t="s">
        <v>236</v>
      </c>
      <c r="D23" s="179" t="s">
        <v>92</v>
      </c>
      <c r="E23" s="198" t="s">
        <v>153</v>
      </c>
      <c r="F23" s="198" t="s">
        <v>158</v>
      </c>
      <c r="G23" s="198" t="s">
        <v>238</v>
      </c>
      <c r="H23" s="198" t="s">
        <v>221</v>
      </c>
      <c r="I23" s="186">
        <v>1502.2</v>
      </c>
      <c r="J23" s="183">
        <f t="shared" si="0"/>
        <v>-1502.2</v>
      </c>
      <c r="K23" s="186">
        <v>0</v>
      </c>
      <c r="L23" s="186">
        <v>0</v>
      </c>
      <c r="N23" s="201"/>
      <c r="O23" s="196"/>
      <c r="P23" s="196"/>
      <c r="Q23" s="196"/>
      <c r="R23" s="196"/>
      <c r="S23" s="196"/>
    </row>
    <row r="24" spans="2:19" s="173" customFormat="1" ht="47.25" hidden="1">
      <c r="B24" s="180"/>
      <c r="C24" s="200" t="s">
        <v>239</v>
      </c>
      <c r="D24" s="179" t="s">
        <v>92</v>
      </c>
      <c r="E24" s="198" t="s">
        <v>153</v>
      </c>
      <c r="F24" s="198" t="s">
        <v>158</v>
      </c>
      <c r="G24" s="198" t="s">
        <v>238</v>
      </c>
      <c r="H24" s="202" t="s">
        <v>228</v>
      </c>
      <c r="I24" s="186">
        <v>71</v>
      </c>
      <c r="J24" s="183">
        <f t="shared" si="0"/>
        <v>-71</v>
      </c>
      <c r="K24" s="186">
        <v>0</v>
      </c>
      <c r="L24" s="186">
        <v>0</v>
      </c>
      <c r="N24" s="201"/>
      <c r="O24" s="196"/>
      <c r="P24" s="196"/>
      <c r="Q24" s="196"/>
      <c r="R24" s="196"/>
      <c r="S24" s="196"/>
    </row>
    <row r="25" spans="2:19" s="173" customFormat="1" ht="31.5" hidden="1">
      <c r="B25" s="180"/>
      <c r="C25" s="200" t="s">
        <v>240</v>
      </c>
      <c r="D25" s="179" t="s">
        <v>92</v>
      </c>
      <c r="E25" s="198" t="s">
        <v>153</v>
      </c>
      <c r="F25" s="198" t="s">
        <v>158</v>
      </c>
      <c r="G25" s="198" t="s">
        <v>238</v>
      </c>
      <c r="H25" s="202" t="s">
        <v>230</v>
      </c>
      <c r="I25" s="186">
        <v>187</v>
      </c>
      <c r="J25" s="183">
        <f t="shared" si="0"/>
        <v>-187</v>
      </c>
      <c r="K25" s="186">
        <v>0</v>
      </c>
      <c r="L25" s="186">
        <v>0</v>
      </c>
      <c r="N25" s="201"/>
      <c r="O25" s="196"/>
      <c r="P25" s="196"/>
      <c r="Q25" s="196"/>
      <c r="R25" s="196"/>
      <c r="S25" s="196"/>
    </row>
    <row r="26" spans="2:19" s="173" customFormat="1" ht="31.5" hidden="1">
      <c r="B26" s="180"/>
      <c r="C26" s="200" t="s">
        <v>241</v>
      </c>
      <c r="D26" s="179" t="s">
        <v>92</v>
      </c>
      <c r="E26" s="198" t="s">
        <v>153</v>
      </c>
      <c r="F26" s="198" t="s">
        <v>158</v>
      </c>
      <c r="G26" s="198" t="s">
        <v>238</v>
      </c>
      <c r="H26" s="202" t="s">
        <v>232</v>
      </c>
      <c r="I26" s="186">
        <v>19.34</v>
      </c>
      <c r="J26" s="183">
        <f t="shared" si="0"/>
        <v>-19.34</v>
      </c>
      <c r="K26" s="186">
        <v>0</v>
      </c>
      <c r="L26" s="186">
        <v>0</v>
      </c>
      <c r="N26" s="201"/>
      <c r="O26" s="196"/>
      <c r="P26" s="196"/>
      <c r="Q26" s="196"/>
      <c r="R26" s="196"/>
      <c r="S26" s="196"/>
    </row>
    <row r="27" spans="2:19" s="173" customFormat="1" ht="31.5" hidden="1">
      <c r="B27" s="180"/>
      <c r="C27" s="200" t="s">
        <v>242</v>
      </c>
      <c r="D27" s="179" t="s">
        <v>92</v>
      </c>
      <c r="E27" s="198" t="s">
        <v>153</v>
      </c>
      <c r="F27" s="198" t="s">
        <v>158</v>
      </c>
      <c r="G27" s="198" t="s">
        <v>238</v>
      </c>
      <c r="H27" s="202" t="s">
        <v>234</v>
      </c>
      <c r="I27" s="186">
        <v>7.2</v>
      </c>
      <c r="J27" s="183">
        <f t="shared" si="0"/>
        <v>-7.2</v>
      </c>
      <c r="K27" s="186">
        <v>0</v>
      </c>
      <c r="L27" s="186">
        <v>0</v>
      </c>
      <c r="N27" s="203"/>
      <c r="O27" s="203"/>
      <c r="P27" s="203"/>
      <c r="Q27" s="203"/>
      <c r="R27" s="203"/>
      <c r="S27" s="203"/>
    </row>
    <row r="28" spans="2:19" s="173" customFormat="1" ht="15.75">
      <c r="B28" s="180"/>
      <c r="C28" s="181" t="s">
        <v>243</v>
      </c>
      <c r="D28" s="182" t="s">
        <v>92</v>
      </c>
      <c r="E28" s="204" t="s">
        <v>153</v>
      </c>
      <c r="F28" s="204" t="s">
        <v>160</v>
      </c>
      <c r="G28" s="204" t="s">
        <v>213</v>
      </c>
      <c r="H28" s="204" t="s">
        <v>53</v>
      </c>
      <c r="I28" s="186">
        <f>I29</f>
        <v>10</v>
      </c>
      <c r="J28" s="183">
        <f t="shared" si="0"/>
        <v>0</v>
      </c>
      <c r="K28" s="183">
        <f>K29</f>
        <v>10</v>
      </c>
      <c r="L28" s="183">
        <f>L29</f>
        <v>10</v>
      </c>
      <c r="N28" s="203"/>
      <c r="O28" s="203"/>
      <c r="P28" s="203"/>
      <c r="Q28" s="203"/>
      <c r="R28" s="203"/>
      <c r="S28" s="203"/>
    </row>
    <row r="29" spans="2:19" s="173" customFormat="1" ht="15.75">
      <c r="B29" s="180"/>
      <c r="C29" s="205" t="s">
        <v>214</v>
      </c>
      <c r="D29" s="182" t="s">
        <v>92</v>
      </c>
      <c r="E29" s="204" t="s">
        <v>153</v>
      </c>
      <c r="F29" s="204" t="s">
        <v>160</v>
      </c>
      <c r="G29" s="204" t="s">
        <v>213</v>
      </c>
      <c r="H29" s="204" t="s">
        <v>53</v>
      </c>
      <c r="I29" s="183">
        <f>I30</f>
        <v>10</v>
      </c>
      <c r="J29" s="183">
        <f t="shared" si="0"/>
        <v>0</v>
      </c>
      <c r="K29" s="183">
        <f>K30</f>
        <v>10</v>
      </c>
      <c r="L29" s="183">
        <f>L30</f>
        <v>10</v>
      </c>
      <c r="N29" s="203"/>
      <c r="O29" s="203"/>
      <c r="P29" s="203"/>
      <c r="Q29" s="203"/>
      <c r="R29" s="203"/>
      <c r="S29" s="203"/>
    </row>
    <row r="30" spans="2:19" s="173" customFormat="1" ht="31.5">
      <c r="B30" s="180"/>
      <c r="C30" s="206" t="s">
        <v>244</v>
      </c>
      <c r="D30" s="179" t="s">
        <v>92</v>
      </c>
      <c r="E30" s="198" t="s">
        <v>153</v>
      </c>
      <c r="F30" s="198" t="s">
        <v>160</v>
      </c>
      <c r="G30" s="198" t="s">
        <v>245</v>
      </c>
      <c r="H30" s="198" t="s">
        <v>53</v>
      </c>
      <c r="I30" s="186">
        <f>I31</f>
        <v>10</v>
      </c>
      <c r="J30" s="186">
        <f t="shared" si="0"/>
        <v>0</v>
      </c>
      <c r="K30" s="186">
        <f>K32</f>
        <v>10</v>
      </c>
      <c r="L30" s="186">
        <f>L32</f>
        <v>10</v>
      </c>
      <c r="N30" s="203"/>
      <c r="O30" s="203"/>
      <c r="P30" s="203"/>
      <c r="Q30" s="203"/>
      <c r="R30" s="203"/>
      <c r="S30" s="203"/>
    </row>
    <row r="31" spans="2:19" s="173" customFormat="1" ht="15.75">
      <c r="B31" s="180"/>
      <c r="C31" s="207" t="s">
        <v>246</v>
      </c>
      <c r="D31" s="179" t="s">
        <v>92</v>
      </c>
      <c r="E31" s="198" t="s">
        <v>153</v>
      </c>
      <c r="F31" s="198" t="s">
        <v>160</v>
      </c>
      <c r="G31" s="198" t="s">
        <v>245</v>
      </c>
      <c r="H31" s="198" t="s">
        <v>53</v>
      </c>
      <c r="I31" s="209">
        <f>I32</f>
        <v>10</v>
      </c>
      <c r="J31" s="186">
        <f t="shared" si="0"/>
        <v>0</v>
      </c>
      <c r="K31" s="208">
        <f>K32</f>
        <v>10</v>
      </c>
      <c r="L31" s="208">
        <f>L32</f>
        <v>10</v>
      </c>
      <c r="N31" s="203"/>
      <c r="O31" s="203"/>
      <c r="P31" s="203"/>
      <c r="Q31" s="203"/>
      <c r="R31" s="203"/>
      <c r="S31" s="203"/>
    </row>
    <row r="32" spans="2:19" s="173" customFormat="1" ht="15.75">
      <c r="B32" s="180"/>
      <c r="C32" s="192" t="s">
        <v>247</v>
      </c>
      <c r="D32" s="179" t="s">
        <v>92</v>
      </c>
      <c r="E32" s="198" t="s">
        <v>153</v>
      </c>
      <c r="F32" s="198" t="s">
        <v>160</v>
      </c>
      <c r="G32" s="198" t="s">
        <v>245</v>
      </c>
      <c r="H32" s="198" t="s">
        <v>248</v>
      </c>
      <c r="I32" s="208">
        <v>10</v>
      </c>
      <c r="J32" s="186">
        <f t="shared" si="0"/>
        <v>0</v>
      </c>
      <c r="K32" s="208">
        <v>10</v>
      </c>
      <c r="L32" s="208">
        <v>10</v>
      </c>
      <c r="N32" s="203"/>
      <c r="O32" s="203"/>
      <c r="P32" s="203"/>
      <c r="Q32" s="203"/>
      <c r="R32" s="203"/>
      <c r="S32" s="203"/>
    </row>
    <row r="33" spans="2:19" s="173" customFormat="1" ht="15.75" hidden="1">
      <c r="B33" s="180"/>
      <c r="C33" s="181" t="s">
        <v>243</v>
      </c>
      <c r="D33" s="182" t="s">
        <v>92</v>
      </c>
      <c r="E33" s="204" t="s">
        <v>153</v>
      </c>
      <c r="F33" s="204" t="s">
        <v>160</v>
      </c>
      <c r="G33" s="204" t="s">
        <v>213</v>
      </c>
      <c r="H33" s="204" t="s">
        <v>53</v>
      </c>
      <c r="I33" s="209">
        <f>I34</f>
        <v>10</v>
      </c>
      <c r="J33" s="183">
        <f t="shared" si="0"/>
        <v>-10</v>
      </c>
      <c r="K33" s="209">
        <f>K34</f>
        <v>0</v>
      </c>
      <c r="L33" s="209">
        <f>L34</f>
        <v>0</v>
      </c>
      <c r="N33" s="203"/>
      <c r="O33" s="203"/>
      <c r="P33" s="203"/>
      <c r="Q33" s="203"/>
      <c r="R33" s="203"/>
      <c r="S33" s="203"/>
    </row>
    <row r="34" spans="2:12" s="173" customFormat="1" ht="15.75" hidden="1">
      <c r="B34" s="180"/>
      <c r="C34" s="200" t="s">
        <v>247</v>
      </c>
      <c r="D34" s="179" t="s">
        <v>92</v>
      </c>
      <c r="E34" s="198" t="s">
        <v>153</v>
      </c>
      <c r="F34" s="198" t="s">
        <v>160</v>
      </c>
      <c r="G34" s="198" t="s">
        <v>249</v>
      </c>
      <c r="H34" s="198" t="s">
        <v>248</v>
      </c>
      <c r="I34" s="208">
        <v>10</v>
      </c>
      <c r="J34" s="183">
        <f t="shared" si="0"/>
        <v>-10</v>
      </c>
      <c r="K34" s="208">
        <v>0</v>
      </c>
      <c r="L34" s="208">
        <v>0</v>
      </c>
    </row>
    <row r="35" spans="2:12" s="173" customFormat="1" ht="15.75">
      <c r="B35" s="180"/>
      <c r="C35" s="197" t="s">
        <v>162</v>
      </c>
      <c r="D35" s="182" t="s">
        <v>92</v>
      </c>
      <c r="E35" s="204" t="s">
        <v>156</v>
      </c>
      <c r="F35" s="204" t="s">
        <v>163</v>
      </c>
      <c r="G35" s="204" t="s">
        <v>213</v>
      </c>
      <c r="H35" s="204" t="s">
        <v>53</v>
      </c>
      <c r="I35" s="183">
        <f>I36</f>
        <v>54.5</v>
      </c>
      <c r="J35" s="183">
        <f t="shared" si="0"/>
        <v>6.099999999999994</v>
      </c>
      <c r="K35" s="183">
        <f>K36</f>
        <v>60.599999999999994</v>
      </c>
      <c r="L35" s="183">
        <f>L36</f>
        <v>60.599999999999994</v>
      </c>
    </row>
    <row r="36" spans="2:12" s="173" customFormat="1" ht="15.75">
      <c r="B36" s="180"/>
      <c r="C36" s="205" t="s">
        <v>214</v>
      </c>
      <c r="D36" s="182" t="s">
        <v>92</v>
      </c>
      <c r="E36" s="204" t="s">
        <v>156</v>
      </c>
      <c r="F36" s="204" t="s">
        <v>163</v>
      </c>
      <c r="G36" s="204" t="s">
        <v>215</v>
      </c>
      <c r="H36" s="204" t="s">
        <v>53</v>
      </c>
      <c r="I36" s="183">
        <f>I37</f>
        <v>54.5</v>
      </c>
      <c r="J36" s="183">
        <f t="shared" si="0"/>
        <v>6.099999999999994</v>
      </c>
      <c r="K36" s="183">
        <f>K37</f>
        <v>60.599999999999994</v>
      </c>
      <c r="L36" s="183">
        <f>L37</f>
        <v>60.599999999999994</v>
      </c>
    </row>
    <row r="37" spans="2:12" s="173" customFormat="1" ht="31.5">
      <c r="B37" s="180"/>
      <c r="C37" s="207" t="s">
        <v>250</v>
      </c>
      <c r="D37" s="179" t="s">
        <v>92</v>
      </c>
      <c r="E37" s="198" t="s">
        <v>156</v>
      </c>
      <c r="F37" s="198" t="s">
        <v>163</v>
      </c>
      <c r="G37" s="198" t="s">
        <v>251</v>
      </c>
      <c r="H37" s="198" t="s">
        <v>53</v>
      </c>
      <c r="I37" s="186">
        <f>I38+I39</f>
        <v>54.5</v>
      </c>
      <c r="J37" s="186">
        <f t="shared" si="0"/>
        <v>6.099999999999994</v>
      </c>
      <c r="K37" s="186">
        <f>K38+K39</f>
        <v>60.599999999999994</v>
      </c>
      <c r="L37" s="186">
        <f>L38+L39</f>
        <v>60.599999999999994</v>
      </c>
    </row>
    <row r="38" spans="2:12" s="173" customFormat="1" ht="31.5">
      <c r="B38" s="180"/>
      <c r="C38" s="210" t="s">
        <v>226</v>
      </c>
      <c r="D38" s="179" t="s">
        <v>92</v>
      </c>
      <c r="E38" s="198" t="s">
        <v>156</v>
      </c>
      <c r="F38" s="198" t="s">
        <v>163</v>
      </c>
      <c r="G38" s="198" t="s">
        <v>251</v>
      </c>
      <c r="H38" s="198" t="s">
        <v>221</v>
      </c>
      <c r="I38" s="186">
        <v>52.62</v>
      </c>
      <c r="J38" s="186">
        <f t="shared" si="0"/>
        <v>0</v>
      </c>
      <c r="K38" s="186">
        <v>52.62</v>
      </c>
      <c r="L38" s="186">
        <v>52.62</v>
      </c>
    </row>
    <row r="39" spans="2:12" s="173" customFormat="1" ht="31.5">
      <c r="B39" s="180"/>
      <c r="C39" s="192" t="s">
        <v>229</v>
      </c>
      <c r="D39" s="179" t="s">
        <v>92</v>
      </c>
      <c r="E39" s="198" t="s">
        <v>156</v>
      </c>
      <c r="F39" s="198" t="s">
        <v>163</v>
      </c>
      <c r="G39" s="198" t="s">
        <v>251</v>
      </c>
      <c r="H39" s="198" t="s">
        <v>230</v>
      </c>
      <c r="I39" s="186">
        <v>1.88</v>
      </c>
      <c r="J39" s="186">
        <f t="shared" si="0"/>
        <v>6.1000000000000005</v>
      </c>
      <c r="K39" s="186">
        <v>7.98</v>
      </c>
      <c r="L39" s="186">
        <v>7.98</v>
      </c>
    </row>
    <row r="40" spans="2:12" s="173" customFormat="1" ht="15.75" hidden="1">
      <c r="B40" s="180"/>
      <c r="C40" s="197" t="s">
        <v>162</v>
      </c>
      <c r="D40" s="182" t="s">
        <v>92</v>
      </c>
      <c r="E40" s="204" t="s">
        <v>156</v>
      </c>
      <c r="F40" s="204" t="s">
        <v>163</v>
      </c>
      <c r="G40" s="204" t="s">
        <v>213</v>
      </c>
      <c r="H40" s="204" t="s">
        <v>53</v>
      </c>
      <c r="I40" s="183">
        <f>I41+I42</f>
        <v>54.4</v>
      </c>
      <c r="J40" s="183">
        <f aca="true" t="shared" si="2" ref="J40:J71">K40-I40</f>
        <v>-54.4</v>
      </c>
      <c r="K40" s="183">
        <f>K41</f>
        <v>0</v>
      </c>
      <c r="L40" s="183">
        <f>L41</f>
        <v>0</v>
      </c>
    </row>
    <row r="41" spans="2:12" s="173" customFormat="1" ht="24" customHeight="1" hidden="1">
      <c r="B41" s="180"/>
      <c r="C41" s="200" t="s">
        <v>236</v>
      </c>
      <c r="D41" s="179" t="s">
        <v>92</v>
      </c>
      <c r="E41" s="198" t="s">
        <v>156</v>
      </c>
      <c r="F41" s="198" t="s">
        <v>163</v>
      </c>
      <c r="G41" s="198" t="s">
        <v>252</v>
      </c>
      <c r="H41" s="198" t="s">
        <v>221</v>
      </c>
      <c r="I41" s="186">
        <v>52.62</v>
      </c>
      <c r="J41" s="183">
        <f t="shared" si="2"/>
        <v>-52.62</v>
      </c>
      <c r="K41" s="208">
        <v>0</v>
      </c>
      <c r="L41" s="208">
        <v>0</v>
      </c>
    </row>
    <row r="42" spans="2:12" s="173" customFormat="1" ht="24.75" customHeight="1" hidden="1">
      <c r="B42" s="180"/>
      <c r="C42" s="200" t="s">
        <v>240</v>
      </c>
      <c r="D42" s="179" t="s">
        <v>92</v>
      </c>
      <c r="E42" s="198" t="s">
        <v>156</v>
      </c>
      <c r="F42" s="198" t="s">
        <v>163</v>
      </c>
      <c r="G42" s="198" t="s">
        <v>252</v>
      </c>
      <c r="H42" s="198" t="s">
        <v>230</v>
      </c>
      <c r="I42" s="186">
        <v>1.78</v>
      </c>
      <c r="J42" s="183">
        <f t="shared" si="2"/>
        <v>-1.78</v>
      </c>
      <c r="K42" s="208">
        <v>0</v>
      </c>
      <c r="L42" s="208">
        <v>0</v>
      </c>
    </row>
    <row r="43" spans="2:12" s="173" customFormat="1" ht="31.5" hidden="1">
      <c r="B43" s="180"/>
      <c r="C43" s="181" t="s">
        <v>165</v>
      </c>
      <c r="D43" s="182" t="s">
        <v>92</v>
      </c>
      <c r="E43" s="204" t="s">
        <v>163</v>
      </c>
      <c r="F43" s="204" t="s">
        <v>166</v>
      </c>
      <c r="G43" s="204" t="s">
        <v>213</v>
      </c>
      <c r="H43" s="204" t="s">
        <v>53</v>
      </c>
      <c r="I43" s="209">
        <f>I44</f>
        <v>0</v>
      </c>
      <c r="J43" s="183">
        <f t="shared" si="2"/>
        <v>0</v>
      </c>
      <c r="K43" s="209">
        <f>K44</f>
        <v>0</v>
      </c>
      <c r="L43" s="209">
        <f>L44</f>
        <v>0</v>
      </c>
    </row>
    <row r="44" spans="2:12" s="173" customFormat="1" ht="47.25" hidden="1">
      <c r="B44" s="180"/>
      <c r="C44" s="185" t="s">
        <v>253</v>
      </c>
      <c r="D44" s="179" t="s">
        <v>92</v>
      </c>
      <c r="E44" s="198" t="s">
        <v>163</v>
      </c>
      <c r="F44" s="198" t="s">
        <v>166</v>
      </c>
      <c r="G44" s="198" t="s">
        <v>254</v>
      </c>
      <c r="H44" s="198" t="s">
        <v>53</v>
      </c>
      <c r="I44" s="208">
        <f>I45</f>
        <v>0</v>
      </c>
      <c r="J44" s="183">
        <f t="shared" si="2"/>
        <v>0</v>
      </c>
      <c r="K44" s="208">
        <f>K45</f>
        <v>0</v>
      </c>
      <c r="L44" s="208">
        <f>L45</f>
        <v>0</v>
      </c>
    </row>
    <row r="45" spans="2:12" s="173" customFormat="1" ht="31.5" hidden="1">
      <c r="B45" s="180"/>
      <c r="C45" s="200" t="s">
        <v>240</v>
      </c>
      <c r="D45" s="179" t="s">
        <v>92</v>
      </c>
      <c r="E45" s="198" t="s">
        <v>163</v>
      </c>
      <c r="F45" s="198" t="s">
        <v>166</v>
      </c>
      <c r="G45" s="198" t="s">
        <v>254</v>
      </c>
      <c r="H45" s="198" t="s">
        <v>230</v>
      </c>
      <c r="I45" s="208">
        <v>0</v>
      </c>
      <c r="J45" s="183">
        <f t="shared" si="2"/>
        <v>0</v>
      </c>
      <c r="K45" s="208">
        <v>0</v>
      </c>
      <c r="L45" s="208">
        <v>0</v>
      </c>
    </row>
    <row r="46" spans="2:12" s="173" customFormat="1" ht="31.5" hidden="1">
      <c r="B46" s="180"/>
      <c r="C46" s="211" t="s">
        <v>167</v>
      </c>
      <c r="D46" s="182" t="s">
        <v>92</v>
      </c>
      <c r="E46" s="204" t="s">
        <v>163</v>
      </c>
      <c r="F46" s="204" t="s">
        <v>168</v>
      </c>
      <c r="G46" s="204" t="s">
        <v>213</v>
      </c>
      <c r="H46" s="204" t="s">
        <v>53</v>
      </c>
      <c r="I46" s="209">
        <f>I47</f>
        <v>0</v>
      </c>
      <c r="J46" s="183">
        <f t="shared" si="2"/>
        <v>0</v>
      </c>
      <c r="K46" s="209">
        <f>K47</f>
        <v>0</v>
      </c>
      <c r="L46" s="209">
        <f>L47</f>
        <v>0</v>
      </c>
    </row>
    <row r="47" spans="2:12" s="173" customFormat="1" ht="31.5" hidden="1">
      <c r="B47" s="180"/>
      <c r="C47" s="200" t="s">
        <v>255</v>
      </c>
      <c r="D47" s="179" t="s">
        <v>92</v>
      </c>
      <c r="E47" s="198" t="s">
        <v>163</v>
      </c>
      <c r="F47" s="198" t="s">
        <v>168</v>
      </c>
      <c r="G47" s="198" t="s">
        <v>256</v>
      </c>
      <c r="H47" s="198" t="s">
        <v>53</v>
      </c>
      <c r="I47" s="208">
        <f>I48</f>
        <v>0</v>
      </c>
      <c r="J47" s="183">
        <f t="shared" si="2"/>
        <v>0</v>
      </c>
      <c r="K47" s="208">
        <f>K48</f>
        <v>0</v>
      </c>
      <c r="L47" s="208">
        <f>L48</f>
        <v>0</v>
      </c>
    </row>
    <row r="48" spans="2:12" s="173" customFormat="1" ht="36.75" customHeight="1" hidden="1">
      <c r="B48" s="180"/>
      <c r="C48" s="200" t="s">
        <v>240</v>
      </c>
      <c r="D48" s="179" t="s">
        <v>92</v>
      </c>
      <c r="E48" s="198" t="s">
        <v>163</v>
      </c>
      <c r="F48" s="198" t="s">
        <v>168</v>
      </c>
      <c r="G48" s="198" t="s">
        <v>256</v>
      </c>
      <c r="H48" s="198" t="s">
        <v>230</v>
      </c>
      <c r="I48" s="208">
        <v>0</v>
      </c>
      <c r="J48" s="183">
        <f t="shared" si="2"/>
        <v>0</v>
      </c>
      <c r="K48" s="208">
        <v>0</v>
      </c>
      <c r="L48" s="208">
        <v>0</v>
      </c>
    </row>
    <row r="49" spans="2:12" s="173" customFormat="1" ht="38.25" customHeight="1" hidden="1">
      <c r="B49" s="180"/>
      <c r="C49" s="212" t="s">
        <v>170</v>
      </c>
      <c r="D49" s="182" t="s">
        <v>92</v>
      </c>
      <c r="E49" s="204" t="s">
        <v>158</v>
      </c>
      <c r="F49" s="204" t="s">
        <v>166</v>
      </c>
      <c r="G49" s="204" t="s">
        <v>213</v>
      </c>
      <c r="H49" s="204" t="s">
        <v>53</v>
      </c>
      <c r="I49" s="209">
        <f>I53</f>
        <v>355</v>
      </c>
      <c r="J49" s="183">
        <f t="shared" si="2"/>
        <v>-355</v>
      </c>
      <c r="K49" s="209">
        <f>K53</f>
        <v>0</v>
      </c>
      <c r="L49" s="209">
        <f>L53</f>
        <v>0</v>
      </c>
    </row>
    <row r="50" spans="2:12" s="173" customFormat="1" ht="38.25" customHeight="1" hidden="1">
      <c r="B50" s="180"/>
      <c r="C50" s="212"/>
      <c r="D50" s="182"/>
      <c r="E50" s="204"/>
      <c r="F50" s="204"/>
      <c r="G50" s="204"/>
      <c r="H50" s="204"/>
      <c r="I50" s="209"/>
      <c r="J50" s="183">
        <f t="shared" si="2"/>
        <v>0</v>
      </c>
      <c r="K50" s="209"/>
      <c r="L50" s="209"/>
    </row>
    <row r="51" spans="2:12" s="173" customFormat="1" ht="38.25" customHeight="1" hidden="1">
      <c r="B51" s="180"/>
      <c r="C51" s="212"/>
      <c r="D51" s="182"/>
      <c r="E51" s="204"/>
      <c r="F51" s="204"/>
      <c r="G51" s="204"/>
      <c r="H51" s="204"/>
      <c r="I51" s="209"/>
      <c r="J51" s="183">
        <f t="shared" si="2"/>
        <v>0</v>
      </c>
      <c r="K51" s="209"/>
      <c r="L51" s="209"/>
    </row>
    <row r="52" spans="2:12" s="173" customFormat="1" ht="38.25" customHeight="1" hidden="1">
      <c r="B52" s="180"/>
      <c r="C52" s="212"/>
      <c r="D52" s="182"/>
      <c r="E52" s="204"/>
      <c r="F52" s="204"/>
      <c r="G52" s="204"/>
      <c r="H52" s="204"/>
      <c r="I52" s="209"/>
      <c r="J52" s="183">
        <f t="shared" si="2"/>
        <v>0</v>
      </c>
      <c r="K52" s="209"/>
      <c r="L52" s="209"/>
    </row>
    <row r="53" spans="2:12" s="173" customFormat="1" ht="36" customHeight="1" hidden="1">
      <c r="B53" s="180"/>
      <c r="C53" s="187" t="s">
        <v>293</v>
      </c>
      <c r="D53" s="179" t="s">
        <v>92</v>
      </c>
      <c r="E53" s="198" t="s">
        <v>158</v>
      </c>
      <c r="F53" s="198" t="s">
        <v>166</v>
      </c>
      <c r="G53" s="198" t="s">
        <v>294</v>
      </c>
      <c r="H53" s="198" t="s">
        <v>53</v>
      </c>
      <c r="I53" s="208">
        <f>I54</f>
        <v>355</v>
      </c>
      <c r="J53" s="183">
        <f t="shared" si="2"/>
        <v>-355</v>
      </c>
      <c r="K53" s="208">
        <f>K54</f>
        <v>0</v>
      </c>
      <c r="L53" s="208">
        <f>L54</f>
        <v>0</v>
      </c>
    </row>
    <row r="54" spans="2:12" s="173" customFormat="1" ht="28.5" customHeight="1" hidden="1">
      <c r="B54" s="180"/>
      <c r="C54" s="200" t="s">
        <v>240</v>
      </c>
      <c r="D54" s="179" t="s">
        <v>92</v>
      </c>
      <c r="E54" s="198" t="s">
        <v>158</v>
      </c>
      <c r="F54" s="198" t="s">
        <v>166</v>
      </c>
      <c r="G54" s="198" t="s">
        <v>294</v>
      </c>
      <c r="H54" s="198" t="s">
        <v>230</v>
      </c>
      <c r="I54" s="208">
        <v>355</v>
      </c>
      <c r="J54" s="183">
        <f t="shared" si="2"/>
        <v>-355</v>
      </c>
      <c r="K54" s="208">
        <v>0</v>
      </c>
      <c r="L54" s="208">
        <v>0</v>
      </c>
    </row>
    <row r="55" spans="2:12" s="173" customFormat="1" ht="28.5" customHeight="1">
      <c r="B55" s="180"/>
      <c r="C55" s="181" t="s">
        <v>177</v>
      </c>
      <c r="D55" s="182" t="s">
        <v>92</v>
      </c>
      <c r="E55" s="204" t="s">
        <v>176</v>
      </c>
      <c r="F55" s="204" t="s">
        <v>176</v>
      </c>
      <c r="G55" s="204" t="s">
        <v>213</v>
      </c>
      <c r="H55" s="204" t="s">
        <v>53</v>
      </c>
      <c r="I55" s="209">
        <f>I56</f>
        <v>107.79</v>
      </c>
      <c r="J55" s="183">
        <f t="shared" si="2"/>
        <v>-3.25</v>
      </c>
      <c r="K55" s="209">
        <f aca="true" t="shared" si="3" ref="K55:L57">K56</f>
        <v>104.54</v>
      </c>
      <c r="L55" s="209">
        <f t="shared" si="3"/>
        <v>104.54</v>
      </c>
    </row>
    <row r="56" spans="2:12" s="173" customFormat="1" ht="54" customHeight="1">
      <c r="B56" s="180"/>
      <c r="C56" s="188" t="s">
        <v>222</v>
      </c>
      <c r="D56" s="182" t="s">
        <v>92</v>
      </c>
      <c r="E56" s="204" t="s">
        <v>176</v>
      </c>
      <c r="F56" s="204" t="s">
        <v>176</v>
      </c>
      <c r="G56" s="204" t="s">
        <v>223</v>
      </c>
      <c r="H56" s="204" t="s">
        <v>53</v>
      </c>
      <c r="I56" s="209">
        <f>I57</f>
        <v>107.79</v>
      </c>
      <c r="J56" s="183">
        <f t="shared" si="2"/>
        <v>-3.25</v>
      </c>
      <c r="K56" s="209">
        <f t="shared" si="3"/>
        <v>104.54</v>
      </c>
      <c r="L56" s="209">
        <f t="shared" si="3"/>
        <v>104.54</v>
      </c>
    </row>
    <row r="57" spans="2:12" s="173" customFormat="1" ht="63.75" customHeight="1">
      <c r="B57" s="180"/>
      <c r="C57" s="213" t="s">
        <v>261</v>
      </c>
      <c r="D57" s="182" t="s">
        <v>92</v>
      </c>
      <c r="E57" s="204" t="s">
        <v>176</v>
      </c>
      <c r="F57" s="204" t="s">
        <v>176</v>
      </c>
      <c r="G57" s="204" t="s">
        <v>262</v>
      </c>
      <c r="H57" s="204" t="s">
        <v>53</v>
      </c>
      <c r="I57" s="209">
        <f>I58</f>
        <v>107.79</v>
      </c>
      <c r="J57" s="183">
        <f t="shared" si="2"/>
        <v>-3.25</v>
      </c>
      <c r="K57" s="209">
        <f t="shared" si="3"/>
        <v>104.54</v>
      </c>
      <c r="L57" s="209">
        <f t="shared" si="3"/>
        <v>104.54</v>
      </c>
    </row>
    <row r="58" spans="2:12" s="173" customFormat="1" ht="66.75" customHeight="1">
      <c r="B58" s="180"/>
      <c r="C58" s="214" t="s">
        <v>263</v>
      </c>
      <c r="D58" s="182" t="s">
        <v>92</v>
      </c>
      <c r="E58" s="204" t="s">
        <v>176</v>
      </c>
      <c r="F58" s="204" t="s">
        <v>176</v>
      </c>
      <c r="G58" s="204" t="s">
        <v>264</v>
      </c>
      <c r="H58" s="204" t="s">
        <v>53</v>
      </c>
      <c r="I58" s="209">
        <f>I59+I60</f>
        <v>107.79</v>
      </c>
      <c r="J58" s="183">
        <f t="shared" si="2"/>
        <v>-3.25</v>
      </c>
      <c r="K58" s="209">
        <f>K59+K60</f>
        <v>104.54</v>
      </c>
      <c r="L58" s="209">
        <f>L59+L60</f>
        <v>104.54</v>
      </c>
    </row>
    <row r="59" spans="2:12" s="173" customFormat="1" ht="36" customHeight="1">
      <c r="B59" s="180"/>
      <c r="C59" s="215" t="s">
        <v>226</v>
      </c>
      <c r="D59" s="179" t="s">
        <v>92</v>
      </c>
      <c r="E59" s="198" t="s">
        <v>176</v>
      </c>
      <c r="F59" s="198" t="s">
        <v>176</v>
      </c>
      <c r="G59" s="198" t="s">
        <v>264</v>
      </c>
      <c r="H59" s="198" t="s">
        <v>221</v>
      </c>
      <c r="I59" s="208">
        <v>100.79</v>
      </c>
      <c r="J59" s="186">
        <f t="shared" si="2"/>
        <v>-1.25</v>
      </c>
      <c r="K59" s="208">
        <v>99.54</v>
      </c>
      <c r="L59" s="208">
        <v>99.54</v>
      </c>
    </row>
    <row r="60" spans="2:12" s="173" customFormat="1" ht="35.25" customHeight="1">
      <c r="B60" s="180"/>
      <c r="C60" s="185" t="s">
        <v>229</v>
      </c>
      <c r="D60" s="179" t="s">
        <v>92</v>
      </c>
      <c r="E60" s="198" t="s">
        <v>176</v>
      </c>
      <c r="F60" s="198" t="s">
        <v>176</v>
      </c>
      <c r="G60" s="198" t="s">
        <v>264</v>
      </c>
      <c r="H60" s="198" t="s">
        <v>230</v>
      </c>
      <c r="I60" s="208">
        <v>7</v>
      </c>
      <c r="J60" s="186">
        <f t="shared" si="2"/>
        <v>-2</v>
      </c>
      <c r="K60" s="208">
        <v>5</v>
      </c>
      <c r="L60" s="208">
        <v>5</v>
      </c>
    </row>
    <row r="61" spans="2:12" s="173" customFormat="1" ht="28.5" customHeight="1" hidden="1">
      <c r="B61" s="180"/>
      <c r="C61" s="181" t="s">
        <v>177</v>
      </c>
      <c r="D61" s="182" t="s">
        <v>92</v>
      </c>
      <c r="E61" s="204" t="s">
        <v>176</v>
      </c>
      <c r="F61" s="204" t="s">
        <v>176</v>
      </c>
      <c r="G61" s="204" t="s">
        <v>213</v>
      </c>
      <c r="H61" s="204" t="s">
        <v>53</v>
      </c>
      <c r="I61" s="183">
        <f>I62</f>
        <v>107.79</v>
      </c>
      <c r="J61" s="183">
        <f t="shared" si="2"/>
        <v>-107.79</v>
      </c>
      <c r="K61" s="183">
        <f>K63+K64</f>
        <v>0</v>
      </c>
      <c r="L61" s="183">
        <f>L63+L64</f>
        <v>0</v>
      </c>
    </row>
    <row r="62" spans="2:12" s="173" customFormat="1" ht="28.5" customHeight="1" hidden="1">
      <c r="B62" s="180"/>
      <c r="C62" s="185" t="s">
        <v>265</v>
      </c>
      <c r="D62" s="179" t="s">
        <v>92</v>
      </c>
      <c r="E62" s="198" t="s">
        <v>176</v>
      </c>
      <c r="F62" s="198" t="s">
        <v>176</v>
      </c>
      <c r="G62" s="198" t="s">
        <v>266</v>
      </c>
      <c r="H62" s="198" t="s">
        <v>53</v>
      </c>
      <c r="I62" s="186">
        <v>107.79</v>
      </c>
      <c r="J62" s="183">
        <f t="shared" si="2"/>
        <v>-107.79</v>
      </c>
      <c r="K62" s="186">
        <f>K63+K64</f>
        <v>0</v>
      </c>
      <c r="L62" s="186">
        <f>L63+L64</f>
        <v>0</v>
      </c>
    </row>
    <row r="63" spans="2:12" s="173" customFormat="1" ht="28.5" customHeight="1" hidden="1">
      <c r="B63" s="180"/>
      <c r="C63" s="200" t="s">
        <v>236</v>
      </c>
      <c r="D63" s="179" t="s">
        <v>92</v>
      </c>
      <c r="E63" s="198" t="s">
        <v>176</v>
      </c>
      <c r="F63" s="198" t="s">
        <v>176</v>
      </c>
      <c r="G63" s="198" t="s">
        <v>266</v>
      </c>
      <c r="H63" s="198" t="s">
        <v>221</v>
      </c>
      <c r="I63" s="186">
        <v>100.79</v>
      </c>
      <c r="J63" s="183">
        <f t="shared" si="2"/>
        <v>-100.79</v>
      </c>
      <c r="K63" s="186">
        <v>0</v>
      </c>
      <c r="L63" s="186">
        <v>0</v>
      </c>
    </row>
    <row r="64" spans="2:12" s="173" customFormat="1" ht="28.5" customHeight="1" hidden="1">
      <c r="B64" s="180"/>
      <c r="C64" s="200" t="s">
        <v>240</v>
      </c>
      <c r="D64" s="179" t="s">
        <v>92</v>
      </c>
      <c r="E64" s="198" t="s">
        <v>176</v>
      </c>
      <c r="F64" s="198" t="s">
        <v>176</v>
      </c>
      <c r="G64" s="198" t="s">
        <v>266</v>
      </c>
      <c r="H64" s="198" t="s">
        <v>230</v>
      </c>
      <c r="I64" s="186">
        <v>7</v>
      </c>
      <c r="J64" s="183">
        <f t="shared" si="2"/>
        <v>-7</v>
      </c>
      <c r="K64" s="186">
        <v>0</v>
      </c>
      <c r="L64" s="186">
        <v>0</v>
      </c>
    </row>
    <row r="65" spans="2:12" s="173" customFormat="1" ht="15.75">
      <c r="B65" s="180"/>
      <c r="C65" s="181" t="s">
        <v>267</v>
      </c>
      <c r="D65" s="182" t="s">
        <v>92</v>
      </c>
      <c r="E65" s="182" t="s">
        <v>172</v>
      </c>
      <c r="F65" s="182" t="s">
        <v>154</v>
      </c>
      <c r="G65" s="182" t="s">
        <v>213</v>
      </c>
      <c r="H65" s="182" t="s">
        <v>53</v>
      </c>
      <c r="I65" s="183">
        <f>I66+I71</f>
        <v>0</v>
      </c>
      <c r="J65" s="183">
        <f t="shared" si="2"/>
        <v>737.86</v>
      </c>
      <c r="K65" s="183">
        <f>K66+K71</f>
        <v>737.86</v>
      </c>
      <c r="L65" s="183">
        <f>L66+L71</f>
        <v>775.28</v>
      </c>
    </row>
    <row r="66" spans="2:12" s="173" customFormat="1" ht="20.25" customHeight="1">
      <c r="B66" s="180"/>
      <c r="C66" s="181" t="s">
        <v>173</v>
      </c>
      <c r="D66" s="182" t="s">
        <v>92</v>
      </c>
      <c r="E66" s="182" t="s">
        <v>172</v>
      </c>
      <c r="F66" s="182" t="s">
        <v>156</v>
      </c>
      <c r="G66" s="182" t="s">
        <v>213</v>
      </c>
      <c r="H66" s="182" t="s">
        <v>53</v>
      </c>
      <c r="I66" s="183">
        <f>I67</f>
        <v>0</v>
      </c>
      <c r="J66" s="183">
        <f t="shared" si="2"/>
        <v>69.62</v>
      </c>
      <c r="K66" s="183">
        <f aca="true" t="shared" si="4" ref="K66:L69">K67</f>
        <v>69.62</v>
      </c>
      <c r="L66" s="183">
        <f t="shared" si="4"/>
        <v>107.04</v>
      </c>
    </row>
    <row r="67" spans="2:12" s="173" customFormat="1" ht="33.75" customHeight="1">
      <c r="B67" s="180"/>
      <c r="C67" s="188" t="s">
        <v>222</v>
      </c>
      <c r="D67" s="182" t="s">
        <v>92</v>
      </c>
      <c r="E67" s="182" t="s">
        <v>172</v>
      </c>
      <c r="F67" s="182" t="s">
        <v>156</v>
      </c>
      <c r="G67" s="204" t="s">
        <v>223</v>
      </c>
      <c r="H67" s="182" t="s">
        <v>53</v>
      </c>
      <c r="I67" s="183">
        <f>I68</f>
        <v>0</v>
      </c>
      <c r="J67" s="183">
        <f t="shared" si="2"/>
        <v>69.62</v>
      </c>
      <c r="K67" s="183">
        <f t="shared" si="4"/>
        <v>69.62</v>
      </c>
      <c r="L67" s="183">
        <f t="shared" si="4"/>
        <v>107.04</v>
      </c>
    </row>
    <row r="68" spans="2:12" s="173" customFormat="1" ht="42" customHeight="1">
      <c r="B68" s="180"/>
      <c r="C68" s="181" t="s">
        <v>257</v>
      </c>
      <c r="D68" s="182" t="s">
        <v>92</v>
      </c>
      <c r="E68" s="182" t="s">
        <v>172</v>
      </c>
      <c r="F68" s="182" t="s">
        <v>156</v>
      </c>
      <c r="G68" s="204" t="s">
        <v>258</v>
      </c>
      <c r="H68" s="182" t="s">
        <v>53</v>
      </c>
      <c r="I68" s="183">
        <f>I69</f>
        <v>0</v>
      </c>
      <c r="J68" s="183">
        <f t="shared" si="2"/>
        <v>69.62</v>
      </c>
      <c r="K68" s="183">
        <f t="shared" si="4"/>
        <v>69.62</v>
      </c>
      <c r="L68" s="183">
        <f t="shared" si="4"/>
        <v>107.04</v>
      </c>
    </row>
    <row r="69" spans="2:12" s="173" customFormat="1" ht="20.25" customHeight="1">
      <c r="B69" s="180"/>
      <c r="C69" s="181" t="s">
        <v>259</v>
      </c>
      <c r="D69" s="182" t="s">
        <v>92</v>
      </c>
      <c r="E69" s="182" t="s">
        <v>172</v>
      </c>
      <c r="F69" s="182" t="s">
        <v>156</v>
      </c>
      <c r="G69" s="204" t="s">
        <v>260</v>
      </c>
      <c r="H69" s="182" t="s">
        <v>53</v>
      </c>
      <c r="I69" s="183">
        <f>I70</f>
        <v>0</v>
      </c>
      <c r="J69" s="183">
        <f t="shared" si="2"/>
        <v>69.62</v>
      </c>
      <c r="K69" s="183">
        <f t="shared" si="4"/>
        <v>69.62</v>
      </c>
      <c r="L69" s="183">
        <f t="shared" si="4"/>
        <v>107.04</v>
      </c>
    </row>
    <row r="70" spans="2:12" s="173" customFormat="1" ht="31.5">
      <c r="B70" s="180"/>
      <c r="C70" s="200" t="s">
        <v>240</v>
      </c>
      <c r="D70" s="179" t="s">
        <v>92</v>
      </c>
      <c r="E70" s="179" t="s">
        <v>172</v>
      </c>
      <c r="F70" s="179" t="s">
        <v>156</v>
      </c>
      <c r="G70" s="198" t="s">
        <v>260</v>
      </c>
      <c r="H70" s="179" t="s">
        <v>230</v>
      </c>
      <c r="I70" s="186">
        <v>0</v>
      </c>
      <c r="J70" s="186">
        <f t="shared" si="2"/>
        <v>69.62</v>
      </c>
      <c r="K70" s="186">
        <v>69.62</v>
      </c>
      <c r="L70" s="186">
        <v>107.04</v>
      </c>
    </row>
    <row r="71" spans="2:12" s="173" customFormat="1" ht="31.5">
      <c r="B71" s="180"/>
      <c r="C71" s="181" t="s">
        <v>174</v>
      </c>
      <c r="D71" s="182" t="s">
        <v>92</v>
      </c>
      <c r="E71" s="204" t="s">
        <v>172</v>
      </c>
      <c r="F71" s="204" t="s">
        <v>172</v>
      </c>
      <c r="G71" s="204" t="s">
        <v>213</v>
      </c>
      <c r="H71" s="204" t="s">
        <v>53</v>
      </c>
      <c r="I71" s="183">
        <f>I72</f>
        <v>0</v>
      </c>
      <c r="J71" s="183">
        <f t="shared" si="2"/>
        <v>668.24</v>
      </c>
      <c r="K71" s="183">
        <f aca="true" t="shared" si="5" ref="K71:L73">K72</f>
        <v>668.24</v>
      </c>
      <c r="L71" s="183">
        <f t="shared" si="5"/>
        <v>668.24</v>
      </c>
    </row>
    <row r="72" spans="2:12" s="173" customFormat="1" ht="47.25">
      <c r="B72" s="180"/>
      <c r="C72" s="188" t="s">
        <v>222</v>
      </c>
      <c r="D72" s="182" t="s">
        <v>92</v>
      </c>
      <c r="E72" s="182" t="s">
        <v>172</v>
      </c>
      <c r="F72" s="182" t="s">
        <v>172</v>
      </c>
      <c r="G72" s="204" t="s">
        <v>223</v>
      </c>
      <c r="H72" s="182" t="s">
        <v>53</v>
      </c>
      <c r="I72" s="183">
        <f>I73</f>
        <v>0</v>
      </c>
      <c r="J72" s="183">
        <f aca="true" t="shared" si="6" ref="J72:J103">K72-I72</f>
        <v>668.24</v>
      </c>
      <c r="K72" s="183">
        <f t="shared" si="5"/>
        <v>668.24</v>
      </c>
      <c r="L72" s="183">
        <f t="shared" si="5"/>
        <v>668.24</v>
      </c>
    </row>
    <row r="73" spans="2:12" s="173" customFormat="1" ht="47.25">
      <c r="B73" s="180"/>
      <c r="C73" s="181" t="s">
        <v>257</v>
      </c>
      <c r="D73" s="182" t="s">
        <v>92</v>
      </c>
      <c r="E73" s="182" t="s">
        <v>172</v>
      </c>
      <c r="F73" s="182" t="s">
        <v>172</v>
      </c>
      <c r="G73" s="204" t="s">
        <v>258</v>
      </c>
      <c r="H73" s="182" t="s">
        <v>53</v>
      </c>
      <c r="I73" s="183">
        <f>I74</f>
        <v>0</v>
      </c>
      <c r="J73" s="183">
        <f t="shared" si="6"/>
        <v>668.24</v>
      </c>
      <c r="K73" s="183">
        <f t="shared" si="5"/>
        <v>668.24</v>
      </c>
      <c r="L73" s="183">
        <f t="shared" si="5"/>
        <v>668.24</v>
      </c>
    </row>
    <row r="74" spans="2:12" s="173" customFormat="1" ht="15.75">
      <c r="B74" s="180"/>
      <c r="C74" s="181" t="s">
        <v>259</v>
      </c>
      <c r="D74" s="182" t="s">
        <v>92</v>
      </c>
      <c r="E74" s="182" t="s">
        <v>172</v>
      </c>
      <c r="F74" s="182" t="s">
        <v>172</v>
      </c>
      <c r="G74" s="204" t="s">
        <v>260</v>
      </c>
      <c r="H74" s="182" t="s">
        <v>53</v>
      </c>
      <c r="I74" s="183">
        <f>I75+I76+I77+I78</f>
        <v>0</v>
      </c>
      <c r="J74" s="183">
        <f t="shared" si="6"/>
        <v>668.24</v>
      </c>
      <c r="K74" s="183">
        <f>K75+K76+K77+K78</f>
        <v>668.24</v>
      </c>
      <c r="L74" s="183">
        <f>L75+L76+L77+L78</f>
        <v>668.24</v>
      </c>
    </row>
    <row r="75" spans="2:12" s="173" customFormat="1" ht="31.5">
      <c r="B75" s="180"/>
      <c r="C75" s="200" t="s">
        <v>236</v>
      </c>
      <c r="D75" s="179" t="s">
        <v>92</v>
      </c>
      <c r="E75" s="198" t="s">
        <v>172</v>
      </c>
      <c r="F75" s="198" t="s">
        <v>172</v>
      </c>
      <c r="G75" s="198" t="s">
        <v>260</v>
      </c>
      <c r="H75" s="198" t="s">
        <v>221</v>
      </c>
      <c r="I75" s="186">
        <v>0</v>
      </c>
      <c r="J75" s="186">
        <f t="shared" si="6"/>
        <v>395.54</v>
      </c>
      <c r="K75" s="186">
        <v>395.54</v>
      </c>
      <c r="L75" s="186">
        <v>395.54</v>
      </c>
    </row>
    <row r="76" spans="2:12" s="173" customFormat="1" ht="31.5" hidden="1">
      <c r="B76" s="180"/>
      <c r="C76" s="200" t="s">
        <v>240</v>
      </c>
      <c r="D76" s="179" t="s">
        <v>92</v>
      </c>
      <c r="E76" s="198" t="s">
        <v>172</v>
      </c>
      <c r="F76" s="198" t="s">
        <v>172</v>
      </c>
      <c r="G76" s="198" t="s">
        <v>260</v>
      </c>
      <c r="H76" s="198" t="s">
        <v>230</v>
      </c>
      <c r="I76" s="186">
        <v>0</v>
      </c>
      <c r="J76" s="186">
        <f t="shared" si="6"/>
        <v>0</v>
      </c>
      <c r="K76" s="186">
        <v>0</v>
      </c>
      <c r="L76" s="186">
        <v>0</v>
      </c>
    </row>
    <row r="77" spans="2:12" s="173" customFormat="1" ht="31.5">
      <c r="B77" s="180"/>
      <c r="C77" s="200" t="s">
        <v>241</v>
      </c>
      <c r="D77" s="179" t="s">
        <v>92</v>
      </c>
      <c r="E77" s="198" t="s">
        <v>172</v>
      </c>
      <c r="F77" s="198" t="s">
        <v>172</v>
      </c>
      <c r="G77" s="198" t="s">
        <v>260</v>
      </c>
      <c r="H77" s="198" t="s">
        <v>232</v>
      </c>
      <c r="I77" s="186">
        <v>0</v>
      </c>
      <c r="J77" s="186">
        <f t="shared" si="6"/>
        <v>256.51</v>
      </c>
      <c r="K77" s="186">
        <v>256.51</v>
      </c>
      <c r="L77" s="186">
        <v>256.51</v>
      </c>
    </row>
    <row r="78" spans="2:12" s="173" customFormat="1" ht="31.5">
      <c r="B78" s="180"/>
      <c r="C78" s="200" t="s">
        <v>242</v>
      </c>
      <c r="D78" s="179" t="s">
        <v>92</v>
      </c>
      <c r="E78" s="198" t="s">
        <v>172</v>
      </c>
      <c r="F78" s="198" t="s">
        <v>172</v>
      </c>
      <c r="G78" s="198" t="s">
        <v>260</v>
      </c>
      <c r="H78" s="198" t="s">
        <v>234</v>
      </c>
      <c r="I78" s="186">
        <v>0</v>
      </c>
      <c r="J78" s="186">
        <f t="shared" si="6"/>
        <v>16.19</v>
      </c>
      <c r="K78" s="186">
        <v>16.19</v>
      </c>
      <c r="L78" s="186">
        <v>16.19</v>
      </c>
    </row>
    <row r="79" spans="2:12" s="173" customFormat="1" ht="15.75">
      <c r="B79" s="180"/>
      <c r="C79" s="181" t="s">
        <v>269</v>
      </c>
      <c r="D79" s="182" t="s">
        <v>92</v>
      </c>
      <c r="E79" s="182" t="s">
        <v>179</v>
      </c>
      <c r="F79" s="182" t="s">
        <v>154</v>
      </c>
      <c r="G79" s="182" t="s">
        <v>213</v>
      </c>
      <c r="H79" s="182" t="s">
        <v>53</v>
      </c>
      <c r="I79" s="183">
        <f>I80</f>
        <v>434.17999999999995</v>
      </c>
      <c r="J79" s="183">
        <f t="shared" si="6"/>
        <v>71.82000000000005</v>
      </c>
      <c r="K79" s="183">
        <f>K81</f>
        <v>506</v>
      </c>
      <c r="L79" s="183">
        <f>L81</f>
        <v>506</v>
      </c>
    </row>
    <row r="80" spans="2:12" s="173" customFormat="1" ht="15.75">
      <c r="B80" s="180"/>
      <c r="C80" s="181" t="s">
        <v>270</v>
      </c>
      <c r="D80" s="182" t="s">
        <v>92</v>
      </c>
      <c r="E80" s="204" t="s">
        <v>179</v>
      </c>
      <c r="F80" s="204" t="s">
        <v>153</v>
      </c>
      <c r="G80" s="204" t="s">
        <v>213</v>
      </c>
      <c r="H80" s="204" t="s">
        <v>53</v>
      </c>
      <c r="I80" s="183">
        <f>I81</f>
        <v>434.17999999999995</v>
      </c>
      <c r="J80" s="183">
        <f t="shared" si="6"/>
        <v>71.82000000000005</v>
      </c>
      <c r="K80" s="183">
        <f aca="true" t="shared" si="7" ref="K80:L82">K81</f>
        <v>506</v>
      </c>
      <c r="L80" s="183">
        <f t="shared" si="7"/>
        <v>506</v>
      </c>
    </row>
    <row r="81" spans="2:12" s="173" customFormat="1" ht="52.5" customHeight="1">
      <c r="B81" s="180"/>
      <c r="C81" s="188" t="s">
        <v>222</v>
      </c>
      <c r="D81" s="182" t="s">
        <v>92</v>
      </c>
      <c r="E81" s="182" t="s">
        <v>179</v>
      </c>
      <c r="F81" s="182" t="s">
        <v>153</v>
      </c>
      <c r="G81" s="182" t="s">
        <v>223</v>
      </c>
      <c r="H81" s="182" t="s">
        <v>53</v>
      </c>
      <c r="I81" s="183">
        <f>I82</f>
        <v>434.17999999999995</v>
      </c>
      <c r="J81" s="183">
        <f t="shared" si="6"/>
        <v>71.82000000000005</v>
      </c>
      <c r="K81" s="183">
        <f t="shared" si="7"/>
        <v>506</v>
      </c>
      <c r="L81" s="183">
        <f t="shared" si="7"/>
        <v>506</v>
      </c>
    </row>
    <row r="82" spans="2:12" s="173" customFormat="1" ht="57" customHeight="1">
      <c r="B82" s="180"/>
      <c r="C82" s="213" t="s">
        <v>261</v>
      </c>
      <c r="D82" s="182" t="s">
        <v>92</v>
      </c>
      <c r="E82" s="182" t="s">
        <v>179</v>
      </c>
      <c r="F82" s="182" t="s">
        <v>153</v>
      </c>
      <c r="G82" s="182" t="s">
        <v>262</v>
      </c>
      <c r="H82" s="182" t="s">
        <v>53</v>
      </c>
      <c r="I82" s="183">
        <f>I83</f>
        <v>434.17999999999995</v>
      </c>
      <c r="J82" s="183">
        <f t="shared" si="6"/>
        <v>71.82000000000005</v>
      </c>
      <c r="K82" s="183">
        <f t="shared" si="7"/>
        <v>506</v>
      </c>
      <c r="L82" s="183">
        <f t="shared" si="7"/>
        <v>506</v>
      </c>
    </row>
    <row r="83" spans="2:12" s="173" customFormat="1" ht="80.25" customHeight="1">
      <c r="B83" s="180"/>
      <c r="C83" s="214" t="s">
        <v>271</v>
      </c>
      <c r="D83" s="182" t="s">
        <v>92</v>
      </c>
      <c r="E83" s="182" t="s">
        <v>179</v>
      </c>
      <c r="F83" s="182" t="s">
        <v>153</v>
      </c>
      <c r="G83" s="182" t="s">
        <v>272</v>
      </c>
      <c r="H83" s="182" t="s">
        <v>53</v>
      </c>
      <c r="I83" s="183">
        <f>I84+I85</f>
        <v>434.17999999999995</v>
      </c>
      <c r="J83" s="183">
        <f t="shared" si="6"/>
        <v>71.82000000000005</v>
      </c>
      <c r="K83" s="183">
        <f>K84+K85</f>
        <v>506</v>
      </c>
      <c r="L83" s="183">
        <f>L84+L85</f>
        <v>506</v>
      </c>
    </row>
    <row r="84" spans="2:12" s="173" customFormat="1" ht="31.5">
      <c r="B84" s="180"/>
      <c r="C84" s="185" t="s">
        <v>229</v>
      </c>
      <c r="D84" s="179" t="s">
        <v>92</v>
      </c>
      <c r="E84" s="179" t="s">
        <v>179</v>
      </c>
      <c r="F84" s="179" t="s">
        <v>153</v>
      </c>
      <c r="G84" s="179" t="s">
        <v>272</v>
      </c>
      <c r="H84" s="179" t="s">
        <v>230</v>
      </c>
      <c r="I84" s="186">
        <v>414.21</v>
      </c>
      <c r="J84" s="186">
        <f t="shared" si="6"/>
        <v>88.79000000000002</v>
      </c>
      <c r="K84" s="186">
        <f>23+15+465</f>
        <v>503</v>
      </c>
      <c r="L84" s="186">
        <f>23+15+465</f>
        <v>503</v>
      </c>
    </row>
    <row r="85" spans="2:12" s="173" customFormat="1" ht="31.5">
      <c r="B85" s="180"/>
      <c r="C85" s="200" t="s">
        <v>241</v>
      </c>
      <c r="D85" s="179" t="s">
        <v>92</v>
      </c>
      <c r="E85" s="198" t="s">
        <v>179</v>
      </c>
      <c r="F85" s="198" t="s">
        <v>153</v>
      </c>
      <c r="G85" s="198" t="s">
        <v>272</v>
      </c>
      <c r="H85" s="198" t="s">
        <v>232</v>
      </c>
      <c r="I85" s="186">
        <v>19.97</v>
      </c>
      <c r="J85" s="186">
        <f t="shared" si="6"/>
        <v>-16.97</v>
      </c>
      <c r="K85" s="186">
        <f>3</f>
        <v>3</v>
      </c>
      <c r="L85" s="186">
        <v>3</v>
      </c>
    </row>
    <row r="86" spans="2:12" s="173" customFormat="1" ht="15.75" hidden="1">
      <c r="B86" s="180"/>
      <c r="C86" s="181" t="s">
        <v>269</v>
      </c>
      <c r="D86" s="182" t="s">
        <v>92</v>
      </c>
      <c r="E86" s="182" t="s">
        <v>179</v>
      </c>
      <c r="F86" s="182" t="s">
        <v>154</v>
      </c>
      <c r="G86" s="182" t="s">
        <v>213</v>
      </c>
      <c r="H86" s="182" t="s">
        <v>53</v>
      </c>
      <c r="I86" s="183">
        <f>I87</f>
        <v>378.15</v>
      </c>
      <c r="J86" s="183">
        <f t="shared" si="6"/>
        <v>-378.15</v>
      </c>
      <c r="K86" s="183">
        <f aca="true" t="shared" si="8" ref="K86:L88">K87</f>
        <v>0</v>
      </c>
      <c r="L86" s="183">
        <f t="shared" si="8"/>
        <v>0</v>
      </c>
    </row>
    <row r="87" spans="2:12" s="173" customFormat="1" ht="24" customHeight="1" hidden="1">
      <c r="B87" s="180"/>
      <c r="C87" s="181" t="s">
        <v>270</v>
      </c>
      <c r="D87" s="182" t="s">
        <v>92</v>
      </c>
      <c r="E87" s="204" t="s">
        <v>179</v>
      </c>
      <c r="F87" s="204" t="s">
        <v>153</v>
      </c>
      <c r="G87" s="204" t="s">
        <v>213</v>
      </c>
      <c r="H87" s="204" t="s">
        <v>53</v>
      </c>
      <c r="I87" s="183">
        <f>I88</f>
        <v>378.15</v>
      </c>
      <c r="J87" s="183">
        <f t="shared" si="6"/>
        <v>-378.15</v>
      </c>
      <c r="K87" s="183">
        <f t="shared" si="8"/>
        <v>0</v>
      </c>
      <c r="L87" s="183">
        <f t="shared" si="8"/>
        <v>0</v>
      </c>
    </row>
    <row r="88" spans="2:12" s="173" customFormat="1" ht="36" customHeight="1" hidden="1">
      <c r="B88" s="180"/>
      <c r="C88" s="181" t="s">
        <v>273</v>
      </c>
      <c r="D88" s="182" t="s">
        <v>92</v>
      </c>
      <c r="E88" s="204" t="s">
        <v>179</v>
      </c>
      <c r="F88" s="204" t="s">
        <v>153</v>
      </c>
      <c r="G88" s="204" t="s">
        <v>274</v>
      </c>
      <c r="H88" s="204" t="s">
        <v>53</v>
      </c>
      <c r="I88" s="183">
        <f>I89</f>
        <v>378.15</v>
      </c>
      <c r="J88" s="183">
        <f t="shared" si="6"/>
        <v>-378.15</v>
      </c>
      <c r="K88" s="183">
        <f t="shared" si="8"/>
        <v>0</v>
      </c>
      <c r="L88" s="183">
        <f t="shared" si="8"/>
        <v>0</v>
      </c>
    </row>
    <row r="89" spans="2:12" s="173" customFormat="1" ht="21.75" customHeight="1" hidden="1">
      <c r="B89" s="180"/>
      <c r="C89" s="185" t="s">
        <v>265</v>
      </c>
      <c r="D89" s="179" t="s">
        <v>92</v>
      </c>
      <c r="E89" s="198" t="s">
        <v>179</v>
      </c>
      <c r="F89" s="198" t="s">
        <v>153</v>
      </c>
      <c r="G89" s="198" t="s">
        <v>274</v>
      </c>
      <c r="H89" s="198" t="s">
        <v>53</v>
      </c>
      <c r="I89" s="186">
        <f>I90+I91+I92</f>
        <v>378.15</v>
      </c>
      <c r="J89" s="183">
        <f t="shared" si="6"/>
        <v>-378.15</v>
      </c>
      <c r="K89" s="186">
        <f>K90+K91+K92</f>
        <v>0</v>
      </c>
      <c r="L89" s="186">
        <f>L90+L91+L92</f>
        <v>0</v>
      </c>
    </row>
    <row r="90" spans="2:12" s="173" customFormat="1" ht="21" customHeight="1" hidden="1">
      <c r="B90" s="180"/>
      <c r="C90" s="200" t="s">
        <v>236</v>
      </c>
      <c r="D90" s="179" t="s">
        <v>92</v>
      </c>
      <c r="E90" s="198" t="s">
        <v>179</v>
      </c>
      <c r="F90" s="198" t="s">
        <v>153</v>
      </c>
      <c r="G90" s="198" t="s">
        <v>274</v>
      </c>
      <c r="H90" s="198" t="s">
        <v>221</v>
      </c>
      <c r="I90" s="186">
        <v>0</v>
      </c>
      <c r="J90" s="183">
        <f t="shared" si="6"/>
        <v>0</v>
      </c>
      <c r="K90" s="186">
        <v>0</v>
      </c>
      <c r="L90" s="186">
        <v>0</v>
      </c>
    </row>
    <row r="91" spans="2:12" s="173" customFormat="1" ht="18.75" customHeight="1" hidden="1">
      <c r="B91" s="180"/>
      <c r="C91" s="200" t="s">
        <v>240</v>
      </c>
      <c r="D91" s="179" t="s">
        <v>92</v>
      </c>
      <c r="E91" s="198" t="s">
        <v>179</v>
      </c>
      <c r="F91" s="198" t="s">
        <v>153</v>
      </c>
      <c r="G91" s="198" t="s">
        <v>274</v>
      </c>
      <c r="H91" s="198" t="s">
        <v>230</v>
      </c>
      <c r="I91" s="186">
        <v>358.18</v>
      </c>
      <c r="J91" s="183">
        <f t="shared" si="6"/>
        <v>-358.18</v>
      </c>
      <c r="K91" s="186">
        <v>0</v>
      </c>
      <c r="L91" s="186">
        <v>0</v>
      </c>
    </row>
    <row r="92" spans="2:12" s="173" customFormat="1" ht="23.25" customHeight="1" hidden="1">
      <c r="B92" s="180"/>
      <c r="C92" s="200" t="s">
        <v>241</v>
      </c>
      <c r="D92" s="179" t="s">
        <v>92</v>
      </c>
      <c r="E92" s="198" t="s">
        <v>179</v>
      </c>
      <c r="F92" s="198" t="s">
        <v>153</v>
      </c>
      <c r="G92" s="198" t="s">
        <v>274</v>
      </c>
      <c r="H92" s="198" t="s">
        <v>232</v>
      </c>
      <c r="I92" s="186">
        <v>19.97</v>
      </c>
      <c r="J92" s="183">
        <f t="shared" si="6"/>
        <v>-19.97</v>
      </c>
      <c r="K92" s="186">
        <v>0</v>
      </c>
      <c r="L92" s="186">
        <v>0</v>
      </c>
    </row>
    <row r="93" spans="2:12" s="173" customFormat="1" ht="18.75" customHeight="1" hidden="1">
      <c r="B93" s="180"/>
      <c r="C93" s="181" t="s">
        <v>269</v>
      </c>
      <c r="D93" s="182" t="s">
        <v>92</v>
      </c>
      <c r="E93" s="182" t="s">
        <v>179</v>
      </c>
      <c r="F93" s="182" t="s">
        <v>154</v>
      </c>
      <c r="G93" s="182" t="s">
        <v>213</v>
      </c>
      <c r="H93" s="182" t="s">
        <v>53</v>
      </c>
      <c r="I93" s="183">
        <f>I94</f>
        <v>28</v>
      </c>
      <c r="J93" s="183">
        <f t="shared" si="6"/>
        <v>-28</v>
      </c>
      <c r="K93" s="183">
        <f aca="true" t="shared" si="9" ref="K93:L95">K94</f>
        <v>0</v>
      </c>
      <c r="L93" s="183">
        <f t="shared" si="9"/>
        <v>0</v>
      </c>
    </row>
    <row r="94" spans="2:12" s="173" customFormat="1" ht="19.5" customHeight="1" hidden="1">
      <c r="B94" s="180"/>
      <c r="C94" s="181" t="s">
        <v>270</v>
      </c>
      <c r="D94" s="182" t="s">
        <v>92</v>
      </c>
      <c r="E94" s="204" t="s">
        <v>179</v>
      </c>
      <c r="F94" s="204" t="s">
        <v>153</v>
      </c>
      <c r="G94" s="204" t="s">
        <v>213</v>
      </c>
      <c r="H94" s="204" t="s">
        <v>53</v>
      </c>
      <c r="I94" s="183">
        <f>I95</f>
        <v>28</v>
      </c>
      <c r="J94" s="183">
        <f t="shared" si="6"/>
        <v>-28</v>
      </c>
      <c r="K94" s="183">
        <f t="shared" si="9"/>
        <v>0</v>
      </c>
      <c r="L94" s="183">
        <f t="shared" si="9"/>
        <v>0</v>
      </c>
    </row>
    <row r="95" spans="2:12" s="173" customFormat="1" ht="24" customHeight="1" hidden="1">
      <c r="B95" s="180"/>
      <c r="C95" s="181" t="s">
        <v>275</v>
      </c>
      <c r="D95" s="182" t="s">
        <v>92</v>
      </c>
      <c r="E95" s="204" t="s">
        <v>179</v>
      </c>
      <c r="F95" s="204" t="s">
        <v>153</v>
      </c>
      <c r="G95" s="204" t="s">
        <v>276</v>
      </c>
      <c r="H95" s="204" t="s">
        <v>53</v>
      </c>
      <c r="I95" s="183">
        <f>I96</f>
        <v>28</v>
      </c>
      <c r="J95" s="183">
        <f t="shared" si="6"/>
        <v>-28</v>
      </c>
      <c r="K95" s="183">
        <f t="shared" si="9"/>
        <v>0</v>
      </c>
      <c r="L95" s="183">
        <f t="shared" si="9"/>
        <v>0</v>
      </c>
    </row>
    <row r="96" spans="2:12" s="173" customFormat="1" ht="27" customHeight="1" hidden="1">
      <c r="B96" s="180"/>
      <c r="C96" s="185" t="s">
        <v>265</v>
      </c>
      <c r="D96" s="179" t="s">
        <v>92</v>
      </c>
      <c r="E96" s="198" t="s">
        <v>179</v>
      </c>
      <c r="F96" s="198" t="s">
        <v>153</v>
      </c>
      <c r="G96" s="198" t="s">
        <v>276</v>
      </c>
      <c r="H96" s="198" t="s">
        <v>53</v>
      </c>
      <c r="I96" s="186">
        <f>I97+I98</f>
        <v>28</v>
      </c>
      <c r="J96" s="183">
        <f t="shared" si="6"/>
        <v>-28</v>
      </c>
      <c r="K96" s="186">
        <f>K97+K98</f>
        <v>0</v>
      </c>
      <c r="L96" s="186">
        <f>L97+L98</f>
        <v>0</v>
      </c>
    </row>
    <row r="97" spans="2:12" s="173" customFormat="1" ht="19.5" customHeight="1" hidden="1">
      <c r="B97" s="180"/>
      <c r="C97" s="200" t="s">
        <v>236</v>
      </c>
      <c r="D97" s="179" t="s">
        <v>92</v>
      </c>
      <c r="E97" s="179" t="s">
        <v>179</v>
      </c>
      <c r="F97" s="179" t="s">
        <v>153</v>
      </c>
      <c r="G97" s="179" t="s">
        <v>276</v>
      </c>
      <c r="H97" s="179" t="s">
        <v>221</v>
      </c>
      <c r="I97" s="186">
        <v>0</v>
      </c>
      <c r="J97" s="183">
        <f t="shared" si="6"/>
        <v>0</v>
      </c>
      <c r="K97" s="186">
        <v>0</v>
      </c>
      <c r="L97" s="186">
        <v>0</v>
      </c>
    </row>
    <row r="98" spans="2:12" s="173" customFormat="1" ht="24.75" customHeight="1" hidden="1">
      <c r="B98" s="180"/>
      <c r="C98" s="200" t="s">
        <v>240</v>
      </c>
      <c r="D98" s="179" t="s">
        <v>92</v>
      </c>
      <c r="E98" s="179" t="s">
        <v>179</v>
      </c>
      <c r="F98" s="179" t="s">
        <v>153</v>
      </c>
      <c r="G98" s="179" t="s">
        <v>276</v>
      </c>
      <c r="H98" s="179" t="s">
        <v>230</v>
      </c>
      <c r="I98" s="186">
        <v>28</v>
      </c>
      <c r="J98" s="183">
        <f t="shared" si="6"/>
        <v>-28</v>
      </c>
      <c r="K98" s="186">
        <v>0</v>
      </c>
      <c r="L98" s="186">
        <v>0</v>
      </c>
    </row>
    <row r="99" spans="2:12" s="173" customFormat="1" ht="24.75" customHeight="1">
      <c r="B99" s="180"/>
      <c r="C99" s="181" t="s">
        <v>182</v>
      </c>
      <c r="D99" s="182" t="s">
        <v>92</v>
      </c>
      <c r="E99" s="182" t="s">
        <v>160</v>
      </c>
      <c r="F99" s="182" t="s">
        <v>154</v>
      </c>
      <c r="G99" s="182" t="s">
        <v>213</v>
      </c>
      <c r="H99" s="182" t="s">
        <v>53</v>
      </c>
      <c r="I99" s="183">
        <f>I100+I105</f>
        <v>1766.68</v>
      </c>
      <c r="J99" s="183">
        <f t="shared" si="6"/>
        <v>-840.85</v>
      </c>
      <c r="K99" s="183">
        <f>K100+K105</f>
        <v>925.83</v>
      </c>
      <c r="L99" s="183">
        <f>L100+L105</f>
        <v>816.68</v>
      </c>
    </row>
    <row r="100" spans="2:12" s="173" customFormat="1" ht="24.75" customHeight="1">
      <c r="B100" s="180"/>
      <c r="C100" s="181" t="s">
        <v>277</v>
      </c>
      <c r="D100" s="182" t="s">
        <v>92</v>
      </c>
      <c r="E100" s="182" t="s">
        <v>160</v>
      </c>
      <c r="F100" s="182" t="s">
        <v>153</v>
      </c>
      <c r="G100" s="204" t="s">
        <v>213</v>
      </c>
      <c r="H100" s="204" t="s">
        <v>53</v>
      </c>
      <c r="I100" s="183">
        <f>I101</f>
        <v>0</v>
      </c>
      <c r="J100" s="183">
        <f t="shared" si="6"/>
        <v>105</v>
      </c>
      <c r="K100" s="183">
        <f aca="true" t="shared" si="10" ref="K100:L103">K101</f>
        <v>105</v>
      </c>
      <c r="L100" s="183">
        <f t="shared" si="10"/>
        <v>105</v>
      </c>
    </row>
    <row r="101" spans="2:12" s="173" customFormat="1" ht="33" customHeight="1">
      <c r="B101" s="180"/>
      <c r="C101" s="188" t="s">
        <v>222</v>
      </c>
      <c r="D101" s="182" t="s">
        <v>92</v>
      </c>
      <c r="E101" s="204" t="s">
        <v>160</v>
      </c>
      <c r="F101" s="204" t="s">
        <v>153</v>
      </c>
      <c r="G101" s="216" t="s">
        <v>223</v>
      </c>
      <c r="H101" s="204" t="s">
        <v>53</v>
      </c>
      <c r="I101" s="183">
        <f>I102</f>
        <v>0</v>
      </c>
      <c r="J101" s="183">
        <f t="shared" si="6"/>
        <v>105</v>
      </c>
      <c r="K101" s="183">
        <f t="shared" si="10"/>
        <v>105</v>
      </c>
      <c r="L101" s="183">
        <f t="shared" si="10"/>
        <v>105</v>
      </c>
    </row>
    <row r="102" spans="2:12" s="173" customFormat="1" ht="41.25" customHeight="1">
      <c r="B102" s="180"/>
      <c r="C102" s="213" t="s">
        <v>261</v>
      </c>
      <c r="D102" s="182" t="s">
        <v>92</v>
      </c>
      <c r="E102" s="204" t="s">
        <v>160</v>
      </c>
      <c r="F102" s="204" t="s">
        <v>153</v>
      </c>
      <c r="G102" s="217" t="s">
        <v>262</v>
      </c>
      <c r="H102" s="204" t="s">
        <v>53</v>
      </c>
      <c r="I102" s="183">
        <f>I103</f>
        <v>0</v>
      </c>
      <c r="J102" s="183">
        <f t="shared" si="6"/>
        <v>105</v>
      </c>
      <c r="K102" s="183">
        <f t="shared" si="10"/>
        <v>105</v>
      </c>
      <c r="L102" s="183">
        <f t="shared" si="10"/>
        <v>105</v>
      </c>
    </row>
    <row r="103" spans="2:12" s="173" customFormat="1" ht="48" customHeight="1">
      <c r="B103" s="180"/>
      <c r="C103" s="214" t="s">
        <v>278</v>
      </c>
      <c r="D103" s="182" t="s">
        <v>92</v>
      </c>
      <c r="E103" s="204" t="s">
        <v>160</v>
      </c>
      <c r="F103" s="204" t="s">
        <v>153</v>
      </c>
      <c r="G103" s="217" t="s">
        <v>279</v>
      </c>
      <c r="H103" s="204" t="s">
        <v>53</v>
      </c>
      <c r="I103" s="183">
        <f>I104</f>
        <v>0</v>
      </c>
      <c r="J103" s="183">
        <f t="shared" si="6"/>
        <v>105</v>
      </c>
      <c r="K103" s="183">
        <f t="shared" si="10"/>
        <v>105</v>
      </c>
      <c r="L103" s="183">
        <f t="shared" si="10"/>
        <v>105</v>
      </c>
    </row>
    <row r="104" spans="2:12" s="173" customFormat="1" ht="30.75" customHeight="1">
      <c r="B104" s="180"/>
      <c r="C104" s="185" t="s">
        <v>229</v>
      </c>
      <c r="D104" s="179" t="s">
        <v>92</v>
      </c>
      <c r="E104" s="179" t="s">
        <v>160</v>
      </c>
      <c r="F104" s="179" t="s">
        <v>153</v>
      </c>
      <c r="G104" s="179" t="s">
        <v>279</v>
      </c>
      <c r="H104" s="179" t="s">
        <v>230</v>
      </c>
      <c r="I104" s="186">
        <v>0</v>
      </c>
      <c r="J104" s="186">
        <f>K104-I104</f>
        <v>105</v>
      </c>
      <c r="K104" s="186">
        <v>105</v>
      </c>
      <c r="L104" s="186">
        <v>105</v>
      </c>
    </row>
    <row r="105" spans="2:12" s="173" customFormat="1" ht="24.75" customHeight="1">
      <c r="B105" s="180"/>
      <c r="C105" s="181" t="s">
        <v>183</v>
      </c>
      <c r="D105" s="182" t="s">
        <v>92</v>
      </c>
      <c r="E105" s="204" t="s">
        <v>160</v>
      </c>
      <c r="F105" s="204" t="s">
        <v>172</v>
      </c>
      <c r="G105" s="204" t="s">
        <v>213</v>
      </c>
      <c r="H105" s="204" t="s">
        <v>53</v>
      </c>
      <c r="I105" s="183">
        <f>I106</f>
        <v>1766.68</v>
      </c>
      <c r="J105" s="183">
        <f>K105-I105</f>
        <v>-945.85</v>
      </c>
      <c r="K105" s="183">
        <f aca="true" t="shared" si="11" ref="K105:L108">K106</f>
        <v>820.83</v>
      </c>
      <c r="L105" s="183">
        <f t="shared" si="11"/>
        <v>711.68</v>
      </c>
    </row>
    <row r="106" spans="2:12" s="173" customFormat="1" ht="60.75" customHeight="1">
      <c r="B106" s="180"/>
      <c r="C106" s="188" t="s">
        <v>222</v>
      </c>
      <c r="D106" s="182" t="s">
        <v>92</v>
      </c>
      <c r="E106" s="204" t="s">
        <v>160</v>
      </c>
      <c r="F106" s="204" t="s">
        <v>172</v>
      </c>
      <c r="G106" s="216" t="s">
        <v>223</v>
      </c>
      <c r="H106" s="204" t="s">
        <v>53</v>
      </c>
      <c r="I106" s="183">
        <f>I107</f>
        <v>1766.68</v>
      </c>
      <c r="J106" s="183">
        <f>K106-I106</f>
        <v>-945.85</v>
      </c>
      <c r="K106" s="183">
        <f t="shared" si="11"/>
        <v>820.83</v>
      </c>
      <c r="L106" s="183">
        <f t="shared" si="11"/>
        <v>711.68</v>
      </c>
    </row>
    <row r="107" spans="2:12" s="173" customFormat="1" ht="49.5" customHeight="1">
      <c r="B107" s="180"/>
      <c r="C107" s="213" t="s">
        <v>261</v>
      </c>
      <c r="D107" s="182" t="s">
        <v>92</v>
      </c>
      <c r="E107" s="204" t="s">
        <v>160</v>
      </c>
      <c r="F107" s="204" t="s">
        <v>172</v>
      </c>
      <c r="G107" s="217" t="s">
        <v>262</v>
      </c>
      <c r="H107" s="204" t="s">
        <v>53</v>
      </c>
      <c r="I107" s="183">
        <f>I108</f>
        <v>1766.68</v>
      </c>
      <c r="J107" s="183">
        <f>K107-I107</f>
        <v>-945.85</v>
      </c>
      <c r="K107" s="183">
        <f t="shared" si="11"/>
        <v>820.83</v>
      </c>
      <c r="L107" s="183">
        <f t="shared" si="11"/>
        <v>711.68</v>
      </c>
    </row>
    <row r="108" spans="2:12" s="173" customFormat="1" ht="71.25" customHeight="1">
      <c r="B108" s="180"/>
      <c r="C108" s="214" t="s">
        <v>278</v>
      </c>
      <c r="D108" s="182" t="s">
        <v>92</v>
      </c>
      <c r="E108" s="204" t="s">
        <v>160</v>
      </c>
      <c r="F108" s="204" t="s">
        <v>172</v>
      </c>
      <c r="G108" s="217" t="s">
        <v>279</v>
      </c>
      <c r="H108" s="204" t="s">
        <v>53</v>
      </c>
      <c r="I108" s="183">
        <f>I109</f>
        <v>1766.68</v>
      </c>
      <c r="J108" s="183">
        <f>K108-I108</f>
        <v>-945.85</v>
      </c>
      <c r="K108" s="183">
        <f t="shared" si="11"/>
        <v>820.83</v>
      </c>
      <c r="L108" s="183">
        <f t="shared" si="11"/>
        <v>711.68</v>
      </c>
    </row>
    <row r="109" spans="2:12" s="173" customFormat="1" ht="37.5" customHeight="1">
      <c r="B109" s="180"/>
      <c r="C109" s="215" t="s">
        <v>226</v>
      </c>
      <c r="D109" s="179" t="s">
        <v>92</v>
      </c>
      <c r="E109" s="198" t="s">
        <v>160</v>
      </c>
      <c r="F109" s="198" t="s">
        <v>172</v>
      </c>
      <c r="G109" s="218" t="s">
        <v>279</v>
      </c>
      <c r="H109" s="198" t="s">
        <v>221</v>
      </c>
      <c r="I109" s="186">
        <v>1766.68</v>
      </c>
      <c r="J109" s="186">
        <f>K109-I109</f>
        <v>-945.85</v>
      </c>
      <c r="K109" s="186">
        <v>820.83</v>
      </c>
      <c r="L109" s="186">
        <v>711.68</v>
      </c>
    </row>
    <row r="110" spans="2:12" s="173" customFormat="1" ht="15.75" hidden="1">
      <c r="B110" s="180"/>
      <c r="C110" s="181" t="s">
        <v>182</v>
      </c>
      <c r="D110" s="182" t="s">
        <v>92</v>
      </c>
      <c r="E110" s="182" t="s">
        <v>160</v>
      </c>
      <c r="F110" s="182" t="s">
        <v>154</v>
      </c>
      <c r="G110" s="182" t="s">
        <v>213</v>
      </c>
      <c r="H110" s="182" t="s">
        <v>53</v>
      </c>
      <c r="I110" s="183">
        <f>I114</f>
        <v>1766.68</v>
      </c>
      <c r="J110" s="183">
        <f>K110-I110</f>
        <v>-1766.68</v>
      </c>
      <c r="K110" s="183">
        <f>K114+K111</f>
        <v>0</v>
      </c>
      <c r="L110" s="183">
        <f>L114+L111</f>
        <v>0</v>
      </c>
    </row>
    <row r="111" spans="2:12" s="173" customFormat="1" ht="15.75" hidden="1">
      <c r="B111" s="180"/>
      <c r="C111" s="181" t="s">
        <v>281</v>
      </c>
      <c r="D111" s="182" t="s">
        <v>92</v>
      </c>
      <c r="E111" s="204" t="s">
        <v>160</v>
      </c>
      <c r="F111" s="204" t="s">
        <v>153</v>
      </c>
      <c r="G111" s="204" t="s">
        <v>282</v>
      </c>
      <c r="H111" s="204" t="s">
        <v>53</v>
      </c>
      <c r="I111" s="183">
        <f>I112</f>
        <v>0</v>
      </c>
      <c r="J111" s="183">
        <f>K111-I111</f>
        <v>0</v>
      </c>
      <c r="K111" s="183">
        <f>K112</f>
        <v>0</v>
      </c>
      <c r="L111" s="183">
        <f>L112</f>
        <v>0</v>
      </c>
    </row>
    <row r="112" spans="2:12" s="173" customFormat="1" ht="42.75" customHeight="1" hidden="1">
      <c r="B112" s="180"/>
      <c r="C112" s="185" t="s">
        <v>265</v>
      </c>
      <c r="D112" s="179" t="s">
        <v>92</v>
      </c>
      <c r="E112" s="198" t="s">
        <v>160</v>
      </c>
      <c r="F112" s="198" t="s">
        <v>153</v>
      </c>
      <c r="G112" s="198" t="s">
        <v>282</v>
      </c>
      <c r="H112" s="198" t="s">
        <v>53</v>
      </c>
      <c r="I112" s="186">
        <f>I113</f>
        <v>0</v>
      </c>
      <c r="J112" s="183">
        <f>K112-I112</f>
        <v>0</v>
      </c>
      <c r="K112" s="186">
        <f>K113</f>
        <v>0</v>
      </c>
      <c r="L112" s="186">
        <f>L113</f>
        <v>0</v>
      </c>
    </row>
    <row r="113" spans="2:12" s="173" customFormat="1" ht="33" customHeight="1" hidden="1">
      <c r="B113" s="180"/>
      <c r="C113" s="200" t="s">
        <v>240</v>
      </c>
      <c r="D113" s="179" t="s">
        <v>92</v>
      </c>
      <c r="E113" s="198" t="s">
        <v>160</v>
      </c>
      <c r="F113" s="198" t="s">
        <v>153</v>
      </c>
      <c r="G113" s="198" t="s">
        <v>282</v>
      </c>
      <c r="H113" s="198" t="s">
        <v>230</v>
      </c>
      <c r="I113" s="186">
        <v>0</v>
      </c>
      <c r="J113" s="183">
        <f>K113-I113</f>
        <v>0</v>
      </c>
      <c r="K113" s="186">
        <v>0</v>
      </c>
      <c r="L113" s="186">
        <v>0</v>
      </c>
    </row>
    <row r="114" spans="2:12" s="173" customFormat="1" ht="28.5" customHeight="1" hidden="1">
      <c r="B114" s="180"/>
      <c r="C114" s="181" t="s">
        <v>183</v>
      </c>
      <c r="D114" s="182" t="s">
        <v>92</v>
      </c>
      <c r="E114" s="204" t="s">
        <v>160</v>
      </c>
      <c r="F114" s="204" t="s">
        <v>172</v>
      </c>
      <c r="G114" s="204" t="s">
        <v>213</v>
      </c>
      <c r="H114" s="204" t="s">
        <v>53</v>
      </c>
      <c r="I114" s="183">
        <f>I115</f>
        <v>1766.68</v>
      </c>
      <c r="J114" s="183">
        <f>K114-I114</f>
        <v>-1766.68</v>
      </c>
      <c r="K114" s="183">
        <f>K115</f>
        <v>0</v>
      </c>
      <c r="L114" s="183">
        <f>L115</f>
        <v>0</v>
      </c>
    </row>
    <row r="115" spans="2:12" s="173" customFormat="1" ht="15.75" hidden="1">
      <c r="B115" s="180"/>
      <c r="C115" s="185" t="s">
        <v>265</v>
      </c>
      <c r="D115" s="179" t="s">
        <v>92</v>
      </c>
      <c r="E115" s="198" t="s">
        <v>160</v>
      </c>
      <c r="F115" s="198" t="s">
        <v>172</v>
      </c>
      <c r="G115" s="198" t="s">
        <v>283</v>
      </c>
      <c r="H115" s="198" t="s">
        <v>53</v>
      </c>
      <c r="I115" s="186">
        <f>I116</f>
        <v>1766.68</v>
      </c>
      <c r="J115" s="183">
        <f>K115-I115</f>
        <v>-1766.68</v>
      </c>
      <c r="K115" s="186">
        <v>0</v>
      </c>
      <c r="L115" s="186">
        <v>0</v>
      </c>
    </row>
    <row r="116" spans="2:12" s="173" customFormat="1" ht="24" customHeight="1" hidden="1">
      <c r="B116" s="180"/>
      <c r="C116" s="200" t="s">
        <v>236</v>
      </c>
      <c r="D116" s="179" t="s">
        <v>92</v>
      </c>
      <c r="E116" s="179" t="s">
        <v>160</v>
      </c>
      <c r="F116" s="179" t="s">
        <v>172</v>
      </c>
      <c r="G116" s="179" t="s">
        <v>283</v>
      </c>
      <c r="H116" s="179" t="s">
        <v>221</v>
      </c>
      <c r="I116" s="186">
        <v>1766.68</v>
      </c>
      <c r="J116" s="183">
        <f>K116-I116</f>
        <v>-1766.68</v>
      </c>
      <c r="K116" s="186">
        <v>0</v>
      </c>
      <c r="L116" s="186">
        <v>0</v>
      </c>
    </row>
    <row r="117" spans="2:13" s="173" customFormat="1" ht="24" customHeight="1">
      <c r="B117" s="180"/>
      <c r="C117" s="219" t="s">
        <v>184</v>
      </c>
      <c r="D117" s="182" t="s">
        <v>284</v>
      </c>
      <c r="E117" s="182" t="s">
        <v>185</v>
      </c>
      <c r="F117" s="182" t="s">
        <v>185</v>
      </c>
      <c r="G117" s="182" t="s">
        <v>285</v>
      </c>
      <c r="H117" s="182"/>
      <c r="I117" s="183">
        <v>116.91</v>
      </c>
      <c r="J117" s="183">
        <f>K117-I117</f>
        <v>-7.759999999999991</v>
      </c>
      <c r="K117" s="183">
        <v>109.15</v>
      </c>
      <c r="L117" s="183">
        <v>218.3</v>
      </c>
      <c r="M117" s="220"/>
    </row>
    <row r="118" spans="2:12" s="173" customFormat="1" ht="39.75" customHeight="1">
      <c r="B118" s="180"/>
      <c r="C118" s="181" t="s">
        <v>186</v>
      </c>
      <c r="D118" s="182"/>
      <c r="E118" s="182"/>
      <c r="F118" s="182"/>
      <c r="G118" s="182"/>
      <c r="H118" s="182"/>
      <c r="I118" s="183">
        <f>I8+I35+I55+I65+I79+I99+I117</f>
        <v>4676.36</v>
      </c>
      <c r="J118" s="183">
        <f>K118-I118</f>
        <v>-310.2699999999995</v>
      </c>
      <c r="K118" s="183">
        <f>K8+K35+K55+K65+K79+K99+K117</f>
        <v>4366.09</v>
      </c>
      <c r="L118" s="183">
        <f>L8+L35+L55+L65+L79+L99+L117</f>
        <v>4403.51</v>
      </c>
    </row>
    <row r="119" spans="2:12" ht="17.25" customHeight="1">
      <c r="B119" s="221"/>
      <c r="C119" s="222"/>
      <c r="D119" s="223"/>
      <c r="E119" s="223"/>
      <c r="F119" s="223"/>
      <c r="G119" s="223"/>
      <c r="H119" s="223"/>
      <c r="I119" s="223"/>
      <c r="J119" s="223"/>
      <c r="K119" s="223"/>
      <c r="L119" s="227"/>
    </row>
    <row r="120" spans="2:12" s="224" customFormat="1" ht="17.25" customHeight="1">
      <c r="B120" s="221"/>
      <c r="C120" s="222"/>
      <c r="D120" s="223"/>
      <c r="E120" s="223"/>
      <c r="F120" s="223"/>
      <c r="G120" s="223"/>
      <c r="H120" s="223"/>
      <c r="I120" s="223"/>
      <c r="J120" s="223"/>
      <c r="K120" s="223"/>
      <c r="L120" s="227"/>
    </row>
    <row r="121" ht="12.75"/>
    <row r="122" ht="12.75"/>
    <row r="123" spans="2:13" ht="182.25" customHeight="1">
      <c r="B123" s="256" t="s">
        <v>286</v>
      </c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25"/>
    </row>
  </sheetData>
  <sheetProtection selectLockedCells="1" selectUnlockedCells="1"/>
  <mergeCells count="12">
    <mergeCell ref="L5:L6"/>
    <mergeCell ref="B123:L123"/>
    <mergeCell ref="H1:L1"/>
    <mergeCell ref="B3:L3"/>
    <mergeCell ref="H4:L4"/>
    <mergeCell ref="C5:C6"/>
    <mergeCell ref="D5:D6"/>
    <mergeCell ref="E5:E6"/>
    <mergeCell ref="F5:F6"/>
    <mergeCell ref="G5:G6"/>
    <mergeCell ref="H5:H6"/>
    <mergeCell ref="I5:K5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2014-12-29T23:28:20Z</cp:lastPrinted>
  <dcterms:modified xsi:type="dcterms:W3CDTF">2014-12-29T23:41:27Z</dcterms:modified>
  <cp:category/>
  <cp:version/>
  <cp:contentType/>
  <cp:contentStatus/>
</cp:coreProperties>
</file>