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8580" activeTab="1"/>
  </bookViews>
  <sheets>
    <sheet name="2013" sheetId="1" r:id="rId1"/>
    <sheet name="2014-2015" sheetId="2" r:id="rId2"/>
    <sheet name="Лист1" sheetId="3" state="hidden" r:id="rId3"/>
  </sheets>
  <definedNames>
    <definedName name="_xlnm.Print_Area" localSheetId="0">'2013'!$A$1:$E$193</definedName>
    <definedName name="_xlnm.Print_Area" localSheetId="1">'2014-2015'!$A$1:$F$192</definedName>
  </definedNames>
  <calcPr fullCalcOnLoad="1"/>
</workbook>
</file>

<file path=xl/sharedStrings.xml><?xml version="1.0" encoding="utf-8"?>
<sst xmlns="http://schemas.openxmlformats.org/spreadsheetml/2006/main" count="704" uniqueCount="368">
  <si>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</si>
  <si>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</si>
  <si>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</si>
  <si>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</si>
  <si>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</si>
  <si>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</si>
  <si>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</si>
  <si>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</si>
  <si>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</si>
  <si>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</si>
  <si>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</si>
  <si>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</si>
  <si>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</si>
  <si>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</si>
  <si>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</si>
  <si>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</si>
  <si>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</si>
  <si>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</si>
  <si>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</si>
  <si>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</si>
  <si>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</si>
  <si>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</si>
  <si>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</si>
  <si>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</si>
  <si>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</si>
  <si>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</si>
  <si>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</si>
  <si>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</si>
  <si>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</si>
  <si>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</si>
  <si>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</si>
  <si>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</si>
  <si>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</si>
  <si>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</si>
  <si>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</si>
  <si>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</si>
  <si>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</si>
  <si>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</si>
  <si>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</si>
  <si>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</si>
  <si>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</si>
  <si>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</si>
  <si>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</si>
  <si>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</si>
  <si>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</si>
  <si>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</si>
  <si>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</si>
  <si>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</si>
  <si>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безвозмездные поступления в бюджеты муниципальных районов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</si>
  <si>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</si>
  <si>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</si>
  <si>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</si>
  <si>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</si>
  <si>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</si>
  <si>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</si>
  <si>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</si>
  <si>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</si>
  <si>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</si>
  <si>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</si>
  <si>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</si>
  <si>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</si>
  <si>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</si>
  <si>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</si>
  <si>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</si>
  <si>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</si>
  <si>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</si>
  <si>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</si>
  <si>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</si>
  <si>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</si>
  <si>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2014год</t>
  </si>
  <si>
    <t>тыс.руб</t>
  </si>
  <si>
    <t>Наименование показателя</t>
  </si>
  <si>
    <t>Доходы бюджета - Всего</t>
  </si>
  <si>
    <t>000  8  50  00000  00  0000  000</t>
  </si>
  <si>
    <t>000  1  00  00000  00  0000  000</t>
  </si>
  <si>
    <t>НАЛОГОВЫЕ  ДОХОДЫ</t>
  </si>
  <si>
    <t>000  1  01  00000  00  0000  000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</si>
  <si>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</si>
  <si>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</si>
  <si>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</si>
  <si>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</si>
  <si>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</si>
  <si>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</si>
  <si>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</si>
  <si>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</si>
  <si>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182  1  01  02040  01  0000  110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</si>
  <si>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</si>
  <si>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</si>
  <si>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</si>
  <si>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</si>
  <si>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</si>
  <si>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</si>
  <si>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</si>
  <si>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</si>
  <si>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</si>
  <si>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</si>
  <si>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182  1  05  02000  00  0000  110</t>
  </si>
  <si>
    <t>182  1  05  03000  00  0000  110</t>
  </si>
  <si>
    <t>000  1  06  00000  00  0000  000</t>
  </si>
  <si>
    <t>000  1  06  02000  02  0000  110</t>
  </si>
  <si>
    <t>182  1  06  02010  02  0000  110</t>
  </si>
  <si>
    <t>182  1  06  02020  02  0000  110</t>
  </si>
  <si>
    <t>000  1  06  04000  02  0000  110</t>
  </si>
  <si>
    <t>000  1  06  04011  02  0000  110</t>
  </si>
  <si>
    <t>000  1  06  04012  02  0000  110</t>
  </si>
  <si>
    <t>000  1  07  00000  00  0000  000</t>
  </si>
  <si>
    <t>000  1  07  01000  01  0000  110</t>
  </si>
  <si>
    <t>182  1  07  01020  01  0000  110</t>
  </si>
  <si>
    <t>000  1  08  00000  00  0000  000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</si>
  <si>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</si>
  <si>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</si>
  <si>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</si>
  <si>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</si>
  <si>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</si>
  <si>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</si>
  <si>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</si>
  <si>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</si>
  <si>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</si>
  <si>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809  1  08  07140  01  0000  110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</si>
  <si>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</si>
  <si>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</si>
  <si>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</si>
  <si>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000  1  11  00000  00  0000  000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</si>
  <si>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</si>
  <si>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</si>
  <si>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</si>
  <si>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</si>
  <si>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</si>
  <si>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</si>
  <si>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</si>
  <si>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</si>
  <si>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</si>
  <si>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</si>
  <si>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</si>
  <si>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</si>
  <si>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</si>
  <si>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000  1  12  00000  00  0000  000</t>
  </si>
  <si>
    <t>048  1  12  01000  01  0000  120</t>
  </si>
  <si>
    <t>000  1  13  00000  00  0000  000</t>
  </si>
  <si>
    <t>000  1  13  01000  00  0000  130</t>
  </si>
  <si>
    <t>092  1  13  01995  05  0000  130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</si>
  <si>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</si>
  <si>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</si>
  <si>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</si>
  <si>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</si>
  <si>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</si>
  <si>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</si>
  <si>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</si>
  <si>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</si>
  <si>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</si>
  <si>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</si>
  <si>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</si>
  <si>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</si>
  <si>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</si>
  <si>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000  1  15  00000  00  0000  000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</si>
  <si>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</si>
  <si>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</si>
  <si>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</si>
  <si>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000  1  16  00000  00  0000  000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</si>
  <si>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</si>
  <si>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</si>
  <si>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</si>
  <si>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</si>
  <si>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</si>
  <si>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</si>
  <si>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</si>
  <si>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</si>
  <si>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</si>
  <si>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</si>
  <si>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</si>
  <si>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</si>
  <si>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321  1  16  25060  01  0000  140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</si>
  <si>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</si>
  <si>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</si>
  <si>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</si>
  <si>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</si>
  <si>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</si>
  <si>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</si>
  <si>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</si>
  <si>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</si>
  <si>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</si>
  <si>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</si>
  <si>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000  1  17  05000  00  0000  180</t>
  </si>
  <si>
    <t>092  1  17  05050  05  0000  180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</si>
  <si>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</si>
  <si>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</si>
  <si>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</si>
  <si>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</si>
  <si>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</si>
  <si>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</si>
  <si>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</si>
  <si>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</si>
  <si>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</si>
  <si>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</si>
  <si>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</si>
  <si>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</si>
  <si>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</si>
  <si>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</si>
  <si>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</si>
  <si>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</si>
  <si>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</si>
  <si>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</si>
  <si>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</si>
  <si>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</si>
  <si>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</si>
  <si>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</si>
  <si>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</si>
  <si>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</si>
  <si>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</si>
  <si>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</si>
  <si>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</si>
  <si>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</si>
  <si>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</si>
  <si>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</si>
  <si>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</si>
  <si>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</si>
  <si>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</si>
  <si>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</si>
  <si>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</si>
  <si>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</si>
  <si>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</si>
  <si>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</si>
  <si>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</si>
  <si>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</si>
  <si>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</si>
  <si>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</si>
  <si>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</si>
  <si>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</si>
  <si>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</si>
  <si>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</si>
  <si>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</si>
  <si>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</si>
  <si>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</si>
  <si>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</si>
  <si>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</si>
  <si>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</si>
  <si>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</si>
  <si>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</si>
  <si>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</si>
  <si>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</si>
  <si>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</si>
  <si>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</si>
  <si>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</si>
  <si>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</si>
  <si>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</si>
  <si>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</si>
  <si>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</si>
  <si>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</si>
  <si>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</si>
  <si>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</si>
  <si>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</si>
  <si>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</si>
  <si>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</si>
  <si>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</si>
  <si>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</si>
  <si>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</si>
  <si>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</si>
  <si>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</si>
  <si>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</si>
  <si>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</si>
  <si>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</si>
  <si>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</si>
  <si>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</si>
  <si>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</si>
  <si>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</si>
  <si>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</si>
  <si>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</si>
  <si>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</si>
  <si>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</si>
  <si>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</si>
  <si>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</si>
  <si>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</si>
  <si>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</si>
  <si>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</si>
  <si>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</si>
  <si>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</si>
  <si>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</si>
  <si>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</si>
  <si>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</si>
  <si>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092  2  02  03024  05  0000  151</t>
  </si>
  <si>
    <t>Субвенции на осуществление  государственных полномочий по вопросам административного законодательства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</si>
  <si>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</si>
  <si>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необходимый для ведения регистра муниципальных нормативных правовых актов в Республике Алтай"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</si>
  <si>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</si>
  <si>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</si>
  <si>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</si>
  <si>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</si>
  <si>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</si>
  <si>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</si>
  <si>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</si>
  <si>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</si>
  <si>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</si>
  <si>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</si>
  <si>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</si>
  <si>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</si>
  <si>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</si>
  <si>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</si>
  <si>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</si>
  <si>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</si>
  <si>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</si>
  <si>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</si>
  <si>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</si>
  <si>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</si>
  <si>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</si>
  <si>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</si>
  <si>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</si>
  <si>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</si>
  <si>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</si>
  <si>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</si>
  <si>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</si>
  <si>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</si>
  <si>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</si>
  <si>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на реализацию программ модернизации здравоохранения</t>
  </si>
  <si>
    <t>000  2  02  04034  00  0000  151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</si>
  <si>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</si>
  <si>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000  2  02  04034  05  0002  151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</si>
  <si>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</si>
  <si>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</si>
  <si>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</si>
  <si>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</si>
  <si>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</si>
  <si>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</si>
  <si>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810  2  07  05000  05  0000  180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</si>
  <si>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</si>
  <si>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</si>
  <si>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</si>
  <si>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</si>
  <si>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</si>
  <si>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</si>
  <si>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</si>
  <si>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</si>
  <si>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2014г к 2013г</t>
  </si>
  <si>
    <t>2015г к 2014г</t>
  </si>
  <si>
    <t>Темп роста доходов, %</t>
  </si>
  <si>
    <t>Субсидии на реализацию республиканской целевой программы "Развитие образования в Республике Алтай на 2013-2015 годы" 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</si>
  <si>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"Совершенствование организации школьного питания в Республике Алтай на 2012-2014 годы",  (через Министерство образования, науки и молодежной политики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</si>
  <si>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</si>
  <si>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 (через Комитет по делам архивов Республики Алтай)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</si>
  <si>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</si>
  <si>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в Республике Алтай отдельными государственными полномочиями Республики Алтай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" (через Министерство регионального развития Республики Алтай)</t>
  </si>
  <si>
    <t>Код дохода</t>
  </si>
  <si>
    <t xml:space="preserve">Наименование </t>
  </si>
  <si>
    <t>Сумма на 2013 год, тыс.руб,</t>
  </si>
  <si>
    <t>Изменения</t>
  </si>
  <si>
    <t>Итого с изменениями 2013год, тыс.руб,</t>
  </si>
  <si>
    <t>920  1  08  07140  01  0000  110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</si>
  <si>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</si>
  <si>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</si>
  <si>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092  1  14  06013  10  0000  430</t>
  </si>
  <si>
    <t>188  1  16  08000  01  0000  140</t>
  </si>
  <si>
    <t>048 1  16  25030  01  0000  140</t>
  </si>
  <si>
    <t>Приложение 2</t>
  </si>
  <si>
    <t xml:space="preserve">к  решению "О бюджете муниципального образования "Онгудайский район" на 2012 год и на плановый период 2013-2014 годов" </t>
  </si>
  <si>
    <t>Сумма , тыс.руб,</t>
  </si>
  <si>
    <t>Сумма на 2015год, тыс.руб.</t>
  </si>
  <si>
    <t xml:space="preserve">Код дохода </t>
  </si>
  <si>
    <t>Приложение 4</t>
  </si>
  <si>
    <t>ОБЩИЙ ОБЪЕМ ДОХОДОВ  МУНИЦИПАЛЬНОГО ОБРАЗОВАНИЯ "ОНГУДАЙСКИЙ РАЙОН" В 2013 ГОДУ</t>
  </si>
  <si>
    <t>ОБЩИЙ ОБЪЕМ ДОХОДОВ  МУНИЦИПАЛЬНОГО ОБРАЗОВАНИЯ "ОНГУДАЙСКИЙ РАЙОН" В 2014-2015 ГОДАХ</t>
  </si>
  <si>
    <t>ДОХОДЫ</t>
  </si>
  <si>
    <t>собственные</t>
  </si>
  <si>
    <t>платные</t>
  </si>
  <si>
    <t>собственные без платных</t>
  </si>
  <si>
    <t>Безвозмездные</t>
  </si>
  <si>
    <t>в.т.числе</t>
  </si>
  <si>
    <t>РАСХОДЫ</t>
  </si>
  <si>
    <t>ДЕФИЦИТ</t>
  </si>
  <si>
    <t>Итого с изменениями, тыс.руб.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</si>
</sst>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0.000000000"/>
    <numFmt numFmtId="175" formatCode="0.0%"/>
    <numFmt numFmtId="176" formatCode="00\.00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  <numFmt numFmtId="183" formatCode="_-* #,##0.000_р_._-;\-* #,##0.000_р_._-;_-* &quot;-&quot;???_р_._-;_-@_-"/>
    <numFmt numFmtId="184" formatCode="#,##0.0_р_."/>
    <numFmt numFmtId="185" formatCode="_т_ы_с_._р_.#,##0,"/>
    <numFmt numFmtId="186" formatCode="#,##0_р_."/>
    <numFmt numFmtId="187" formatCode="_-* #,##0.00000_р_._-;\-* #,##0.00000_р_._-;_-* &quot;-&quot;?????_р_._-;_-@_-"/>
    <numFmt numFmtId="188" formatCode="#,##0.00000"/>
    <numFmt numFmtId="189" formatCode="_-* #,##0.00000_р_._-;\-* #,##0.00000_р_._-;_-* &quot;-&quot;??_р_._-;_-@_-"/>
    <numFmt numFmtId="190" formatCode="#,##0.0000"/>
  </numFmts>
  <fonts count="6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top"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43" fontId="54" fillId="0" borderId="0" xfId="65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49" fontId="54" fillId="0" borderId="0" xfId="0" applyNumberFormat="1" applyFont="1" applyAlignment="1">
      <alignment/>
    </xf>
    <xf numFmtId="0" fontId="55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left"/>
    </xf>
    <xf numFmtId="43" fontId="54" fillId="33" borderId="10" xfId="63" applyFont="1" applyFill="1" applyBorder="1" applyAlignment="1">
      <alignment horizontal="center"/>
    </xf>
    <xf numFmtId="49" fontId="8" fillId="33" borderId="10" xfId="55" applyNumberFormat="1" applyFont="1" applyFill="1" applyBorder="1" applyAlignment="1">
      <alignment horizontal="left" vertical="center" wrapText="1"/>
      <protection/>
    </xf>
    <xf numFmtId="49" fontId="56" fillId="33" borderId="10" xfId="0" applyNumberFormat="1" applyFont="1" applyFill="1" applyBorder="1" applyAlignment="1">
      <alignment horizontal="left"/>
    </xf>
    <xf numFmtId="0" fontId="56" fillId="33" borderId="10" xfId="0" applyFont="1" applyFill="1" applyBorder="1" applyAlignment="1">
      <alignment vertical="center" wrapText="1"/>
    </xf>
    <xf numFmtId="0" fontId="8" fillId="33" borderId="10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49" fontId="54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188" fontId="54" fillId="0" borderId="0" xfId="0" applyNumberFormat="1" applyFont="1" applyAlignment="1">
      <alignment/>
    </xf>
    <xf numFmtId="0" fontId="57" fillId="0" borderId="0" xfId="0" applyFont="1" applyAlignment="1">
      <alignment/>
    </xf>
    <xf numFmtId="188" fontId="57" fillId="0" borderId="0" xfId="0" applyNumberFormat="1" applyFont="1" applyAlignment="1">
      <alignment/>
    </xf>
    <xf numFmtId="187" fontId="57" fillId="0" borderId="0" xfId="0" applyNumberFormat="1" applyFont="1" applyAlignment="1">
      <alignment/>
    </xf>
    <xf numFmtId="43" fontId="57" fillId="0" borderId="0" xfId="0" applyNumberFormat="1" applyFont="1" applyAlignment="1">
      <alignment/>
    </xf>
    <xf numFmtId="0" fontId="55" fillId="33" borderId="10" xfId="0" applyFont="1" applyFill="1" applyBorder="1" applyAlignment="1">
      <alignment vertical="center" wrapText="1"/>
    </xf>
    <xf numFmtId="164" fontId="54" fillId="33" borderId="10" xfId="0" applyNumberFormat="1" applyFont="1" applyFill="1" applyBorder="1" applyAlignment="1">
      <alignment/>
    </xf>
    <xf numFmtId="164" fontId="54" fillId="0" borderId="10" xfId="0" applyNumberFormat="1" applyFont="1" applyBorder="1" applyAlignment="1">
      <alignment/>
    </xf>
    <xf numFmtId="43" fontId="54" fillId="0" borderId="0" xfId="0" applyNumberFormat="1" applyFont="1" applyAlignment="1">
      <alignment/>
    </xf>
    <xf numFmtId="0" fontId="57" fillId="33" borderId="0" xfId="0" applyFont="1" applyFill="1" applyAlignment="1">
      <alignment/>
    </xf>
    <xf numFmtId="43" fontId="58" fillId="33" borderId="0" xfId="0" applyNumberFormat="1" applyFont="1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3" fontId="54" fillId="33" borderId="10" xfId="63" applyFont="1" applyFill="1" applyBorder="1" applyAlignment="1">
      <alignment horizontal="left"/>
    </xf>
    <xf numFmtId="0" fontId="56" fillId="33" borderId="10" xfId="0" applyFont="1" applyFill="1" applyBorder="1" applyAlignment="1">
      <alignment horizontal="right" vertical="center" wrapText="1"/>
    </xf>
    <xf numFmtId="43" fontId="54" fillId="33" borderId="10" xfId="65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10" xfId="0" applyBorder="1" applyAlignment="1">
      <alignment/>
    </xf>
    <xf numFmtId="43" fontId="0" fillId="0" borderId="10" xfId="63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63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14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13" xfId="65"/>
    <cellStyle name="Финансовый 9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view="pageBreakPreview" zoomScale="60" zoomScalePageLayoutView="0" workbookViewId="0" topLeftCell="A83">
      <selection activeCell="K15" sqref="K15"/>
    </sheetView>
  </sheetViews>
  <sheetFormatPr defaultColWidth="9.00390625" defaultRowHeight="12.75"/>
  <cols>
    <col min="1" max="1" width="51.25390625" style="12" customWidth="1"/>
    <col min="2" max="2" width="33.125" style="13" customWidth="1"/>
    <col min="3" max="3" width="20.25390625" style="13" hidden="1" customWidth="1"/>
    <col min="4" max="4" width="25.25390625" style="13" customWidth="1"/>
    <col min="5" max="5" width="15.625" style="11" customWidth="1"/>
    <col min="6" max="6" width="12.375" style="5" bestFit="1" customWidth="1"/>
    <col min="7" max="7" width="13.75390625" style="5" bestFit="1" customWidth="1"/>
    <col min="8" max="16384" width="9.125" style="5" customWidth="1"/>
  </cols>
  <sheetData>
    <row r="1" spans="1:5" ht="15.75">
      <c r="A1" s="2"/>
      <c r="B1" s="3"/>
      <c r="C1" s="45"/>
      <c r="D1" s="44"/>
      <c r="E1" s="45"/>
    </row>
    <row r="2" spans="1:5" ht="15" customHeight="1">
      <c r="A2" s="2"/>
      <c r="B2" s="37"/>
      <c r="C2" s="55" t="s">
        <v>351</v>
      </c>
      <c r="D2" s="55"/>
      <c r="E2" s="55"/>
    </row>
    <row r="3" spans="1:5" ht="12.75" customHeight="1">
      <c r="A3" s="2"/>
      <c r="B3" s="37"/>
      <c r="C3" s="56" t="s">
        <v>352</v>
      </c>
      <c r="D3" s="56"/>
      <c r="E3" s="56"/>
    </row>
    <row r="4" spans="1:5" ht="37.5" customHeight="1">
      <c r="A4" s="2"/>
      <c r="B4" s="37"/>
      <c r="C4" s="56"/>
      <c r="D4" s="56"/>
      <c r="E4" s="56"/>
    </row>
    <row r="5" spans="1:5" ht="42.75" customHeight="1">
      <c r="A5" s="57" t="s">
        <v>357</v>
      </c>
      <c r="B5" s="57"/>
      <c r="C5" s="57"/>
      <c r="D5" s="57"/>
      <c r="E5" s="57"/>
    </row>
    <row r="6" spans="1:5" s="42" customFormat="1" ht="15.75">
      <c r="A6" s="58" t="s">
        <v>341</v>
      </c>
      <c r="B6" s="59" t="s">
        <v>340</v>
      </c>
      <c r="C6" s="54" t="s">
        <v>342</v>
      </c>
      <c r="D6" s="54" t="s">
        <v>343</v>
      </c>
      <c r="E6" s="54" t="s">
        <v>344</v>
      </c>
    </row>
    <row r="7" spans="1:5" s="14" customFormat="1" ht="58.5" customHeight="1">
      <c r="A7" s="58"/>
      <c r="B7" s="59"/>
      <c r="C7" s="54"/>
      <c r="D7" s="54"/>
      <c r="E7" s="54"/>
    </row>
    <row r="8" spans="1:5" s="14" customFormat="1" ht="17.25" customHeight="1">
      <c r="A8" s="36">
        <v>1</v>
      </c>
      <c r="B8" s="43">
        <v>2</v>
      </c>
      <c r="C8" s="43">
        <v>3</v>
      </c>
      <c r="D8" s="43">
        <v>4</v>
      </c>
      <c r="E8" s="36">
        <v>5</v>
      </c>
    </row>
    <row r="9" spans="1:6" ht="15.75">
      <c r="A9" s="15" t="s">
        <v>72</v>
      </c>
      <c r="B9" s="16" t="s">
        <v>73</v>
      </c>
      <c r="C9" s="17">
        <f>C10+C87</f>
        <v>290129.6</v>
      </c>
      <c r="D9" s="38">
        <f>E9-C9</f>
        <v>36986.80000000005</v>
      </c>
      <c r="E9" s="17">
        <f>E10+E87</f>
        <v>327116.4</v>
      </c>
      <c r="F9" s="33"/>
    </row>
    <row r="10" spans="1:6" ht="17.25" customHeight="1">
      <c r="A10" s="15" t="s">
        <v>49</v>
      </c>
      <c r="B10" s="16" t="s">
        <v>74</v>
      </c>
      <c r="C10" s="17">
        <f>C11+C44</f>
        <v>55800</v>
      </c>
      <c r="D10" s="17">
        <f aca="true" t="shared" si="0" ref="D10:D73">E10-C10</f>
        <v>19980</v>
      </c>
      <c r="E10" s="17">
        <f>E11+E44</f>
        <v>75780</v>
      </c>
      <c r="F10" s="33"/>
    </row>
    <row r="11" spans="1:5" ht="15.75" hidden="1">
      <c r="A11" s="15" t="s">
        <v>75</v>
      </c>
      <c r="B11" s="16"/>
      <c r="C11" s="17">
        <f>C12+C18+C26+C33+C36</f>
        <v>47614.41</v>
      </c>
      <c r="D11" s="17">
        <f t="shared" si="0"/>
        <v>25086.98999999999</v>
      </c>
      <c r="E11" s="17">
        <f>E12+E18+E26+E33+E36</f>
        <v>72701.4</v>
      </c>
    </row>
    <row r="12" spans="1:5" ht="15.75">
      <c r="A12" s="15" t="s">
        <v>50</v>
      </c>
      <c r="B12" s="16" t="s">
        <v>76</v>
      </c>
      <c r="C12" s="17">
        <f>C13</f>
        <v>28975</v>
      </c>
      <c r="D12" s="17">
        <f t="shared" si="0"/>
        <v>2636</v>
      </c>
      <c r="E12" s="17">
        <f>E13</f>
        <v>31611</v>
      </c>
    </row>
    <row r="13" spans="1:5" ht="15.75">
      <c r="A13" s="15" t="s">
        <v>51</v>
      </c>
      <c r="B13" s="16" t="s">
        <v>77</v>
      </c>
      <c r="C13" s="17">
        <f>SUM(C14:C17)</f>
        <v>28975</v>
      </c>
      <c r="D13" s="17">
        <f t="shared" si="0"/>
        <v>2636</v>
      </c>
      <c r="E13" s="17">
        <f>SUM(E14:E17)</f>
        <v>31611</v>
      </c>
    </row>
    <row r="14" spans="1:5" ht="97.5">
      <c r="A14" s="15" t="s">
        <v>78</v>
      </c>
      <c r="B14" s="16" t="s">
        <v>79</v>
      </c>
      <c r="C14" s="17">
        <v>28785</v>
      </c>
      <c r="D14" s="17">
        <f t="shared" si="0"/>
        <v>2578</v>
      </c>
      <c r="E14" s="17">
        <v>31363</v>
      </c>
    </row>
    <row r="15" spans="1:5" ht="141.75">
      <c r="A15" s="15" t="s">
        <v>80</v>
      </c>
      <c r="B15" s="16" t="s">
        <v>81</v>
      </c>
      <c r="C15" s="17">
        <v>70</v>
      </c>
      <c r="D15" s="17">
        <f t="shared" si="0"/>
        <v>50</v>
      </c>
      <c r="E15" s="17">
        <v>120</v>
      </c>
    </row>
    <row r="16" spans="1:5" ht="78" customHeight="1">
      <c r="A16" s="15" t="s">
        <v>82</v>
      </c>
      <c r="B16" s="16" t="s">
        <v>83</v>
      </c>
      <c r="C16" s="17">
        <v>32</v>
      </c>
      <c r="D16" s="17">
        <f t="shared" si="0"/>
        <v>0</v>
      </c>
      <c r="E16" s="17">
        <v>32</v>
      </c>
    </row>
    <row r="17" spans="1:5" ht="145.5" customHeight="1">
      <c r="A17" s="15" t="s">
        <v>84</v>
      </c>
      <c r="B17" s="16" t="s">
        <v>85</v>
      </c>
      <c r="C17" s="17">
        <v>88</v>
      </c>
      <c r="D17" s="17">
        <f t="shared" si="0"/>
        <v>8</v>
      </c>
      <c r="E17" s="17">
        <v>96</v>
      </c>
    </row>
    <row r="18" spans="1:5" ht="15.75">
      <c r="A18" s="15" t="s">
        <v>52</v>
      </c>
      <c r="B18" s="16" t="s">
        <v>86</v>
      </c>
      <c r="C18" s="17">
        <f>C19+C24+C25</f>
        <v>13697.01</v>
      </c>
      <c r="D18" s="17">
        <f t="shared" si="0"/>
        <v>5351.99</v>
      </c>
      <c r="E18" s="17">
        <f>E19+E24+E25</f>
        <v>19049</v>
      </c>
    </row>
    <row r="19" spans="1:5" ht="41.25" customHeight="1">
      <c r="A19" s="15" t="s">
        <v>53</v>
      </c>
      <c r="B19" s="16" t="s">
        <v>87</v>
      </c>
      <c r="C19" s="17">
        <f>SUM(C20:C23)</f>
        <v>4381</v>
      </c>
      <c r="D19" s="17">
        <f t="shared" si="0"/>
        <v>5057</v>
      </c>
      <c r="E19" s="17">
        <f>SUM(E20:E23)</f>
        <v>9438</v>
      </c>
    </row>
    <row r="20" spans="1:5" ht="47.25">
      <c r="A20" s="15" t="s">
        <v>88</v>
      </c>
      <c r="B20" s="16" t="s">
        <v>89</v>
      </c>
      <c r="C20" s="17">
        <v>1518</v>
      </c>
      <c r="D20" s="17">
        <f t="shared" si="0"/>
        <v>1483</v>
      </c>
      <c r="E20" s="17">
        <v>3001</v>
      </c>
    </row>
    <row r="21" spans="1:5" ht="47.25">
      <c r="A21" s="15" t="s">
        <v>90</v>
      </c>
      <c r="B21" s="16" t="s">
        <v>91</v>
      </c>
      <c r="C21" s="17">
        <v>863</v>
      </c>
      <c r="D21" s="17">
        <f t="shared" si="0"/>
        <v>3237</v>
      </c>
      <c r="E21" s="17">
        <v>4100</v>
      </c>
    </row>
    <row r="22" spans="1:5" ht="50.25" customHeight="1">
      <c r="A22" s="15" t="s">
        <v>92</v>
      </c>
      <c r="B22" s="16" t="s">
        <v>93</v>
      </c>
      <c r="C22" s="17">
        <v>0</v>
      </c>
      <c r="D22" s="17">
        <f t="shared" si="0"/>
        <v>50</v>
      </c>
      <c r="E22" s="17">
        <v>50</v>
      </c>
    </row>
    <row r="23" spans="1:5" ht="39" customHeight="1">
      <c r="A23" s="15" t="s">
        <v>94</v>
      </c>
      <c r="B23" s="16" t="s">
        <v>95</v>
      </c>
      <c r="C23" s="17">
        <v>2000</v>
      </c>
      <c r="D23" s="17">
        <f t="shared" si="0"/>
        <v>287</v>
      </c>
      <c r="E23" s="17">
        <v>2287</v>
      </c>
    </row>
    <row r="24" spans="1:5" ht="31.5">
      <c r="A24" s="15" t="s">
        <v>54</v>
      </c>
      <c r="B24" s="16" t="s">
        <v>96</v>
      </c>
      <c r="C24" s="17">
        <v>8840.01</v>
      </c>
      <c r="D24" s="17">
        <f t="shared" si="0"/>
        <v>373.9899999999998</v>
      </c>
      <c r="E24" s="17">
        <v>9214</v>
      </c>
    </row>
    <row r="25" spans="1:5" ht="15.75">
      <c r="A25" s="15" t="s">
        <v>55</v>
      </c>
      <c r="B25" s="16" t="s">
        <v>97</v>
      </c>
      <c r="C25" s="17">
        <v>476</v>
      </c>
      <c r="D25" s="17">
        <f t="shared" si="0"/>
        <v>-79</v>
      </c>
      <c r="E25" s="17">
        <v>397</v>
      </c>
    </row>
    <row r="26" spans="1:5" ht="15.75">
      <c r="A26" s="15" t="s">
        <v>56</v>
      </c>
      <c r="B26" s="16" t="s">
        <v>98</v>
      </c>
      <c r="C26" s="17">
        <f>C27+C30</f>
        <v>2603.4</v>
      </c>
      <c r="D26" s="17">
        <f t="shared" si="0"/>
        <v>18132</v>
      </c>
      <c r="E26" s="17">
        <f>E27+E30</f>
        <v>20735.4</v>
      </c>
    </row>
    <row r="27" spans="1:5" ht="15.75">
      <c r="A27" s="15" t="s">
        <v>57</v>
      </c>
      <c r="B27" s="16" t="s">
        <v>99</v>
      </c>
      <c r="C27" s="17">
        <f>C28+C29</f>
        <v>2603.4</v>
      </c>
      <c r="D27" s="17">
        <f t="shared" si="0"/>
        <v>18132</v>
      </c>
      <c r="E27" s="17">
        <f>E28+E29</f>
        <v>20735.4</v>
      </c>
    </row>
    <row r="28" spans="1:5" ht="31.5">
      <c r="A28" s="15" t="s">
        <v>58</v>
      </c>
      <c r="B28" s="16" t="s">
        <v>100</v>
      </c>
      <c r="C28" s="17">
        <v>2603</v>
      </c>
      <c r="D28" s="17">
        <f t="shared" si="0"/>
        <v>18132</v>
      </c>
      <c r="E28" s="17">
        <v>20735</v>
      </c>
    </row>
    <row r="29" spans="1:5" ht="31.5">
      <c r="A29" s="15" t="s">
        <v>59</v>
      </c>
      <c r="B29" s="16" t="s">
        <v>101</v>
      </c>
      <c r="C29" s="17">
        <v>0.4</v>
      </c>
      <c r="D29" s="17">
        <f t="shared" si="0"/>
        <v>0</v>
      </c>
      <c r="E29" s="17">
        <v>0.4</v>
      </c>
    </row>
    <row r="30" spans="1:5" ht="15.75" hidden="1">
      <c r="A30" s="15" t="s">
        <v>60</v>
      </c>
      <c r="B30" s="16" t="s">
        <v>102</v>
      </c>
      <c r="C30" s="17">
        <f>C31+C32</f>
        <v>0</v>
      </c>
      <c r="D30" s="17">
        <f t="shared" si="0"/>
        <v>0</v>
      </c>
      <c r="E30" s="17">
        <f>E31+E32</f>
        <v>0</v>
      </c>
    </row>
    <row r="31" spans="1:5" ht="15.75" hidden="1">
      <c r="A31" s="15" t="s">
        <v>61</v>
      </c>
      <c r="B31" s="16" t="s">
        <v>103</v>
      </c>
      <c r="C31" s="17"/>
      <c r="D31" s="17">
        <f t="shared" si="0"/>
        <v>0</v>
      </c>
      <c r="E31" s="17"/>
    </row>
    <row r="32" spans="1:5" ht="15.75" hidden="1">
      <c r="A32" s="15" t="s">
        <v>62</v>
      </c>
      <c r="B32" s="16" t="s">
        <v>104</v>
      </c>
      <c r="C32" s="17"/>
      <c r="D32" s="17">
        <f t="shared" si="0"/>
        <v>0</v>
      </c>
      <c r="E32" s="17"/>
    </row>
    <row r="33" spans="1:5" ht="47.25">
      <c r="A33" s="15" t="s">
        <v>63</v>
      </c>
      <c r="B33" s="16" t="s">
        <v>105</v>
      </c>
      <c r="C33" s="17">
        <f aca="true" t="shared" si="1" ref="C33:E34">C34</f>
        <v>150</v>
      </c>
      <c r="D33" s="17">
        <f t="shared" si="0"/>
        <v>-50</v>
      </c>
      <c r="E33" s="17">
        <f t="shared" si="1"/>
        <v>100</v>
      </c>
    </row>
    <row r="34" spans="1:5" ht="15.75">
      <c r="A34" s="15" t="s">
        <v>64</v>
      </c>
      <c r="B34" s="16" t="s">
        <v>106</v>
      </c>
      <c r="C34" s="17">
        <f t="shared" si="1"/>
        <v>150</v>
      </c>
      <c r="D34" s="17">
        <f t="shared" si="0"/>
        <v>-50</v>
      </c>
      <c r="E34" s="17">
        <f t="shared" si="1"/>
        <v>100</v>
      </c>
    </row>
    <row r="35" spans="1:5" ht="31.5">
      <c r="A35" s="15" t="s">
        <v>65</v>
      </c>
      <c r="B35" s="16" t="s">
        <v>107</v>
      </c>
      <c r="C35" s="17">
        <v>150</v>
      </c>
      <c r="D35" s="17">
        <f t="shared" si="0"/>
        <v>-50</v>
      </c>
      <c r="E35" s="17">
        <v>100</v>
      </c>
    </row>
    <row r="36" spans="1:5" ht="15.75">
      <c r="A36" s="15" t="s">
        <v>66</v>
      </c>
      <c r="B36" s="16" t="s">
        <v>108</v>
      </c>
      <c r="C36" s="17">
        <f>C37+C39</f>
        <v>2189</v>
      </c>
      <c r="D36" s="17">
        <f t="shared" si="0"/>
        <v>-983</v>
      </c>
      <c r="E36" s="17">
        <f>E37+E39</f>
        <v>1206</v>
      </c>
    </row>
    <row r="37" spans="1:5" ht="47.25">
      <c r="A37" s="15" t="s">
        <v>67</v>
      </c>
      <c r="B37" s="16" t="s">
        <v>109</v>
      </c>
      <c r="C37" s="17">
        <f>C38</f>
        <v>900</v>
      </c>
      <c r="D37" s="17">
        <f t="shared" si="0"/>
        <v>-400</v>
      </c>
      <c r="E37" s="17">
        <f>E38</f>
        <v>500</v>
      </c>
    </row>
    <row r="38" spans="1:5" ht="63">
      <c r="A38" s="15" t="s">
        <v>110</v>
      </c>
      <c r="B38" s="16" t="s">
        <v>111</v>
      </c>
      <c r="C38" s="17">
        <v>900</v>
      </c>
      <c r="D38" s="17">
        <f t="shared" si="0"/>
        <v>-400</v>
      </c>
      <c r="E38" s="17">
        <v>500</v>
      </c>
    </row>
    <row r="39" spans="1:5" ht="47.25">
      <c r="A39" s="15" t="s">
        <v>68</v>
      </c>
      <c r="B39" s="16" t="s">
        <v>112</v>
      </c>
      <c r="C39" s="17">
        <f>C40+C42+C43</f>
        <v>1289</v>
      </c>
      <c r="D39" s="17">
        <f t="shared" si="0"/>
        <v>-583</v>
      </c>
      <c r="E39" s="17">
        <v>706</v>
      </c>
    </row>
    <row r="40" spans="1:5" ht="78.75" hidden="1">
      <c r="A40" s="15" t="s">
        <v>113</v>
      </c>
      <c r="B40" s="16" t="s">
        <v>114</v>
      </c>
      <c r="C40" s="17">
        <f>C41</f>
        <v>1280</v>
      </c>
      <c r="D40" s="17">
        <f t="shared" si="0"/>
        <v>-680</v>
      </c>
      <c r="E40" s="17">
        <f>E41</f>
        <v>600</v>
      </c>
    </row>
    <row r="41" spans="1:5" ht="94.5">
      <c r="A41" s="15" t="s">
        <v>115</v>
      </c>
      <c r="B41" s="16" t="s">
        <v>116</v>
      </c>
      <c r="C41" s="17">
        <v>1280</v>
      </c>
      <c r="D41" s="17">
        <f t="shared" si="0"/>
        <v>-680</v>
      </c>
      <c r="E41" s="17">
        <v>600</v>
      </c>
    </row>
    <row r="42" spans="1:5" ht="94.5">
      <c r="A42" s="15" t="s">
        <v>117</v>
      </c>
      <c r="B42" s="16" t="s">
        <v>345</v>
      </c>
      <c r="C42" s="17"/>
      <c r="D42" s="17">
        <f t="shared" si="0"/>
        <v>100</v>
      </c>
      <c r="E42" s="17">
        <v>100</v>
      </c>
    </row>
    <row r="43" spans="1:5" ht="31.5">
      <c r="A43" s="15" t="s">
        <v>119</v>
      </c>
      <c r="B43" s="16" t="s">
        <v>120</v>
      </c>
      <c r="C43" s="17">
        <v>9</v>
      </c>
      <c r="D43" s="17">
        <f t="shared" si="0"/>
        <v>0</v>
      </c>
      <c r="E43" s="17">
        <v>9</v>
      </c>
    </row>
    <row r="44" spans="1:5" ht="15.75" hidden="1">
      <c r="A44" s="15" t="s">
        <v>121</v>
      </c>
      <c r="B44" s="16"/>
      <c r="C44" s="17">
        <f>C45+C53+C55+C58+C65+C68+C84</f>
        <v>8185.59</v>
      </c>
      <c r="D44" s="17">
        <f t="shared" si="0"/>
        <v>-5106.99</v>
      </c>
      <c r="E44" s="17">
        <f>E45+E53+E55+E58+E65+E68+E84</f>
        <v>3078.6000000000004</v>
      </c>
    </row>
    <row r="45" spans="1:5" ht="63">
      <c r="A45" s="15" t="s">
        <v>0</v>
      </c>
      <c r="B45" s="16" t="s">
        <v>122</v>
      </c>
      <c r="C45" s="17">
        <f>C46+C48</f>
        <v>1320.1</v>
      </c>
      <c r="D45" s="17">
        <f t="shared" si="0"/>
        <v>-237.89999999999986</v>
      </c>
      <c r="E45" s="17">
        <f>E46+E48</f>
        <v>1082.2</v>
      </c>
    </row>
    <row r="46" spans="1:5" ht="31.5" hidden="1">
      <c r="A46" s="15" t="s">
        <v>1</v>
      </c>
      <c r="B46" s="16" t="s">
        <v>123</v>
      </c>
      <c r="C46" s="17">
        <f>C47</f>
        <v>0</v>
      </c>
      <c r="D46" s="17">
        <f t="shared" si="0"/>
        <v>0</v>
      </c>
      <c r="E46" s="17">
        <f>E47</f>
        <v>0</v>
      </c>
    </row>
    <row r="47" spans="1:5" ht="47.25" hidden="1">
      <c r="A47" s="15" t="s">
        <v>124</v>
      </c>
      <c r="B47" s="16" t="s">
        <v>125</v>
      </c>
      <c r="C47" s="17"/>
      <c r="D47" s="17">
        <f t="shared" si="0"/>
        <v>0</v>
      </c>
      <c r="E47" s="17"/>
    </row>
    <row r="48" spans="1:5" ht="110.25">
      <c r="A48" s="15" t="s">
        <v>126</v>
      </c>
      <c r="B48" s="16" t="s">
        <v>127</v>
      </c>
      <c r="C48" s="17">
        <f>C49+C51</f>
        <v>1320.1</v>
      </c>
      <c r="D48" s="17">
        <f t="shared" si="0"/>
        <v>-237.89999999999986</v>
      </c>
      <c r="E48" s="17">
        <f>E49+E51</f>
        <v>1082.2</v>
      </c>
    </row>
    <row r="49" spans="1:5" ht="78.75">
      <c r="A49" s="15" t="s">
        <v>128</v>
      </c>
      <c r="B49" s="16" t="s">
        <v>129</v>
      </c>
      <c r="C49" s="17">
        <f>C50</f>
        <v>790.2</v>
      </c>
      <c r="D49" s="17">
        <f t="shared" si="0"/>
        <v>0</v>
      </c>
      <c r="E49" s="17">
        <f>E50</f>
        <v>790.2</v>
      </c>
    </row>
    <row r="50" spans="1:5" ht="94.5">
      <c r="A50" s="15" t="s">
        <v>130</v>
      </c>
      <c r="B50" s="16" t="s">
        <v>131</v>
      </c>
      <c r="C50" s="17">
        <v>790.2</v>
      </c>
      <c r="D50" s="17">
        <f t="shared" si="0"/>
        <v>0</v>
      </c>
      <c r="E50" s="17">
        <v>790.2</v>
      </c>
    </row>
    <row r="51" spans="1:5" ht="110.25">
      <c r="A51" s="15" t="s">
        <v>132</v>
      </c>
      <c r="B51" s="16" t="s">
        <v>133</v>
      </c>
      <c r="C51" s="17">
        <f>C52</f>
        <v>529.9</v>
      </c>
      <c r="D51" s="17">
        <f t="shared" si="0"/>
        <v>-237.89999999999998</v>
      </c>
      <c r="E51" s="17">
        <f>E52</f>
        <v>292</v>
      </c>
    </row>
    <row r="52" spans="1:5" ht="94.5">
      <c r="A52" s="15" t="s">
        <v>134</v>
      </c>
      <c r="B52" s="16" t="s">
        <v>135</v>
      </c>
      <c r="C52" s="17">
        <v>529.9</v>
      </c>
      <c r="D52" s="17">
        <f t="shared" si="0"/>
        <v>-237.89999999999998</v>
      </c>
      <c r="E52" s="17">
        <v>292</v>
      </c>
    </row>
    <row r="53" spans="1:5" ht="31.5">
      <c r="A53" s="15" t="s">
        <v>2</v>
      </c>
      <c r="B53" s="16" t="s">
        <v>136</v>
      </c>
      <c r="C53" s="17">
        <f>C54</f>
        <v>170</v>
      </c>
      <c r="D53" s="17">
        <f t="shared" si="0"/>
        <v>20</v>
      </c>
      <c r="E53" s="17">
        <f>E54</f>
        <v>190</v>
      </c>
    </row>
    <row r="54" spans="1:5" ht="31.5">
      <c r="A54" s="15" t="s">
        <v>3</v>
      </c>
      <c r="B54" s="16" t="s">
        <v>137</v>
      </c>
      <c r="C54" s="17">
        <v>170</v>
      </c>
      <c r="D54" s="17">
        <f t="shared" si="0"/>
        <v>20</v>
      </c>
      <c r="E54" s="17">
        <v>190</v>
      </c>
    </row>
    <row r="55" spans="1:5" ht="31.5">
      <c r="A55" s="15" t="s">
        <v>4</v>
      </c>
      <c r="B55" s="16" t="s">
        <v>138</v>
      </c>
      <c r="C55" s="17">
        <f aca="true" t="shared" si="2" ref="C55:E56">C56</f>
        <v>4000</v>
      </c>
      <c r="D55" s="17">
        <f t="shared" si="0"/>
        <v>-3965</v>
      </c>
      <c r="E55" s="17">
        <f t="shared" si="2"/>
        <v>35</v>
      </c>
    </row>
    <row r="56" spans="1:5" ht="31.5">
      <c r="A56" s="15" t="s">
        <v>5</v>
      </c>
      <c r="B56" s="16" t="s">
        <v>139</v>
      </c>
      <c r="C56" s="17">
        <f t="shared" si="2"/>
        <v>4000</v>
      </c>
      <c r="D56" s="17">
        <f t="shared" si="0"/>
        <v>-3965</v>
      </c>
      <c r="E56" s="17">
        <f t="shared" si="2"/>
        <v>35</v>
      </c>
    </row>
    <row r="57" spans="1:5" ht="63">
      <c r="A57" s="15" t="s">
        <v>6</v>
      </c>
      <c r="B57" s="16" t="s">
        <v>140</v>
      </c>
      <c r="C57" s="17">
        <v>4000</v>
      </c>
      <c r="D57" s="17">
        <f t="shared" si="0"/>
        <v>-3965</v>
      </c>
      <c r="E57" s="17">
        <v>35</v>
      </c>
    </row>
    <row r="58" spans="1:5" ht="31.5">
      <c r="A58" s="15" t="s">
        <v>7</v>
      </c>
      <c r="B58" s="16" t="s">
        <v>141</v>
      </c>
      <c r="C58" s="17">
        <f>C59+C62</f>
        <v>0</v>
      </c>
      <c r="D58" s="17">
        <f t="shared" si="0"/>
        <v>395</v>
      </c>
      <c r="E58" s="17">
        <f>E59+E62</f>
        <v>395</v>
      </c>
    </row>
    <row r="59" spans="1:5" ht="94.5" hidden="1">
      <c r="A59" s="15" t="s">
        <v>142</v>
      </c>
      <c r="B59" s="16" t="s">
        <v>143</v>
      </c>
      <c r="C59" s="17">
        <f aca="true" t="shared" si="3" ref="C59:E60">C60</f>
        <v>0</v>
      </c>
      <c r="D59" s="17">
        <f t="shared" si="0"/>
        <v>0</v>
      </c>
      <c r="E59" s="17">
        <f t="shared" si="3"/>
        <v>0</v>
      </c>
    </row>
    <row r="60" spans="1:5" ht="126" hidden="1">
      <c r="A60" s="15" t="s">
        <v>144</v>
      </c>
      <c r="B60" s="16" t="s">
        <v>145</v>
      </c>
      <c r="C60" s="17">
        <f t="shared" si="3"/>
        <v>0</v>
      </c>
      <c r="D60" s="17">
        <f t="shared" si="0"/>
        <v>0</v>
      </c>
      <c r="E60" s="17">
        <f t="shared" si="3"/>
        <v>0</v>
      </c>
    </row>
    <row r="61" spans="1:5" ht="110.25" hidden="1">
      <c r="A61" s="15" t="s">
        <v>146</v>
      </c>
      <c r="B61" s="16" t="s">
        <v>147</v>
      </c>
      <c r="C61" s="17"/>
      <c r="D61" s="17">
        <f t="shared" si="0"/>
        <v>0</v>
      </c>
      <c r="E61" s="17"/>
    </row>
    <row r="62" spans="1:5" ht="78.75">
      <c r="A62" s="15" t="s">
        <v>148</v>
      </c>
      <c r="B62" s="16" t="s">
        <v>149</v>
      </c>
      <c r="C62" s="17">
        <f aca="true" t="shared" si="4" ref="C62:E63">C63</f>
        <v>0</v>
      </c>
      <c r="D62" s="17">
        <f t="shared" si="0"/>
        <v>395</v>
      </c>
      <c r="E62" s="17">
        <f t="shared" si="4"/>
        <v>395</v>
      </c>
    </row>
    <row r="63" spans="1:5" ht="47.25" hidden="1">
      <c r="A63" s="15" t="s">
        <v>150</v>
      </c>
      <c r="B63" s="16" t="s">
        <v>151</v>
      </c>
      <c r="C63" s="17">
        <f t="shared" si="4"/>
        <v>0</v>
      </c>
      <c r="D63" s="17">
        <f t="shared" si="0"/>
        <v>395</v>
      </c>
      <c r="E63" s="17">
        <f t="shared" si="4"/>
        <v>395</v>
      </c>
    </row>
    <row r="64" spans="1:5" ht="63">
      <c r="A64" s="15" t="s">
        <v>152</v>
      </c>
      <c r="B64" s="16" t="s">
        <v>348</v>
      </c>
      <c r="C64" s="17">
        <v>0</v>
      </c>
      <c r="D64" s="17">
        <f t="shared" si="0"/>
        <v>395</v>
      </c>
      <c r="E64" s="17">
        <v>395</v>
      </c>
    </row>
    <row r="65" spans="1:5" ht="15.75" hidden="1">
      <c r="A65" s="15" t="s">
        <v>8</v>
      </c>
      <c r="B65" s="16" t="s">
        <v>154</v>
      </c>
      <c r="C65" s="17">
        <f aca="true" t="shared" si="5" ref="C65:E66">C66</f>
        <v>0</v>
      </c>
      <c r="D65" s="17">
        <f t="shared" si="0"/>
        <v>0</v>
      </c>
      <c r="E65" s="17">
        <f t="shared" si="5"/>
        <v>0</v>
      </c>
    </row>
    <row r="66" spans="1:5" ht="47.25" hidden="1">
      <c r="A66" s="15" t="s">
        <v>9</v>
      </c>
      <c r="B66" s="16" t="s">
        <v>155</v>
      </c>
      <c r="C66" s="17">
        <f t="shared" si="5"/>
        <v>0</v>
      </c>
      <c r="D66" s="17">
        <f t="shared" si="0"/>
        <v>0</v>
      </c>
      <c r="E66" s="17">
        <f t="shared" si="5"/>
        <v>0</v>
      </c>
    </row>
    <row r="67" spans="1:5" ht="47.25" hidden="1">
      <c r="A67" s="15" t="s">
        <v>156</v>
      </c>
      <c r="B67" s="16" t="s">
        <v>157</v>
      </c>
      <c r="C67" s="17"/>
      <c r="D67" s="17">
        <f t="shared" si="0"/>
        <v>0</v>
      </c>
      <c r="E67" s="17"/>
    </row>
    <row r="68" spans="1:5" ht="15.75">
      <c r="A68" s="15" t="s">
        <v>10</v>
      </c>
      <c r="B68" s="16" t="s">
        <v>158</v>
      </c>
      <c r="C68" s="17">
        <f>C69+C72+C73+C74+C78+C82+C80+C79</f>
        <v>2695.49</v>
      </c>
      <c r="D68" s="17">
        <f t="shared" si="0"/>
        <v>-1319.0899999999997</v>
      </c>
      <c r="E68" s="17">
        <f>E69+E72+E73+E74+E78+E82+E80+E79</f>
        <v>1376.4</v>
      </c>
    </row>
    <row r="69" spans="1:5" ht="31.5">
      <c r="A69" s="15" t="s">
        <v>11</v>
      </c>
      <c r="B69" s="16" t="s">
        <v>159</v>
      </c>
      <c r="C69" s="17">
        <f>C70+C71</f>
        <v>52</v>
      </c>
      <c r="D69" s="17">
        <f t="shared" si="0"/>
        <v>7.390000000000001</v>
      </c>
      <c r="E69" s="17">
        <f>E70+E71</f>
        <v>59.39</v>
      </c>
    </row>
    <row r="70" spans="1:5" ht="157.5">
      <c r="A70" s="15" t="s">
        <v>160</v>
      </c>
      <c r="B70" s="16" t="s">
        <v>161</v>
      </c>
      <c r="C70" s="17">
        <v>16</v>
      </c>
      <c r="D70" s="17">
        <f t="shared" si="0"/>
        <v>0</v>
      </c>
      <c r="E70" s="17">
        <v>16</v>
      </c>
    </row>
    <row r="71" spans="1:5" ht="78.75">
      <c r="A71" s="15" t="s">
        <v>12</v>
      </c>
      <c r="B71" s="16" t="s">
        <v>162</v>
      </c>
      <c r="C71" s="17">
        <v>36</v>
      </c>
      <c r="D71" s="17">
        <f t="shared" si="0"/>
        <v>7.390000000000001</v>
      </c>
      <c r="E71" s="17">
        <v>43.39</v>
      </c>
    </row>
    <row r="72" spans="1:5" ht="78.75">
      <c r="A72" s="15" t="s">
        <v>163</v>
      </c>
      <c r="B72" s="16" t="s">
        <v>164</v>
      </c>
      <c r="C72" s="17">
        <v>77</v>
      </c>
      <c r="D72" s="17">
        <f t="shared" si="0"/>
        <v>0</v>
      </c>
      <c r="E72" s="17">
        <v>77</v>
      </c>
    </row>
    <row r="73" spans="1:5" ht="78.75">
      <c r="A73" s="15" t="s">
        <v>165</v>
      </c>
      <c r="B73" s="16" t="s">
        <v>349</v>
      </c>
      <c r="C73" s="17">
        <v>46</v>
      </c>
      <c r="D73" s="17">
        <f t="shared" si="0"/>
        <v>-46</v>
      </c>
      <c r="E73" s="17">
        <v>0</v>
      </c>
    </row>
    <row r="74" spans="1:5" ht="126">
      <c r="A74" s="15" t="s">
        <v>13</v>
      </c>
      <c r="B74" s="16" t="s">
        <v>166</v>
      </c>
      <c r="C74" s="17">
        <f>C75+C76+C77</f>
        <v>55</v>
      </c>
      <c r="D74" s="17">
        <f aca="true" t="shared" si="6" ref="D74:D137">E74-C74</f>
        <v>-18.799999999999997</v>
      </c>
      <c r="E74" s="17">
        <f>E75+E76+E77</f>
        <v>36.2</v>
      </c>
    </row>
    <row r="75" spans="1:5" ht="31.5">
      <c r="A75" s="15" t="s">
        <v>167</v>
      </c>
      <c r="B75" s="16" t="s">
        <v>168</v>
      </c>
      <c r="C75" s="17">
        <v>35</v>
      </c>
      <c r="D75" s="17">
        <f t="shared" si="6"/>
        <v>-20</v>
      </c>
      <c r="E75" s="17">
        <v>15</v>
      </c>
    </row>
    <row r="76" spans="1:5" ht="47.25">
      <c r="A76" s="15" t="s">
        <v>169</v>
      </c>
      <c r="B76" s="16" t="s">
        <v>350</v>
      </c>
      <c r="C76" s="17">
        <v>10</v>
      </c>
      <c r="D76" s="17">
        <f t="shared" si="6"/>
        <v>-6.75</v>
      </c>
      <c r="E76" s="17">
        <v>3.25</v>
      </c>
    </row>
    <row r="77" spans="1:5" ht="31.5">
      <c r="A77" s="15" t="s">
        <v>14</v>
      </c>
      <c r="B77" s="16" t="s">
        <v>171</v>
      </c>
      <c r="C77" s="17">
        <v>10</v>
      </c>
      <c r="D77" s="17">
        <f t="shared" si="6"/>
        <v>7.949999999999999</v>
      </c>
      <c r="E77" s="17">
        <v>17.95</v>
      </c>
    </row>
    <row r="78" spans="1:5" ht="78.75">
      <c r="A78" s="15" t="s">
        <v>15</v>
      </c>
      <c r="B78" s="16" t="s">
        <v>172</v>
      </c>
      <c r="C78" s="17">
        <v>425</v>
      </c>
      <c r="D78" s="17">
        <f t="shared" si="6"/>
        <v>-51.19</v>
      </c>
      <c r="E78" s="17">
        <f>372.71+1.1</f>
        <v>373.81</v>
      </c>
    </row>
    <row r="79" spans="1:5" ht="47.25">
      <c r="A79" s="15" t="s">
        <v>347</v>
      </c>
      <c r="B79" s="16" t="s">
        <v>346</v>
      </c>
      <c r="C79" s="17">
        <v>1240</v>
      </c>
      <c r="D79" s="17">
        <f t="shared" si="6"/>
        <v>-1240</v>
      </c>
      <c r="E79" s="17"/>
    </row>
    <row r="80" spans="1:5" ht="63" hidden="1">
      <c r="A80" s="15" t="s">
        <v>173</v>
      </c>
      <c r="B80" s="16" t="s">
        <v>174</v>
      </c>
      <c r="C80" s="17">
        <f>C81</f>
        <v>30</v>
      </c>
      <c r="D80" s="17">
        <f t="shared" si="6"/>
        <v>0</v>
      </c>
      <c r="E80" s="17">
        <f>E81</f>
        <v>30</v>
      </c>
    </row>
    <row r="81" spans="1:5" ht="78.75">
      <c r="A81" s="15" t="s">
        <v>175</v>
      </c>
      <c r="B81" s="16" t="s">
        <v>176</v>
      </c>
      <c r="C81" s="17">
        <v>30</v>
      </c>
      <c r="D81" s="17">
        <f t="shared" si="6"/>
        <v>0</v>
      </c>
      <c r="E81" s="17">
        <v>30</v>
      </c>
    </row>
    <row r="82" spans="1:5" ht="31.5">
      <c r="A82" s="15" t="s">
        <v>177</v>
      </c>
      <c r="B82" s="16" t="s">
        <v>178</v>
      </c>
      <c r="C82" s="17">
        <f>C83</f>
        <v>770.49</v>
      </c>
      <c r="D82" s="17">
        <f t="shared" si="6"/>
        <v>29.50999999999999</v>
      </c>
      <c r="E82" s="17">
        <f>E83</f>
        <v>800</v>
      </c>
    </row>
    <row r="83" spans="1:5" ht="63">
      <c r="A83" s="15" t="s">
        <v>179</v>
      </c>
      <c r="B83" s="16" t="s">
        <v>180</v>
      </c>
      <c r="C83" s="17">
        <v>770.49</v>
      </c>
      <c r="D83" s="17">
        <f t="shared" si="6"/>
        <v>29.50999999999999</v>
      </c>
      <c r="E83" s="17">
        <v>800</v>
      </c>
    </row>
    <row r="84" spans="1:5" ht="15.75" hidden="1">
      <c r="A84" s="15" t="s">
        <v>16</v>
      </c>
      <c r="B84" s="16" t="s">
        <v>181</v>
      </c>
      <c r="C84" s="17">
        <f aca="true" t="shared" si="7" ref="C84:E85">C85</f>
        <v>0</v>
      </c>
      <c r="D84" s="17">
        <f t="shared" si="6"/>
        <v>0</v>
      </c>
      <c r="E84" s="17">
        <f t="shared" si="7"/>
        <v>0</v>
      </c>
    </row>
    <row r="85" spans="1:5" ht="15.75" hidden="1">
      <c r="A85" s="15" t="s">
        <v>17</v>
      </c>
      <c r="B85" s="16" t="s">
        <v>182</v>
      </c>
      <c r="C85" s="17">
        <f t="shared" si="7"/>
        <v>0</v>
      </c>
      <c r="D85" s="17">
        <f t="shared" si="6"/>
        <v>0</v>
      </c>
      <c r="E85" s="17">
        <f t="shared" si="7"/>
        <v>0</v>
      </c>
    </row>
    <row r="86" spans="1:5" ht="31.5" hidden="1">
      <c r="A86" s="15" t="s">
        <v>18</v>
      </c>
      <c r="B86" s="16" t="s">
        <v>183</v>
      </c>
      <c r="C86" s="17"/>
      <c r="D86" s="17">
        <f t="shared" si="6"/>
        <v>0</v>
      </c>
      <c r="E86" s="17"/>
    </row>
    <row r="87" spans="1:7" ht="15.75">
      <c r="A87" s="15" t="s">
        <v>20</v>
      </c>
      <c r="B87" s="16" t="s">
        <v>184</v>
      </c>
      <c r="C87" s="17">
        <f>C88+C187+C189+C185</f>
        <v>234329.59999999998</v>
      </c>
      <c r="D87" s="17">
        <f t="shared" si="6"/>
        <v>17006.800000000017</v>
      </c>
      <c r="E87" s="17">
        <f>E88+E187+E189+E185</f>
        <v>251336.4</v>
      </c>
      <c r="F87" s="35">
        <f>E87-241283.8</f>
        <v>10052.600000000006</v>
      </c>
      <c r="G87" s="33"/>
    </row>
    <row r="88" spans="1:6" ht="47.25">
      <c r="A88" s="15" t="s">
        <v>21</v>
      </c>
      <c r="B88" s="16" t="s">
        <v>185</v>
      </c>
      <c r="C88" s="17">
        <f>C89+C98+C128+C178</f>
        <v>234329.59999999998</v>
      </c>
      <c r="D88" s="17">
        <f t="shared" si="6"/>
        <v>17006.800000000017</v>
      </c>
      <c r="E88" s="17">
        <f>E89+E98+E128+E178</f>
        <v>251336.4</v>
      </c>
      <c r="F88" s="35">
        <f>2736.1+178105.2+9466.3+606.9</f>
        <v>190914.5</v>
      </c>
    </row>
    <row r="89" spans="1:6" ht="31.5">
      <c r="A89" s="15" t="s">
        <v>22</v>
      </c>
      <c r="B89" s="16" t="s">
        <v>186</v>
      </c>
      <c r="C89" s="17">
        <f>C90+C94+C96</f>
        <v>75127.3</v>
      </c>
      <c r="D89" s="17">
        <f t="shared" si="6"/>
        <v>-2461.300000000003</v>
      </c>
      <c r="E89" s="17">
        <f>E90+E94+E96</f>
        <v>72666</v>
      </c>
      <c r="F89" s="35" t="e">
        <f>#REF!-F88</f>
        <v>#REF!</v>
      </c>
    </row>
    <row r="90" spans="1:6" ht="31.5">
      <c r="A90" s="15" t="s">
        <v>187</v>
      </c>
      <c r="B90" s="16" t="s">
        <v>188</v>
      </c>
      <c r="C90" s="17">
        <f>C91</f>
        <v>75127.3</v>
      </c>
      <c r="D90" s="17">
        <f t="shared" si="6"/>
        <v>-2461.300000000003</v>
      </c>
      <c r="E90" s="17">
        <f>E91</f>
        <v>72666</v>
      </c>
      <c r="F90" s="35" t="e">
        <f>F89-#REF!</f>
        <v>#REF!</v>
      </c>
    </row>
    <row r="91" spans="1:6" ht="31.5">
      <c r="A91" s="15" t="s">
        <v>23</v>
      </c>
      <c r="B91" s="16" t="s">
        <v>189</v>
      </c>
      <c r="C91" s="17">
        <f>SUM(C92:C93)</f>
        <v>75127.3</v>
      </c>
      <c r="D91" s="17">
        <f t="shared" si="6"/>
        <v>-2461.300000000003</v>
      </c>
      <c r="E91" s="17">
        <f>SUM(E92:E93)</f>
        <v>72666</v>
      </c>
      <c r="F91" s="34"/>
    </row>
    <row r="92" spans="1:5" ht="15.75" hidden="1">
      <c r="A92" s="39" t="s">
        <v>190</v>
      </c>
      <c r="B92" s="16"/>
      <c r="C92" s="17">
        <v>65244.2</v>
      </c>
      <c r="D92" s="17">
        <f t="shared" si="6"/>
        <v>-2044.5</v>
      </c>
      <c r="E92" s="17">
        <v>63199.7</v>
      </c>
    </row>
    <row r="93" spans="1:5" ht="15.75" hidden="1">
      <c r="A93" s="39" t="s">
        <v>191</v>
      </c>
      <c r="B93" s="16"/>
      <c r="C93" s="17">
        <v>9883.1</v>
      </c>
      <c r="D93" s="17">
        <f t="shared" si="6"/>
        <v>-416.8000000000011</v>
      </c>
      <c r="E93" s="17">
        <f>9466.3</f>
        <v>9466.3</v>
      </c>
    </row>
    <row r="94" spans="1:5" ht="31.5" hidden="1">
      <c r="A94" s="15" t="s">
        <v>192</v>
      </c>
      <c r="B94" s="16" t="s">
        <v>193</v>
      </c>
      <c r="C94" s="17">
        <f>C95</f>
        <v>0</v>
      </c>
      <c r="D94" s="17">
        <f t="shared" si="6"/>
        <v>0</v>
      </c>
      <c r="E94" s="17">
        <f>E95</f>
        <v>0</v>
      </c>
    </row>
    <row r="95" spans="1:5" ht="47.25" hidden="1">
      <c r="A95" s="15" t="s">
        <v>24</v>
      </c>
      <c r="B95" s="16" t="s">
        <v>194</v>
      </c>
      <c r="C95" s="17"/>
      <c r="D95" s="17">
        <f t="shared" si="6"/>
        <v>0</v>
      </c>
      <c r="E95" s="17"/>
    </row>
    <row r="96" spans="1:5" ht="15.75" hidden="1">
      <c r="A96" s="15" t="s">
        <v>195</v>
      </c>
      <c r="B96" s="16" t="s">
        <v>196</v>
      </c>
      <c r="C96" s="17">
        <f>SUM(C97)</f>
        <v>0</v>
      </c>
      <c r="D96" s="17">
        <f t="shared" si="6"/>
        <v>0</v>
      </c>
      <c r="E96" s="17">
        <f>SUM(E97)</f>
        <v>0</v>
      </c>
    </row>
    <row r="97" spans="1:5" ht="31.5" hidden="1">
      <c r="A97" s="15" t="s">
        <v>197</v>
      </c>
      <c r="B97" s="16" t="s">
        <v>198</v>
      </c>
      <c r="C97" s="17"/>
      <c r="D97" s="17">
        <f t="shared" si="6"/>
        <v>0</v>
      </c>
      <c r="E97" s="17"/>
    </row>
    <row r="98" spans="1:5" ht="47.25">
      <c r="A98" s="15" t="s">
        <v>25</v>
      </c>
      <c r="B98" s="16" t="s">
        <v>199</v>
      </c>
      <c r="C98" s="17">
        <f>C99+C103+C105+C107+C112+C115+C119+C117+C109+C101</f>
        <v>2137.9</v>
      </c>
      <c r="D98" s="17">
        <f t="shared" si="6"/>
        <v>8517</v>
      </c>
      <c r="E98" s="17">
        <f>E99+E103+E105+E107+E112+E115+E119+E117+E109+E101</f>
        <v>10654.9</v>
      </c>
    </row>
    <row r="99" spans="1:5" ht="63" hidden="1">
      <c r="A99" s="15" t="s">
        <v>200</v>
      </c>
      <c r="B99" s="16" t="s">
        <v>201</v>
      </c>
      <c r="C99" s="17">
        <f>C100</f>
        <v>0</v>
      </c>
      <c r="D99" s="17">
        <f t="shared" si="6"/>
        <v>0</v>
      </c>
      <c r="E99" s="17">
        <f>E100</f>
        <v>0</v>
      </c>
    </row>
    <row r="100" spans="1:5" ht="63" hidden="1">
      <c r="A100" s="15" t="s">
        <v>202</v>
      </c>
      <c r="B100" s="16" t="s">
        <v>203</v>
      </c>
      <c r="C100" s="17"/>
      <c r="D100" s="17">
        <f t="shared" si="6"/>
        <v>0</v>
      </c>
      <c r="E100" s="17"/>
    </row>
    <row r="101" spans="1:5" ht="31.5" hidden="1">
      <c r="A101" s="15" t="s">
        <v>204</v>
      </c>
      <c r="B101" s="16" t="s">
        <v>205</v>
      </c>
      <c r="C101" s="17">
        <f>SUM(C102)</f>
        <v>0</v>
      </c>
      <c r="D101" s="17">
        <f t="shared" si="6"/>
        <v>0</v>
      </c>
      <c r="E101" s="17">
        <f>SUM(E102)</f>
        <v>0</v>
      </c>
    </row>
    <row r="102" spans="1:5" ht="31.5" hidden="1">
      <c r="A102" s="15" t="s">
        <v>206</v>
      </c>
      <c r="B102" s="16" t="s">
        <v>207</v>
      </c>
      <c r="C102" s="17"/>
      <c r="D102" s="17">
        <f t="shared" si="6"/>
        <v>0</v>
      </c>
      <c r="E102" s="17"/>
    </row>
    <row r="103" spans="1:5" ht="94.5">
      <c r="A103" s="15" t="s">
        <v>208</v>
      </c>
      <c r="B103" s="16" t="s">
        <v>209</v>
      </c>
      <c r="C103" s="17">
        <f>SUM(C104)</f>
        <v>0</v>
      </c>
      <c r="D103" s="17">
        <f t="shared" si="6"/>
        <v>8000</v>
      </c>
      <c r="E103" s="17">
        <f>SUM(E104)</f>
        <v>8000</v>
      </c>
    </row>
    <row r="104" spans="1:5" ht="63">
      <c r="A104" s="15" t="s">
        <v>210</v>
      </c>
      <c r="B104" s="16" t="s">
        <v>211</v>
      </c>
      <c r="C104" s="17"/>
      <c r="D104" s="17">
        <f t="shared" si="6"/>
        <v>8000</v>
      </c>
      <c r="E104" s="17">
        <v>8000</v>
      </c>
    </row>
    <row r="105" spans="1:5" ht="47.25" hidden="1">
      <c r="A105" s="15" t="s">
        <v>212</v>
      </c>
      <c r="B105" s="16" t="s">
        <v>213</v>
      </c>
      <c r="C105" s="17">
        <f>C106</f>
        <v>0</v>
      </c>
      <c r="D105" s="17">
        <f t="shared" si="6"/>
        <v>0</v>
      </c>
      <c r="E105" s="17">
        <f>E106</f>
        <v>0</v>
      </c>
    </row>
    <row r="106" spans="1:5" ht="63" hidden="1">
      <c r="A106" s="15" t="s">
        <v>214</v>
      </c>
      <c r="B106" s="16" t="s">
        <v>215</v>
      </c>
      <c r="C106" s="17"/>
      <c r="D106" s="17">
        <f t="shared" si="6"/>
        <v>0</v>
      </c>
      <c r="E106" s="17"/>
    </row>
    <row r="107" spans="1:5" ht="63" hidden="1">
      <c r="A107" s="15" t="s">
        <v>216</v>
      </c>
      <c r="B107" s="16" t="s">
        <v>217</v>
      </c>
      <c r="C107" s="17">
        <f>C108</f>
        <v>0</v>
      </c>
      <c r="D107" s="17">
        <f t="shared" si="6"/>
        <v>0</v>
      </c>
      <c r="E107" s="17">
        <f>E108</f>
        <v>0</v>
      </c>
    </row>
    <row r="108" spans="1:5" ht="63" hidden="1">
      <c r="A108" s="15" t="s">
        <v>218</v>
      </c>
      <c r="B108" s="16" t="s">
        <v>219</v>
      </c>
      <c r="C108" s="17"/>
      <c r="D108" s="17">
        <f t="shared" si="6"/>
        <v>0</v>
      </c>
      <c r="E108" s="17"/>
    </row>
    <row r="109" spans="1:5" ht="149.25" customHeight="1" hidden="1">
      <c r="A109" s="15" t="s">
        <v>220</v>
      </c>
      <c r="B109" s="16" t="s">
        <v>221</v>
      </c>
      <c r="C109" s="17">
        <f aca="true" t="shared" si="8" ref="C109:E110">C110</f>
        <v>0</v>
      </c>
      <c r="D109" s="17">
        <f t="shared" si="6"/>
        <v>0</v>
      </c>
      <c r="E109" s="17">
        <f t="shared" si="8"/>
        <v>0</v>
      </c>
    </row>
    <row r="110" spans="1:5" ht="108" customHeight="1" hidden="1">
      <c r="A110" s="15" t="s">
        <v>222</v>
      </c>
      <c r="B110" s="16" t="s">
        <v>223</v>
      </c>
      <c r="C110" s="17">
        <f t="shared" si="8"/>
        <v>0</v>
      </c>
      <c r="D110" s="17">
        <f t="shared" si="6"/>
        <v>0</v>
      </c>
      <c r="E110" s="17">
        <f t="shared" si="8"/>
        <v>0</v>
      </c>
    </row>
    <row r="111" spans="1:5" ht="94.5" hidden="1">
      <c r="A111" s="15" t="s">
        <v>224</v>
      </c>
      <c r="B111" s="16" t="s">
        <v>225</v>
      </c>
      <c r="C111" s="17"/>
      <c r="D111" s="17">
        <f t="shared" si="6"/>
        <v>0</v>
      </c>
      <c r="E111" s="17"/>
    </row>
    <row r="112" spans="1:5" ht="78.75" hidden="1">
      <c r="A112" s="15" t="s">
        <v>226</v>
      </c>
      <c r="B112" s="16" t="s">
        <v>227</v>
      </c>
      <c r="C112" s="17">
        <f>SUM(C113)</f>
        <v>0</v>
      </c>
      <c r="D112" s="17">
        <f t="shared" si="6"/>
        <v>0</v>
      </c>
      <c r="E112" s="17">
        <f>SUM(E113)</f>
        <v>0</v>
      </c>
    </row>
    <row r="113" spans="1:5" ht="78.75" hidden="1">
      <c r="A113" s="15" t="s">
        <v>228</v>
      </c>
      <c r="B113" s="16" t="s">
        <v>229</v>
      </c>
      <c r="C113" s="17">
        <f>C114</f>
        <v>0</v>
      </c>
      <c r="D113" s="17">
        <f t="shared" si="6"/>
        <v>0</v>
      </c>
      <c r="E113" s="17">
        <f>E114</f>
        <v>0</v>
      </c>
    </row>
    <row r="114" spans="1:5" ht="63" hidden="1">
      <c r="A114" s="15" t="s">
        <v>32</v>
      </c>
      <c r="B114" s="16" t="s">
        <v>230</v>
      </c>
      <c r="C114" s="17"/>
      <c r="D114" s="17">
        <f t="shared" si="6"/>
        <v>0</v>
      </c>
      <c r="E114" s="17"/>
    </row>
    <row r="115" spans="1:5" ht="31.5" hidden="1">
      <c r="A115" s="15" t="s">
        <v>231</v>
      </c>
      <c r="B115" s="16" t="s">
        <v>232</v>
      </c>
      <c r="C115" s="17">
        <f aca="true" t="shared" si="9" ref="C115:E117">C116</f>
        <v>0</v>
      </c>
      <c r="D115" s="17">
        <f t="shared" si="6"/>
        <v>0</v>
      </c>
      <c r="E115" s="17">
        <f t="shared" si="9"/>
        <v>0</v>
      </c>
    </row>
    <row r="116" spans="1:5" ht="47.25" hidden="1">
      <c r="A116" s="15" t="s">
        <v>233</v>
      </c>
      <c r="B116" s="16" t="s">
        <v>234</v>
      </c>
      <c r="C116" s="17"/>
      <c r="D116" s="17">
        <f t="shared" si="6"/>
        <v>0</v>
      </c>
      <c r="E116" s="17"/>
    </row>
    <row r="117" spans="1:5" ht="47.25" hidden="1">
      <c r="A117" s="15" t="s">
        <v>235</v>
      </c>
      <c r="B117" s="16" t="s">
        <v>236</v>
      </c>
      <c r="C117" s="17">
        <f t="shared" si="9"/>
        <v>0</v>
      </c>
      <c r="D117" s="17">
        <f t="shared" si="6"/>
        <v>0</v>
      </c>
      <c r="E117" s="17">
        <f t="shared" si="9"/>
        <v>0</v>
      </c>
    </row>
    <row r="118" spans="1:5" ht="63" hidden="1">
      <c r="A118" s="15" t="s">
        <v>237</v>
      </c>
      <c r="B118" s="16" t="s">
        <v>238</v>
      </c>
      <c r="C118" s="17"/>
      <c r="D118" s="17">
        <f t="shared" si="6"/>
        <v>0</v>
      </c>
      <c r="E118" s="17"/>
    </row>
    <row r="119" spans="1:5" ht="15.75">
      <c r="A119" s="15" t="s">
        <v>239</v>
      </c>
      <c r="B119" s="16" t="s">
        <v>240</v>
      </c>
      <c r="C119" s="17">
        <f>C120</f>
        <v>2137.9</v>
      </c>
      <c r="D119" s="17">
        <f t="shared" si="6"/>
        <v>517</v>
      </c>
      <c r="E119" s="17">
        <f>E120</f>
        <v>2654.9</v>
      </c>
    </row>
    <row r="120" spans="1:5" ht="31.5">
      <c r="A120" s="15" t="s">
        <v>241</v>
      </c>
      <c r="B120" s="16" t="s">
        <v>242</v>
      </c>
      <c r="C120" s="17">
        <f>SUM(C121:C127)</f>
        <v>2137.9</v>
      </c>
      <c r="D120" s="17">
        <f t="shared" si="6"/>
        <v>517</v>
      </c>
      <c r="E120" s="17">
        <f>SUM(E121:E127)</f>
        <v>2654.9</v>
      </c>
    </row>
    <row r="121" spans="1:5" ht="78.75" hidden="1">
      <c r="A121" s="18" t="s">
        <v>26</v>
      </c>
      <c r="B121" s="19"/>
      <c r="C121" s="17"/>
      <c r="D121" s="17">
        <f t="shared" si="6"/>
        <v>0</v>
      </c>
      <c r="E121" s="17"/>
    </row>
    <row r="122" spans="1:5" ht="78.75" hidden="1">
      <c r="A122" s="18" t="s">
        <v>243</v>
      </c>
      <c r="B122" s="19"/>
      <c r="C122" s="17"/>
      <c r="D122" s="17">
        <f t="shared" si="6"/>
        <v>0</v>
      </c>
      <c r="E122" s="17"/>
    </row>
    <row r="123" spans="1:5" ht="78.75" hidden="1">
      <c r="A123" s="18" t="s">
        <v>244</v>
      </c>
      <c r="B123" s="19"/>
      <c r="C123" s="17"/>
      <c r="D123" s="17">
        <f t="shared" si="6"/>
        <v>0</v>
      </c>
      <c r="E123" s="17"/>
    </row>
    <row r="124" spans="1:5" ht="63" hidden="1">
      <c r="A124" s="18" t="s">
        <v>27</v>
      </c>
      <c r="B124" s="19"/>
      <c r="C124" s="17"/>
      <c r="D124" s="17">
        <f t="shared" si="6"/>
        <v>0</v>
      </c>
      <c r="E124" s="17"/>
    </row>
    <row r="125" spans="1:5" ht="94.5" hidden="1">
      <c r="A125" s="20" t="s">
        <v>335</v>
      </c>
      <c r="B125" s="19"/>
      <c r="C125" s="17">
        <v>2101.1</v>
      </c>
      <c r="D125" s="17">
        <f t="shared" si="6"/>
        <v>45.90000000000009</v>
      </c>
      <c r="E125" s="17">
        <v>2147</v>
      </c>
    </row>
    <row r="126" spans="1:5" ht="78.75" hidden="1">
      <c r="A126" s="20" t="s">
        <v>334</v>
      </c>
      <c r="B126" s="19"/>
      <c r="C126" s="17"/>
      <c r="D126" s="17">
        <f t="shared" si="6"/>
        <v>471</v>
      </c>
      <c r="E126" s="17">
        <v>471</v>
      </c>
    </row>
    <row r="127" spans="1:5" ht="63" hidden="1">
      <c r="A127" s="20" t="s">
        <v>245</v>
      </c>
      <c r="B127" s="19"/>
      <c r="C127" s="17">
        <v>36.8</v>
      </c>
      <c r="D127" s="17">
        <f t="shared" si="6"/>
        <v>0.10000000000000142</v>
      </c>
      <c r="E127" s="17">
        <v>36.9</v>
      </c>
    </row>
    <row r="128" spans="1:5" ht="31.5">
      <c r="A128" s="15" t="s">
        <v>246</v>
      </c>
      <c r="B128" s="16" t="s">
        <v>247</v>
      </c>
      <c r="C128" s="17">
        <f>C129+C131+C133+C137+C139+C141+C143+C145+C164+C166+C168+C170+C172+C174+C176+C135</f>
        <v>157064.4</v>
      </c>
      <c r="D128" s="17">
        <f t="shared" si="6"/>
        <v>10951.100000000006</v>
      </c>
      <c r="E128" s="17">
        <f>E129+E131+E133+E137+E139+E141+E143+E145+E164+E166+E168+E170+E172+E174+E176+E135</f>
        <v>168015.5</v>
      </c>
    </row>
    <row r="129" spans="1:5" ht="47.25" hidden="1">
      <c r="A129" s="15" t="s">
        <v>248</v>
      </c>
      <c r="B129" s="16" t="s">
        <v>249</v>
      </c>
      <c r="C129" s="17">
        <f>C130</f>
        <v>0</v>
      </c>
      <c r="D129" s="17">
        <f t="shared" si="6"/>
        <v>0</v>
      </c>
      <c r="E129" s="17">
        <f>E130</f>
        <v>0</v>
      </c>
    </row>
    <row r="130" spans="1:5" ht="47.25" hidden="1">
      <c r="A130" s="15" t="s">
        <v>250</v>
      </c>
      <c r="B130" s="16" t="s">
        <v>251</v>
      </c>
      <c r="C130" s="17">
        <v>0</v>
      </c>
      <c r="D130" s="17">
        <f t="shared" si="6"/>
        <v>0</v>
      </c>
      <c r="E130" s="17">
        <v>0</v>
      </c>
    </row>
    <row r="131" spans="1:5" ht="47.25" hidden="1">
      <c r="A131" s="15" t="s">
        <v>252</v>
      </c>
      <c r="B131" s="16" t="s">
        <v>253</v>
      </c>
      <c r="C131" s="17">
        <f>C132</f>
        <v>0</v>
      </c>
      <c r="D131" s="17">
        <f t="shared" si="6"/>
        <v>0</v>
      </c>
      <c r="E131" s="17">
        <f>E132</f>
        <v>0</v>
      </c>
    </row>
    <row r="132" spans="1:5" ht="47.25" hidden="1">
      <c r="A132" s="15" t="s">
        <v>28</v>
      </c>
      <c r="B132" s="16" t="s">
        <v>254</v>
      </c>
      <c r="C132" s="17"/>
      <c r="D132" s="17">
        <f t="shared" si="6"/>
        <v>0</v>
      </c>
      <c r="E132" s="17"/>
    </row>
    <row r="133" spans="1:5" ht="63" hidden="1">
      <c r="A133" s="15" t="s">
        <v>255</v>
      </c>
      <c r="B133" s="16" t="s">
        <v>256</v>
      </c>
      <c r="C133" s="17">
        <f>C134</f>
        <v>0</v>
      </c>
      <c r="D133" s="17">
        <f t="shared" si="6"/>
        <v>0</v>
      </c>
      <c r="E133" s="17">
        <f>E134</f>
        <v>0</v>
      </c>
    </row>
    <row r="134" spans="1:5" ht="63" hidden="1">
      <c r="A134" s="15" t="s">
        <v>257</v>
      </c>
      <c r="B134" s="16" t="s">
        <v>258</v>
      </c>
      <c r="C134" s="17">
        <v>0</v>
      </c>
      <c r="D134" s="17">
        <f t="shared" si="6"/>
        <v>0</v>
      </c>
      <c r="E134" s="17">
        <v>0</v>
      </c>
    </row>
    <row r="135" spans="1:5" ht="63" hidden="1">
      <c r="A135" s="15" t="s">
        <v>259</v>
      </c>
      <c r="B135" s="16" t="s">
        <v>260</v>
      </c>
      <c r="C135" s="17">
        <f>SUM(C136)</f>
        <v>0</v>
      </c>
      <c r="D135" s="17">
        <f t="shared" si="6"/>
        <v>0</v>
      </c>
      <c r="E135" s="17">
        <f>SUM(E136)</f>
        <v>0</v>
      </c>
    </row>
    <row r="136" spans="1:5" ht="78.75" hidden="1">
      <c r="A136" s="15" t="s">
        <v>261</v>
      </c>
      <c r="B136" s="16" t="s">
        <v>262</v>
      </c>
      <c r="C136" s="17"/>
      <c r="D136" s="17">
        <f t="shared" si="6"/>
        <v>0</v>
      </c>
      <c r="E136" s="17"/>
    </row>
    <row r="137" spans="1:5" ht="78.75" hidden="1">
      <c r="A137" s="15" t="s">
        <v>263</v>
      </c>
      <c r="B137" s="16" t="s">
        <v>264</v>
      </c>
      <c r="C137" s="17">
        <f>C138</f>
        <v>0</v>
      </c>
      <c r="D137" s="17">
        <f t="shared" si="6"/>
        <v>0</v>
      </c>
      <c r="E137" s="17">
        <f>E138</f>
        <v>0</v>
      </c>
    </row>
    <row r="138" spans="1:5" ht="63" hidden="1">
      <c r="A138" s="15" t="s">
        <v>29</v>
      </c>
      <c r="B138" s="16" t="s">
        <v>265</v>
      </c>
      <c r="C138" s="17">
        <v>0</v>
      </c>
      <c r="D138" s="17">
        <f aca="true" t="shared" si="10" ref="D138:D191">E138-C138</f>
        <v>0</v>
      </c>
      <c r="E138" s="17">
        <v>0</v>
      </c>
    </row>
    <row r="139" spans="1:5" ht="47.25">
      <c r="A139" s="15" t="s">
        <v>266</v>
      </c>
      <c r="B139" s="16" t="s">
        <v>267</v>
      </c>
      <c r="C139" s="17">
        <f>C140</f>
        <v>564.6</v>
      </c>
      <c r="D139" s="17">
        <f t="shared" si="10"/>
        <v>21.699999999999932</v>
      </c>
      <c r="E139" s="17">
        <f>E140</f>
        <v>586.3</v>
      </c>
    </row>
    <row r="140" spans="1:5" ht="63">
      <c r="A140" s="15" t="s">
        <v>268</v>
      </c>
      <c r="B140" s="16" t="s">
        <v>269</v>
      </c>
      <c r="C140" s="17">
        <v>564.6</v>
      </c>
      <c r="D140" s="17">
        <f t="shared" si="10"/>
        <v>21.699999999999932</v>
      </c>
      <c r="E140" s="17">
        <v>586.3</v>
      </c>
    </row>
    <row r="141" spans="1:5" ht="47.25" hidden="1">
      <c r="A141" s="15" t="s">
        <v>270</v>
      </c>
      <c r="B141" s="16" t="s">
        <v>271</v>
      </c>
      <c r="C141" s="17">
        <f>C142</f>
        <v>0</v>
      </c>
      <c r="D141" s="17">
        <f t="shared" si="10"/>
        <v>0</v>
      </c>
      <c r="E141" s="17">
        <f>E142</f>
        <v>0</v>
      </c>
    </row>
    <row r="142" spans="1:5" ht="47.25" hidden="1">
      <c r="A142" s="15" t="s">
        <v>272</v>
      </c>
      <c r="B142" s="16" t="s">
        <v>273</v>
      </c>
      <c r="C142" s="17"/>
      <c r="D142" s="17">
        <f t="shared" si="10"/>
        <v>0</v>
      </c>
      <c r="E142" s="17"/>
    </row>
    <row r="143" spans="1:5" ht="63" hidden="1">
      <c r="A143" s="15" t="s">
        <v>274</v>
      </c>
      <c r="B143" s="16" t="s">
        <v>275</v>
      </c>
      <c r="C143" s="17">
        <f>C144</f>
        <v>0</v>
      </c>
      <c r="D143" s="17">
        <f t="shared" si="10"/>
        <v>0</v>
      </c>
      <c r="E143" s="17">
        <f>E144</f>
        <v>0</v>
      </c>
    </row>
    <row r="144" spans="1:5" ht="47.25" hidden="1">
      <c r="A144" s="15" t="s">
        <v>30</v>
      </c>
      <c r="B144" s="16" t="s">
        <v>276</v>
      </c>
      <c r="C144" s="17">
        <v>0</v>
      </c>
      <c r="D144" s="17">
        <f t="shared" si="10"/>
        <v>0</v>
      </c>
      <c r="E144" s="17">
        <v>0</v>
      </c>
    </row>
    <row r="145" spans="1:5" ht="47.25">
      <c r="A145" s="15" t="s">
        <v>277</v>
      </c>
      <c r="B145" s="16" t="s">
        <v>278</v>
      </c>
      <c r="C145" s="17">
        <f>C146</f>
        <v>138343.69999999998</v>
      </c>
      <c r="D145" s="17">
        <f t="shared" si="10"/>
        <v>2513.000000000029</v>
      </c>
      <c r="E145" s="17">
        <f>E146</f>
        <v>140856.7</v>
      </c>
    </row>
    <row r="146" spans="1:5" ht="47.25">
      <c r="A146" s="15" t="s">
        <v>31</v>
      </c>
      <c r="B146" s="16" t="s">
        <v>279</v>
      </c>
      <c r="C146" s="17">
        <f>SUM(C147:C163)</f>
        <v>138343.69999999998</v>
      </c>
      <c r="D146" s="17">
        <f t="shared" si="10"/>
        <v>2513.000000000029</v>
      </c>
      <c r="E146" s="17">
        <f>SUM(E147:E163)</f>
        <v>140856.7</v>
      </c>
    </row>
    <row r="147" spans="1:5" s="22" customFormat="1" ht="78.75" hidden="1">
      <c r="A147" s="21" t="s">
        <v>337</v>
      </c>
      <c r="B147" s="19"/>
      <c r="C147" s="17">
        <v>479</v>
      </c>
      <c r="D147" s="17">
        <f t="shared" si="10"/>
        <v>126</v>
      </c>
      <c r="E147" s="17">
        <v>605</v>
      </c>
    </row>
    <row r="148" spans="1:5" s="22" customFormat="1" ht="110.25" hidden="1">
      <c r="A148" s="21" t="s">
        <v>33</v>
      </c>
      <c r="B148" s="19"/>
      <c r="C148" s="17">
        <v>605</v>
      </c>
      <c r="D148" s="17">
        <f t="shared" si="10"/>
        <v>159</v>
      </c>
      <c r="E148" s="17">
        <v>764</v>
      </c>
    </row>
    <row r="149" spans="1:5" s="22" customFormat="1" ht="126" hidden="1">
      <c r="A149" s="21" t="s">
        <v>34</v>
      </c>
      <c r="B149" s="19"/>
      <c r="C149" s="17">
        <v>0</v>
      </c>
      <c r="D149" s="17">
        <f t="shared" si="10"/>
        <v>0</v>
      </c>
      <c r="E149" s="17"/>
    </row>
    <row r="150" spans="1:5" s="22" customFormat="1" ht="47.25" hidden="1">
      <c r="A150" s="21" t="s">
        <v>35</v>
      </c>
      <c r="B150" s="19"/>
      <c r="C150" s="17">
        <v>0.5</v>
      </c>
      <c r="D150" s="17">
        <f t="shared" si="10"/>
        <v>-0.5</v>
      </c>
      <c r="E150" s="17"/>
    </row>
    <row r="151" spans="1:5" s="22" customFormat="1" ht="141.75" hidden="1">
      <c r="A151" s="21" t="s">
        <v>336</v>
      </c>
      <c r="B151" s="19"/>
      <c r="C151" s="17">
        <v>136352</v>
      </c>
      <c r="D151" s="17">
        <f t="shared" si="10"/>
        <v>2035</v>
      </c>
      <c r="E151" s="17">
        <v>138387</v>
      </c>
    </row>
    <row r="152" spans="1:5" s="22" customFormat="1" ht="113.25" customHeight="1" hidden="1">
      <c r="A152" s="21" t="s">
        <v>338</v>
      </c>
      <c r="B152" s="19"/>
      <c r="C152" s="17">
        <v>665.8</v>
      </c>
      <c r="D152" s="17">
        <f t="shared" si="10"/>
        <v>48.200000000000045</v>
      </c>
      <c r="E152" s="17">
        <v>714</v>
      </c>
    </row>
    <row r="153" spans="1:5" s="22" customFormat="1" ht="94.5" hidden="1">
      <c r="A153" s="21" t="s">
        <v>36</v>
      </c>
      <c r="B153" s="19"/>
      <c r="C153" s="17"/>
      <c r="D153" s="17">
        <f t="shared" si="10"/>
        <v>0</v>
      </c>
      <c r="E153" s="17"/>
    </row>
    <row r="154" spans="1:5" s="22" customFormat="1" ht="31.5" hidden="1">
      <c r="A154" s="21" t="s">
        <v>37</v>
      </c>
      <c r="B154" s="19"/>
      <c r="C154" s="17">
        <v>0</v>
      </c>
      <c r="D154" s="17">
        <f t="shared" si="10"/>
        <v>0</v>
      </c>
      <c r="E154" s="17"/>
    </row>
    <row r="155" spans="1:5" s="22" customFormat="1" ht="31.5" hidden="1">
      <c r="A155" s="21" t="s">
        <v>38</v>
      </c>
      <c r="B155" s="19"/>
      <c r="C155" s="17">
        <v>0</v>
      </c>
      <c r="D155" s="17">
        <f t="shared" si="10"/>
        <v>0</v>
      </c>
      <c r="E155" s="17"/>
    </row>
    <row r="156" spans="1:5" s="22" customFormat="1" ht="63" hidden="1">
      <c r="A156" s="21" t="s">
        <v>39</v>
      </c>
      <c r="B156" s="19"/>
      <c r="C156" s="17">
        <v>0</v>
      </c>
      <c r="D156" s="17">
        <f t="shared" si="10"/>
        <v>0</v>
      </c>
      <c r="E156" s="17"/>
    </row>
    <row r="157" spans="1:5" s="22" customFormat="1" ht="31.5" hidden="1">
      <c r="A157" s="21" t="s">
        <v>40</v>
      </c>
      <c r="B157" s="19"/>
      <c r="C157" s="17">
        <v>0</v>
      </c>
      <c r="D157" s="17">
        <f t="shared" si="10"/>
        <v>0</v>
      </c>
      <c r="E157" s="17"/>
    </row>
    <row r="158" spans="1:5" s="22" customFormat="1" ht="31.5" hidden="1">
      <c r="A158" s="21" t="s">
        <v>41</v>
      </c>
      <c r="B158" s="19"/>
      <c r="C158" s="17">
        <v>0</v>
      </c>
      <c r="D158" s="17">
        <f t="shared" si="10"/>
        <v>0</v>
      </c>
      <c r="E158" s="17"/>
    </row>
    <row r="159" spans="1:5" s="22" customFormat="1" ht="31.5" hidden="1">
      <c r="A159" s="21" t="s">
        <v>42</v>
      </c>
      <c r="B159" s="19"/>
      <c r="C159" s="17">
        <v>0</v>
      </c>
      <c r="D159" s="17">
        <f t="shared" si="10"/>
        <v>0</v>
      </c>
      <c r="E159" s="17"/>
    </row>
    <row r="160" spans="1:5" s="22" customFormat="1" ht="47.25" hidden="1">
      <c r="A160" s="21" t="s">
        <v>280</v>
      </c>
      <c r="B160" s="19"/>
      <c r="C160" s="17">
        <v>54.3</v>
      </c>
      <c r="D160" s="17">
        <f t="shared" si="10"/>
        <v>-5.299999999999997</v>
      </c>
      <c r="E160" s="17">
        <v>49</v>
      </c>
    </row>
    <row r="161" spans="1:5" s="22" customFormat="1" ht="173.25" hidden="1">
      <c r="A161" s="21" t="s">
        <v>339</v>
      </c>
      <c r="B161" s="19"/>
      <c r="C161" s="17">
        <v>0</v>
      </c>
      <c r="D161" s="17">
        <f t="shared" si="10"/>
        <v>0.7</v>
      </c>
      <c r="E161" s="17">
        <v>0.7</v>
      </c>
    </row>
    <row r="162" spans="1:5" s="22" customFormat="1" ht="141.75" hidden="1">
      <c r="A162" s="21" t="s">
        <v>281</v>
      </c>
      <c r="B162" s="19"/>
      <c r="C162" s="17"/>
      <c r="D162" s="17">
        <f t="shared" si="10"/>
        <v>125</v>
      </c>
      <c r="E162" s="17">
        <v>125</v>
      </c>
    </row>
    <row r="163" spans="1:5" s="22" customFormat="1" ht="157.5" hidden="1">
      <c r="A163" s="21" t="s">
        <v>282</v>
      </c>
      <c r="B163" s="19"/>
      <c r="C163" s="17">
        <v>187.1</v>
      </c>
      <c r="D163" s="17">
        <f t="shared" si="10"/>
        <v>24.900000000000006</v>
      </c>
      <c r="E163" s="17">
        <v>212</v>
      </c>
    </row>
    <row r="164" spans="1:5" ht="94.5">
      <c r="A164" s="15" t="s">
        <v>283</v>
      </c>
      <c r="B164" s="16" t="s">
        <v>284</v>
      </c>
      <c r="C164" s="17">
        <f>C165</f>
        <v>3432</v>
      </c>
      <c r="D164" s="17">
        <f t="shared" si="10"/>
        <v>4337</v>
      </c>
      <c r="E164" s="17">
        <f>E165</f>
        <v>7769</v>
      </c>
    </row>
    <row r="165" spans="1:5" ht="94.5">
      <c r="A165" s="15" t="s">
        <v>43</v>
      </c>
      <c r="B165" s="16" t="s">
        <v>285</v>
      </c>
      <c r="C165" s="17">
        <v>3432</v>
      </c>
      <c r="D165" s="17">
        <f t="shared" si="10"/>
        <v>4337</v>
      </c>
      <c r="E165" s="17">
        <v>7769</v>
      </c>
    </row>
    <row r="166" spans="1:5" ht="78.75">
      <c r="A166" s="15" t="s">
        <v>286</v>
      </c>
      <c r="B166" s="16" t="s">
        <v>287</v>
      </c>
      <c r="C166" s="17">
        <f>C167</f>
        <v>12793.5</v>
      </c>
      <c r="D166" s="17">
        <f t="shared" si="10"/>
        <v>3.5</v>
      </c>
      <c r="E166" s="17">
        <f>E167</f>
        <v>12797</v>
      </c>
    </row>
    <row r="167" spans="1:5" ht="63">
      <c r="A167" s="15" t="s">
        <v>44</v>
      </c>
      <c r="B167" s="16" t="s">
        <v>288</v>
      </c>
      <c r="C167" s="17">
        <v>12793.5</v>
      </c>
      <c r="D167" s="17">
        <f t="shared" si="10"/>
        <v>3.5</v>
      </c>
      <c r="E167" s="17">
        <v>12797</v>
      </c>
    </row>
    <row r="168" spans="1:5" ht="110.25">
      <c r="A168" s="15" t="s">
        <v>289</v>
      </c>
      <c r="B168" s="16" t="s">
        <v>290</v>
      </c>
      <c r="C168" s="17">
        <f>C169</f>
        <v>1372.6</v>
      </c>
      <c r="D168" s="17">
        <f t="shared" si="10"/>
        <v>17.40000000000009</v>
      </c>
      <c r="E168" s="17">
        <f>E169</f>
        <v>1390</v>
      </c>
    </row>
    <row r="169" spans="1:5" ht="94.5">
      <c r="A169" s="15" t="s">
        <v>291</v>
      </c>
      <c r="B169" s="16" t="s">
        <v>292</v>
      </c>
      <c r="C169" s="17">
        <v>1372.6</v>
      </c>
      <c r="D169" s="17">
        <f t="shared" si="10"/>
        <v>17.40000000000009</v>
      </c>
      <c r="E169" s="17">
        <v>1390</v>
      </c>
    </row>
    <row r="170" spans="1:5" ht="31.5">
      <c r="A170" s="15" t="s">
        <v>293</v>
      </c>
      <c r="B170" s="23" t="s">
        <v>294</v>
      </c>
      <c r="C170" s="17">
        <f>C171</f>
        <v>0</v>
      </c>
      <c r="D170" s="17">
        <f t="shared" si="10"/>
        <v>1804</v>
      </c>
      <c r="E170" s="17">
        <f>E171</f>
        <v>1804</v>
      </c>
    </row>
    <row r="171" spans="1:5" ht="31.5">
      <c r="A171" s="15" t="s">
        <v>45</v>
      </c>
      <c r="B171" s="23" t="s">
        <v>295</v>
      </c>
      <c r="C171" s="17"/>
      <c r="D171" s="17">
        <f t="shared" si="10"/>
        <v>1804</v>
      </c>
      <c r="E171" s="17">
        <v>1804</v>
      </c>
    </row>
    <row r="172" spans="1:5" ht="94.5" hidden="1">
      <c r="A172" s="15" t="s">
        <v>296</v>
      </c>
      <c r="B172" s="23" t="s">
        <v>297</v>
      </c>
      <c r="C172" s="17">
        <f>C173</f>
        <v>0</v>
      </c>
      <c r="D172" s="17">
        <f t="shared" si="10"/>
        <v>0</v>
      </c>
      <c r="E172" s="17">
        <f>E173</f>
        <v>0</v>
      </c>
    </row>
    <row r="173" spans="1:5" ht="78.75" hidden="1">
      <c r="A173" s="15" t="s">
        <v>46</v>
      </c>
      <c r="B173" s="23" t="s">
        <v>298</v>
      </c>
      <c r="C173" s="17"/>
      <c r="D173" s="17">
        <f t="shared" si="10"/>
        <v>0</v>
      </c>
      <c r="E173" s="17"/>
    </row>
    <row r="174" spans="1:5" ht="126">
      <c r="A174" s="15" t="s">
        <v>299</v>
      </c>
      <c r="B174" s="23" t="s">
        <v>300</v>
      </c>
      <c r="C174" s="17">
        <f>C175</f>
        <v>0</v>
      </c>
      <c r="D174" s="17">
        <f t="shared" si="10"/>
        <v>1125</v>
      </c>
      <c r="E174" s="17">
        <f>E175</f>
        <v>1125</v>
      </c>
    </row>
    <row r="175" spans="1:5" ht="126">
      <c r="A175" s="15" t="s">
        <v>301</v>
      </c>
      <c r="B175" s="23" t="s">
        <v>302</v>
      </c>
      <c r="C175" s="17"/>
      <c r="D175" s="17">
        <f t="shared" si="10"/>
        <v>1125</v>
      </c>
      <c r="E175" s="17">
        <v>1125</v>
      </c>
    </row>
    <row r="176" spans="1:5" ht="94.5">
      <c r="A176" s="15" t="s">
        <v>303</v>
      </c>
      <c r="B176" s="23" t="s">
        <v>304</v>
      </c>
      <c r="C176" s="17">
        <f>C177</f>
        <v>558</v>
      </c>
      <c r="D176" s="17">
        <f t="shared" si="10"/>
        <v>1129.5</v>
      </c>
      <c r="E176" s="17">
        <f>E177</f>
        <v>1687.5</v>
      </c>
    </row>
    <row r="177" spans="1:5" ht="110.25">
      <c r="A177" s="15" t="s">
        <v>47</v>
      </c>
      <c r="B177" s="23" t="s">
        <v>305</v>
      </c>
      <c r="C177" s="17">
        <v>558</v>
      </c>
      <c r="D177" s="17">
        <f t="shared" si="10"/>
        <v>1129.5</v>
      </c>
      <c r="E177" s="17">
        <v>1687.5</v>
      </c>
    </row>
    <row r="178" spans="1:5" ht="15.75" hidden="1">
      <c r="A178" s="15" t="s">
        <v>306</v>
      </c>
      <c r="B178" s="23" t="s">
        <v>307</v>
      </c>
      <c r="C178" s="23"/>
      <c r="D178" s="38">
        <f t="shared" si="10"/>
        <v>0</v>
      </c>
      <c r="E178" s="24">
        <f>E179+E181+E183</f>
        <v>0</v>
      </c>
    </row>
    <row r="179" spans="1:5" ht="63" hidden="1">
      <c r="A179" s="15" t="s">
        <v>308</v>
      </c>
      <c r="B179" s="23" t="s">
        <v>309</v>
      </c>
      <c r="C179" s="23"/>
      <c r="D179" s="38">
        <f t="shared" si="10"/>
        <v>0</v>
      </c>
      <c r="E179" s="24">
        <f>E180</f>
        <v>0</v>
      </c>
    </row>
    <row r="180" spans="1:5" ht="78.75" hidden="1">
      <c r="A180" s="15" t="s">
        <v>310</v>
      </c>
      <c r="B180" s="23" t="s">
        <v>311</v>
      </c>
      <c r="C180" s="23"/>
      <c r="D180" s="38">
        <f t="shared" si="10"/>
        <v>0</v>
      </c>
      <c r="E180" s="24"/>
    </row>
    <row r="181" spans="1:5" ht="47.25" hidden="1">
      <c r="A181" s="15" t="s">
        <v>312</v>
      </c>
      <c r="B181" s="23" t="s">
        <v>313</v>
      </c>
      <c r="C181" s="23"/>
      <c r="D181" s="38">
        <f t="shared" si="10"/>
        <v>0</v>
      </c>
      <c r="E181" s="24">
        <f>E182</f>
        <v>0</v>
      </c>
    </row>
    <row r="182" spans="1:5" ht="110.25" hidden="1">
      <c r="A182" s="15" t="s">
        <v>314</v>
      </c>
      <c r="B182" s="23" t="s">
        <v>315</v>
      </c>
      <c r="C182" s="23"/>
      <c r="D182" s="38">
        <f t="shared" si="10"/>
        <v>0</v>
      </c>
      <c r="E182" s="24"/>
    </row>
    <row r="183" spans="1:5" ht="31.5" hidden="1">
      <c r="A183" s="15" t="s">
        <v>316</v>
      </c>
      <c r="B183" s="23" t="s">
        <v>317</v>
      </c>
      <c r="C183" s="23"/>
      <c r="D183" s="38">
        <f t="shared" si="10"/>
        <v>0</v>
      </c>
      <c r="E183" s="24">
        <f>E184</f>
        <v>0</v>
      </c>
    </row>
    <row r="184" spans="1:5" ht="47.25" hidden="1">
      <c r="A184" s="15" t="s">
        <v>318</v>
      </c>
      <c r="B184" s="23" t="s">
        <v>319</v>
      </c>
      <c r="C184" s="23"/>
      <c r="D184" s="38">
        <f t="shared" si="10"/>
        <v>0</v>
      </c>
      <c r="E184" s="24"/>
    </row>
    <row r="185" spans="1:5" ht="15.75" hidden="1">
      <c r="A185" s="15" t="s">
        <v>320</v>
      </c>
      <c r="B185" s="23" t="s">
        <v>321</v>
      </c>
      <c r="C185" s="23"/>
      <c r="D185" s="38">
        <f t="shared" si="10"/>
        <v>0</v>
      </c>
      <c r="E185" s="24">
        <f>SUM(E186)</f>
        <v>0</v>
      </c>
    </row>
    <row r="186" spans="1:5" ht="31.5" hidden="1">
      <c r="A186" s="15" t="s">
        <v>48</v>
      </c>
      <c r="B186" s="23" t="s">
        <v>322</v>
      </c>
      <c r="C186" s="23"/>
      <c r="D186" s="38">
        <f t="shared" si="10"/>
        <v>0</v>
      </c>
      <c r="E186" s="24"/>
    </row>
    <row r="187" spans="1:5" ht="126" hidden="1">
      <c r="A187" s="15" t="s">
        <v>323</v>
      </c>
      <c r="B187" s="23" t="s">
        <v>324</v>
      </c>
      <c r="C187" s="23"/>
      <c r="D187" s="38">
        <f t="shared" si="10"/>
        <v>0</v>
      </c>
      <c r="E187" s="24">
        <f>E188</f>
        <v>0</v>
      </c>
    </row>
    <row r="188" spans="1:5" ht="78.75" hidden="1">
      <c r="A188" s="15" t="s">
        <v>325</v>
      </c>
      <c r="B188" s="23" t="s">
        <v>326</v>
      </c>
      <c r="C188" s="23"/>
      <c r="D188" s="38">
        <f t="shared" si="10"/>
        <v>0</v>
      </c>
      <c r="E188" s="24"/>
    </row>
    <row r="189" spans="1:5" ht="63" hidden="1">
      <c r="A189" s="15" t="s">
        <v>19</v>
      </c>
      <c r="B189" s="23" t="s">
        <v>327</v>
      </c>
      <c r="C189" s="23"/>
      <c r="D189" s="38">
        <f t="shared" si="10"/>
        <v>0</v>
      </c>
      <c r="E189" s="24">
        <f>E190</f>
        <v>0</v>
      </c>
    </row>
    <row r="190" spans="1:5" ht="63" hidden="1">
      <c r="A190" s="15" t="s">
        <v>328</v>
      </c>
      <c r="B190" s="23" t="s">
        <v>329</v>
      </c>
      <c r="C190" s="23"/>
      <c r="D190" s="38">
        <f t="shared" si="10"/>
        <v>0</v>
      </c>
      <c r="E190" s="24"/>
    </row>
    <row r="191" ht="15.75" hidden="1">
      <c r="D191" s="38">
        <f t="shared" si="10"/>
        <v>0</v>
      </c>
    </row>
    <row r="192" ht="15.75">
      <c r="B192" s="13" t="s">
        <v>330</v>
      </c>
    </row>
  </sheetData>
  <sheetProtection/>
  <mergeCells count="8">
    <mergeCell ref="D6:D7"/>
    <mergeCell ref="C2:E2"/>
    <mergeCell ref="C3:E4"/>
    <mergeCell ref="A5:E5"/>
    <mergeCell ref="E6:E7"/>
    <mergeCell ref="C6:C7"/>
    <mergeCell ref="A6:A7"/>
    <mergeCell ref="B6:B7"/>
  </mergeCells>
  <printOptions/>
  <pageMargins left="0.25" right="0.25" top="0.75" bottom="0.75" header="0.3" footer="0.3"/>
  <pageSetup horizontalDpi="600" verticalDpi="600" orientation="portrait" paperSize="9" scale="55" r:id="rId1"/>
  <rowBreaks count="1" manualBreakCount="1">
    <brk id="11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2"/>
  <sheetViews>
    <sheetView tabSelected="1" view="pageBreakPreview" zoomScale="60" zoomScalePageLayoutView="0" workbookViewId="0" topLeftCell="A1">
      <selection activeCell="N200" sqref="N200"/>
    </sheetView>
  </sheetViews>
  <sheetFormatPr defaultColWidth="9.00390625" defaultRowHeight="12.75"/>
  <cols>
    <col min="1" max="1" width="50.375" style="12" customWidth="1"/>
    <col min="2" max="2" width="33.125" style="13" customWidth="1"/>
    <col min="3" max="3" width="17.75390625" style="13" hidden="1" customWidth="1"/>
    <col min="4" max="4" width="16.75390625" style="11" customWidth="1"/>
    <col min="5" max="5" width="19.875" style="5" customWidth="1"/>
    <col min="6" max="6" width="18.00390625" style="5" customWidth="1"/>
    <col min="7" max="7" width="17.625" style="5" hidden="1" customWidth="1"/>
    <col min="8" max="8" width="15.375" style="5" hidden="1" customWidth="1"/>
    <col min="9" max="9" width="13.875" style="5" hidden="1" customWidth="1"/>
    <col min="10" max="10" width="13.00390625" style="5" hidden="1" customWidth="1"/>
    <col min="11" max="11" width="11.25390625" style="5" hidden="1" customWidth="1"/>
    <col min="12" max="12" width="0" style="5" hidden="1" customWidth="1"/>
    <col min="13" max="13" width="13.75390625" style="5" bestFit="1" customWidth="1"/>
    <col min="14" max="14" width="16.25390625" style="5" customWidth="1"/>
    <col min="15" max="16384" width="9.125" style="5" customWidth="1"/>
  </cols>
  <sheetData>
    <row r="1" spans="1:8" ht="15.75">
      <c r="A1" s="2"/>
      <c r="B1" s="3"/>
      <c r="C1" s="3"/>
      <c r="D1" s="44"/>
      <c r="E1" s="45"/>
      <c r="F1" s="44"/>
      <c r="G1" s="45"/>
      <c r="H1" s="4"/>
    </row>
    <row r="2" spans="1:8" ht="15" customHeight="1">
      <c r="A2" s="2"/>
      <c r="B2" s="3"/>
      <c r="C2" s="3"/>
      <c r="D2" s="44"/>
      <c r="E2" s="55" t="s">
        <v>356</v>
      </c>
      <c r="F2" s="55"/>
      <c r="G2" s="55"/>
      <c r="H2" s="6"/>
    </row>
    <row r="3" spans="1:8" ht="12.75" customHeight="1">
      <c r="A3" s="2"/>
      <c r="B3" s="41"/>
      <c r="C3" s="41"/>
      <c r="D3" s="56" t="s">
        <v>352</v>
      </c>
      <c r="E3" s="56"/>
      <c r="F3" s="56"/>
      <c r="G3" s="56"/>
      <c r="H3" s="1"/>
    </row>
    <row r="4" spans="1:8" ht="42.75" customHeight="1">
      <c r="A4" s="2"/>
      <c r="B4" s="41"/>
      <c r="C4" s="41"/>
      <c r="D4" s="56"/>
      <c r="E4" s="56"/>
      <c r="F4" s="56"/>
      <c r="G4" s="56"/>
      <c r="H4" s="6"/>
    </row>
    <row r="5" spans="1:8" ht="15.75">
      <c r="A5" s="7"/>
      <c r="B5" s="3"/>
      <c r="C5" s="3"/>
      <c r="D5" s="3"/>
      <c r="E5" s="3"/>
      <c r="F5" s="3"/>
      <c r="G5" s="8"/>
      <c r="H5" s="1"/>
    </row>
    <row r="6" spans="1:8" ht="24.75" customHeight="1">
      <c r="A6" s="69" t="s">
        <v>358</v>
      </c>
      <c r="B6" s="69"/>
      <c r="C6" s="69"/>
      <c r="D6" s="69"/>
      <c r="E6" s="69"/>
      <c r="F6" s="69"/>
      <c r="G6" s="10"/>
      <c r="H6" s="9"/>
    </row>
    <row r="7" spans="1:7" s="11" customFormat="1" ht="21.75" customHeight="1">
      <c r="A7" s="10"/>
      <c r="B7" s="10"/>
      <c r="C7" s="10"/>
      <c r="D7" s="10"/>
      <c r="E7" s="10"/>
      <c r="F7" s="10"/>
      <c r="G7" s="11" t="s">
        <v>70</v>
      </c>
    </row>
    <row r="8" spans="1:3" s="11" customFormat="1" ht="15.75" hidden="1">
      <c r="A8" s="12"/>
      <c r="B8" s="13"/>
      <c r="C8" s="13"/>
    </row>
    <row r="9" spans="1:8" s="42" customFormat="1" ht="15.75">
      <c r="A9" s="60" t="s">
        <v>71</v>
      </c>
      <c r="B9" s="63" t="s">
        <v>355</v>
      </c>
      <c r="C9" s="58" t="s">
        <v>69</v>
      </c>
      <c r="D9" s="58"/>
      <c r="E9" s="58"/>
      <c r="F9" s="60" t="s">
        <v>354</v>
      </c>
      <c r="G9" s="66" t="s">
        <v>333</v>
      </c>
      <c r="H9" s="66"/>
    </row>
    <row r="10" spans="1:8" s="42" customFormat="1" ht="15.75">
      <c r="A10" s="61"/>
      <c r="B10" s="64"/>
      <c r="C10" s="67" t="s">
        <v>353</v>
      </c>
      <c r="D10" s="67" t="s">
        <v>343</v>
      </c>
      <c r="E10" s="67" t="s">
        <v>367</v>
      </c>
      <c r="F10" s="61"/>
      <c r="G10" s="66"/>
      <c r="H10" s="66"/>
    </row>
    <row r="11" spans="1:8" s="14" customFormat="1" ht="58.5" customHeight="1">
      <c r="A11" s="62"/>
      <c r="B11" s="65"/>
      <c r="C11" s="68"/>
      <c r="D11" s="68"/>
      <c r="E11" s="68"/>
      <c r="F11" s="62"/>
      <c r="G11" s="30" t="s">
        <v>331</v>
      </c>
      <c r="H11" s="30" t="s">
        <v>332</v>
      </c>
    </row>
    <row r="12" spans="1:8" ht="15.75">
      <c r="A12" s="15" t="s">
        <v>72</v>
      </c>
      <c r="B12" s="16" t="s">
        <v>73</v>
      </c>
      <c r="C12" s="40">
        <f>C13+C90</f>
        <v>294337.82999999996</v>
      </c>
      <c r="D12" s="40">
        <f>E12-C12</f>
        <v>35611.97000000009</v>
      </c>
      <c r="E12" s="40">
        <f>E13+E90</f>
        <v>329949.80000000005</v>
      </c>
      <c r="F12" s="40">
        <f>F13+F90</f>
        <v>340761.7</v>
      </c>
      <c r="G12" s="31">
        <f>E12/D12*100</f>
        <v>926.513753662039</v>
      </c>
      <c r="H12" s="32">
        <f>F12/E12*100</f>
        <v>103.27683180896001</v>
      </c>
    </row>
    <row r="13" spans="1:10" ht="17.25" customHeight="1">
      <c r="A13" s="15" t="s">
        <v>49</v>
      </c>
      <c r="B13" s="16" t="s">
        <v>74</v>
      </c>
      <c r="C13" s="40">
        <f>C14+C47</f>
        <v>57915.229999999996</v>
      </c>
      <c r="D13" s="40">
        <f aca="true" t="shared" si="0" ref="D13:D76">E13-C13</f>
        <v>22179.770000000004</v>
      </c>
      <c r="E13" s="40">
        <f>E14+E47</f>
        <v>80095</v>
      </c>
      <c r="F13" s="40">
        <f>F14+F47</f>
        <v>83092</v>
      </c>
      <c r="G13" s="31">
        <f aca="true" t="shared" si="1" ref="G13:H75">E13/D13*100</f>
        <v>361.11736054972613</v>
      </c>
      <c r="H13" s="32">
        <f t="shared" si="1"/>
        <v>103.74180660465697</v>
      </c>
      <c r="I13" s="5">
        <v>75778</v>
      </c>
      <c r="J13" s="33">
        <f>D13-I13</f>
        <v>-53598.229999999996</v>
      </c>
    </row>
    <row r="14" spans="1:8" ht="15.75" hidden="1">
      <c r="A14" s="15" t="s">
        <v>75</v>
      </c>
      <c r="B14" s="16"/>
      <c r="C14" s="40">
        <f>C15+C21+C29+C36+C39</f>
        <v>49729.64</v>
      </c>
      <c r="D14" s="40">
        <f t="shared" si="0"/>
        <v>27262.759999999995</v>
      </c>
      <c r="E14" s="40">
        <f>E15+E21+E29+E36+E39</f>
        <v>76992.4</v>
      </c>
      <c r="F14" s="40">
        <f>F15+F21+F29+F36+F39</f>
        <v>79956.4</v>
      </c>
      <c r="G14" s="31">
        <f t="shared" si="1"/>
        <v>282.40867762471595</v>
      </c>
      <c r="H14" s="32">
        <f t="shared" si="1"/>
        <v>103.84973062276276</v>
      </c>
    </row>
    <row r="15" spans="1:14" ht="15.75">
      <c r="A15" s="15" t="s">
        <v>50</v>
      </c>
      <c r="B15" s="16" t="s">
        <v>76</v>
      </c>
      <c r="C15" s="40">
        <f>C16</f>
        <v>30840</v>
      </c>
      <c r="D15" s="40">
        <f t="shared" si="0"/>
        <v>2627</v>
      </c>
      <c r="E15" s="40">
        <f>E16</f>
        <v>33467</v>
      </c>
      <c r="F15" s="40">
        <f>F16</f>
        <v>34464</v>
      </c>
      <c r="G15" s="31">
        <f t="shared" si="1"/>
        <v>1273.9626950894558</v>
      </c>
      <c r="H15" s="32">
        <f t="shared" si="1"/>
        <v>102.97905399348612</v>
      </c>
      <c r="M15" s="33"/>
      <c r="N15" s="33"/>
    </row>
    <row r="16" spans="1:8" ht="15.75">
      <c r="A16" s="15" t="s">
        <v>51</v>
      </c>
      <c r="B16" s="16" t="s">
        <v>77</v>
      </c>
      <c r="C16" s="40">
        <f>SUM(C17:C20)</f>
        <v>30840</v>
      </c>
      <c r="D16" s="40">
        <f t="shared" si="0"/>
        <v>2627</v>
      </c>
      <c r="E16" s="40">
        <f>SUM(E17:E20)</f>
        <v>33467</v>
      </c>
      <c r="F16" s="40">
        <f>SUM(F17:F20)</f>
        <v>34464</v>
      </c>
      <c r="G16" s="31">
        <f t="shared" si="1"/>
        <v>1273.9626950894558</v>
      </c>
      <c r="H16" s="32">
        <f t="shared" si="1"/>
        <v>102.97905399348612</v>
      </c>
    </row>
    <row r="17" spans="1:8" ht="97.5">
      <c r="A17" s="15" t="s">
        <v>78</v>
      </c>
      <c r="B17" s="16" t="s">
        <v>79</v>
      </c>
      <c r="C17" s="40">
        <v>30650</v>
      </c>
      <c r="D17" s="40">
        <f t="shared" si="0"/>
        <v>2553</v>
      </c>
      <c r="E17" s="40">
        <v>33203</v>
      </c>
      <c r="F17" s="40">
        <v>34186</v>
      </c>
      <c r="G17" s="31">
        <f t="shared" si="1"/>
        <v>1300.548374461418</v>
      </c>
      <c r="H17" s="32">
        <f t="shared" si="1"/>
        <v>102.96057585157968</v>
      </c>
    </row>
    <row r="18" spans="1:8" ht="141.75">
      <c r="A18" s="15" t="s">
        <v>80</v>
      </c>
      <c r="B18" s="16" t="s">
        <v>81</v>
      </c>
      <c r="C18" s="40">
        <v>70</v>
      </c>
      <c r="D18" s="40">
        <f t="shared" si="0"/>
        <v>57</v>
      </c>
      <c r="E18" s="40">
        <v>127</v>
      </c>
      <c r="F18" s="40">
        <v>134</v>
      </c>
      <c r="G18" s="31">
        <f t="shared" si="1"/>
        <v>222.80701754385964</v>
      </c>
      <c r="H18" s="32">
        <f t="shared" si="1"/>
        <v>105.51181102362204</v>
      </c>
    </row>
    <row r="19" spans="1:8" ht="78" customHeight="1">
      <c r="A19" s="15" t="s">
        <v>82</v>
      </c>
      <c r="B19" s="16" t="s">
        <v>83</v>
      </c>
      <c r="C19" s="40">
        <v>32</v>
      </c>
      <c r="D19" s="40">
        <f t="shared" si="0"/>
        <v>0</v>
      </c>
      <c r="E19" s="40">
        <v>32</v>
      </c>
      <c r="F19" s="40">
        <v>35</v>
      </c>
      <c r="G19" s="31" t="e">
        <f t="shared" si="1"/>
        <v>#DIV/0!</v>
      </c>
      <c r="H19" s="32">
        <f t="shared" si="1"/>
        <v>109.375</v>
      </c>
    </row>
    <row r="20" spans="1:8" ht="145.5" customHeight="1">
      <c r="A20" s="15" t="s">
        <v>84</v>
      </c>
      <c r="B20" s="16" t="s">
        <v>85</v>
      </c>
      <c r="C20" s="40">
        <v>88</v>
      </c>
      <c r="D20" s="40">
        <f t="shared" si="0"/>
        <v>17</v>
      </c>
      <c r="E20" s="40">
        <v>105</v>
      </c>
      <c r="F20" s="40">
        <v>109</v>
      </c>
      <c r="G20" s="31">
        <f t="shared" si="1"/>
        <v>617.6470588235294</v>
      </c>
      <c r="H20" s="32">
        <f t="shared" si="1"/>
        <v>103.80952380952382</v>
      </c>
    </row>
    <row r="21" spans="1:8" ht="15.75">
      <c r="A21" s="15" t="s">
        <v>52</v>
      </c>
      <c r="B21" s="16" t="s">
        <v>86</v>
      </c>
      <c r="C21" s="40">
        <f>C22+C27+C28</f>
        <v>13960.24</v>
      </c>
      <c r="D21" s="40">
        <f t="shared" si="0"/>
        <v>5901.76</v>
      </c>
      <c r="E21" s="40">
        <f>E22+E27+E28</f>
        <v>19862</v>
      </c>
      <c r="F21" s="40">
        <f>F22+F27+F28</f>
        <v>20653</v>
      </c>
      <c r="G21" s="31">
        <f t="shared" si="1"/>
        <v>336.54367510708664</v>
      </c>
      <c r="H21" s="32">
        <f t="shared" si="1"/>
        <v>103.98247910583022</v>
      </c>
    </row>
    <row r="22" spans="1:8" ht="41.25" customHeight="1">
      <c r="A22" s="15" t="s">
        <v>53</v>
      </c>
      <c r="B22" s="16" t="s">
        <v>87</v>
      </c>
      <c r="C22" s="40">
        <f>SUM(C23:C26)</f>
        <v>4183</v>
      </c>
      <c r="D22" s="40">
        <f t="shared" si="0"/>
        <v>5658</v>
      </c>
      <c r="E22" s="40">
        <f>SUM(E23:E26)</f>
        <v>9841</v>
      </c>
      <c r="F22" s="40">
        <f>SUM(F23:F26)</f>
        <v>10232</v>
      </c>
      <c r="G22" s="31">
        <f t="shared" si="1"/>
        <v>173.93071756804525</v>
      </c>
      <c r="H22" s="32">
        <f t="shared" si="1"/>
        <v>103.97317345798191</v>
      </c>
    </row>
    <row r="23" spans="1:8" ht="47.25">
      <c r="A23" s="15" t="s">
        <v>88</v>
      </c>
      <c r="B23" s="16" t="s">
        <v>89</v>
      </c>
      <c r="C23" s="40">
        <v>1318</v>
      </c>
      <c r="D23" s="40">
        <f t="shared" si="0"/>
        <v>1812</v>
      </c>
      <c r="E23" s="40">
        <v>3130</v>
      </c>
      <c r="F23" s="40">
        <v>3255</v>
      </c>
      <c r="G23" s="31">
        <f t="shared" si="1"/>
        <v>172.7373068432671</v>
      </c>
      <c r="H23" s="32">
        <f t="shared" si="1"/>
        <v>103.99361022364218</v>
      </c>
    </row>
    <row r="24" spans="1:8" ht="63">
      <c r="A24" s="15" t="s">
        <v>90</v>
      </c>
      <c r="B24" s="16" t="s">
        <v>91</v>
      </c>
      <c r="C24" s="40">
        <v>865</v>
      </c>
      <c r="D24" s="40">
        <f t="shared" si="0"/>
        <v>3411</v>
      </c>
      <c r="E24" s="40">
        <v>4276</v>
      </c>
      <c r="F24" s="40">
        <v>4447</v>
      </c>
      <c r="G24" s="31">
        <f t="shared" si="1"/>
        <v>125.35913221929053</v>
      </c>
      <c r="H24" s="32">
        <f t="shared" si="1"/>
        <v>103.99906454630496</v>
      </c>
    </row>
    <row r="25" spans="1:8" ht="50.25" customHeight="1">
      <c r="A25" s="15" t="s">
        <v>92</v>
      </c>
      <c r="B25" s="16" t="s">
        <v>93</v>
      </c>
      <c r="C25" s="40">
        <v>0</v>
      </c>
      <c r="D25" s="40">
        <f t="shared" si="0"/>
        <v>50</v>
      </c>
      <c r="E25" s="40">
        <v>50</v>
      </c>
      <c r="F25" s="40">
        <v>50</v>
      </c>
      <c r="G25" s="31">
        <f t="shared" si="1"/>
        <v>100</v>
      </c>
      <c r="H25" s="32">
        <f t="shared" si="1"/>
        <v>100</v>
      </c>
    </row>
    <row r="26" spans="1:8" ht="39" customHeight="1">
      <c r="A26" s="15" t="s">
        <v>94</v>
      </c>
      <c r="B26" s="16" t="s">
        <v>95</v>
      </c>
      <c r="C26" s="40">
        <v>2000</v>
      </c>
      <c r="D26" s="40">
        <f t="shared" si="0"/>
        <v>385</v>
      </c>
      <c r="E26" s="40">
        <v>2385</v>
      </c>
      <c r="F26" s="40">
        <v>2480</v>
      </c>
      <c r="G26" s="31">
        <f t="shared" si="1"/>
        <v>619.4805194805194</v>
      </c>
      <c r="H26" s="32">
        <f t="shared" si="1"/>
        <v>103.98322851153038</v>
      </c>
    </row>
    <row r="27" spans="1:8" ht="31.5">
      <c r="A27" s="15" t="s">
        <v>54</v>
      </c>
      <c r="B27" s="16" t="s">
        <v>96</v>
      </c>
      <c r="C27" s="40">
        <v>9278.24</v>
      </c>
      <c r="D27" s="40">
        <f t="shared" si="0"/>
        <v>331.7600000000002</v>
      </c>
      <c r="E27" s="40">
        <v>9610</v>
      </c>
      <c r="F27" s="40">
        <v>9995</v>
      </c>
      <c r="G27" s="31">
        <f t="shared" si="1"/>
        <v>2896.6722932240154</v>
      </c>
      <c r="H27" s="32">
        <f t="shared" si="1"/>
        <v>104.00624349635797</v>
      </c>
    </row>
    <row r="28" spans="1:8" ht="15.75">
      <c r="A28" s="15" t="s">
        <v>55</v>
      </c>
      <c r="B28" s="16" t="s">
        <v>97</v>
      </c>
      <c r="C28" s="40">
        <v>499</v>
      </c>
      <c r="D28" s="40">
        <f t="shared" si="0"/>
        <v>-88</v>
      </c>
      <c r="E28" s="40">
        <v>411</v>
      </c>
      <c r="F28" s="40">
        <v>426</v>
      </c>
      <c r="G28" s="31">
        <f t="shared" si="1"/>
        <v>-467.04545454545456</v>
      </c>
      <c r="H28" s="32">
        <f t="shared" si="1"/>
        <v>103.64963503649636</v>
      </c>
    </row>
    <row r="29" spans="1:8" ht="15.75">
      <c r="A29" s="15" t="s">
        <v>56</v>
      </c>
      <c r="B29" s="16" t="s">
        <v>98</v>
      </c>
      <c r="C29" s="40">
        <f>C30+C33</f>
        <v>2590.4</v>
      </c>
      <c r="D29" s="40">
        <f t="shared" si="0"/>
        <v>19601</v>
      </c>
      <c r="E29" s="40">
        <f>E30+E33</f>
        <v>22191.4</v>
      </c>
      <c r="F29" s="40">
        <f>F30+F33</f>
        <v>23287.4</v>
      </c>
      <c r="G29" s="31">
        <f t="shared" si="1"/>
        <v>113.21565226263968</v>
      </c>
      <c r="H29" s="32">
        <f t="shared" si="1"/>
        <v>104.93885018520687</v>
      </c>
    </row>
    <row r="30" spans="1:8" ht="15.75">
      <c r="A30" s="15" t="s">
        <v>57</v>
      </c>
      <c r="B30" s="16" t="s">
        <v>99</v>
      </c>
      <c r="C30" s="40">
        <f>C31+C32</f>
        <v>2590.4</v>
      </c>
      <c r="D30" s="40">
        <f t="shared" si="0"/>
        <v>19601</v>
      </c>
      <c r="E30" s="40">
        <f>E31+E32</f>
        <v>22191.4</v>
      </c>
      <c r="F30" s="40">
        <f>F31+F32</f>
        <v>23287.4</v>
      </c>
      <c r="G30" s="31">
        <f t="shared" si="1"/>
        <v>113.21565226263968</v>
      </c>
      <c r="H30" s="32">
        <f t="shared" si="1"/>
        <v>104.93885018520687</v>
      </c>
    </row>
    <row r="31" spans="1:8" ht="47.25">
      <c r="A31" s="15" t="s">
        <v>58</v>
      </c>
      <c r="B31" s="16" t="s">
        <v>100</v>
      </c>
      <c r="C31" s="40">
        <v>2590</v>
      </c>
      <c r="D31" s="40">
        <f t="shared" si="0"/>
        <v>19601</v>
      </c>
      <c r="E31" s="40">
        <v>22191</v>
      </c>
      <c r="F31" s="40">
        <v>23287</v>
      </c>
      <c r="G31" s="31">
        <f t="shared" si="1"/>
        <v>113.2136115504311</v>
      </c>
      <c r="H31" s="32">
        <f t="shared" si="1"/>
        <v>104.93893920958948</v>
      </c>
    </row>
    <row r="32" spans="1:8" ht="47.25">
      <c r="A32" s="15" t="s">
        <v>59</v>
      </c>
      <c r="B32" s="16" t="s">
        <v>101</v>
      </c>
      <c r="C32" s="40">
        <v>0.4</v>
      </c>
      <c r="D32" s="40">
        <f t="shared" si="0"/>
        <v>0</v>
      </c>
      <c r="E32" s="40">
        <v>0.4</v>
      </c>
      <c r="F32" s="40">
        <v>0.4</v>
      </c>
      <c r="G32" s="31" t="e">
        <f t="shared" si="1"/>
        <v>#DIV/0!</v>
      </c>
      <c r="H32" s="32">
        <f t="shared" si="1"/>
        <v>100</v>
      </c>
    </row>
    <row r="33" spans="1:8" ht="15.75" hidden="1">
      <c r="A33" s="15" t="s">
        <v>60</v>
      </c>
      <c r="B33" s="16" t="s">
        <v>102</v>
      </c>
      <c r="C33" s="40">
        <f>C34+C35</f>
        <v>0</v>
      </c>
      <c r="D33" s="40">
        <f t="shared" si="0"/>
        <v>0</v>
      </c>
      <c r="E33" s="40">
        <f>E34+E35</f>
        <v>0</v>
      </c>
      <c r="F33" s="40">
        <f>F34+F35</f>
        <v>0</v>
      </c>
      <c r="G33" s="31" t="e">
        <f t="shared" si="1"/>
        <v>#DIV/0!</v>
      </c>
      <c r="H33" s="32" t="e">
        <f t="shared" si="1"/>
        <v>#DIV/0!</v>
      </c>
    </row>
    <row r="34" spans="1:8" ht="15.75" hidden="1">
      <c r="A34" s="15" t="s">
        <v>61</v>
      </c>
      <c r="B34" s="16" t="s">
        <v>103</v>
      </c>
      <c r="C34" s="40"/>
      <c r="D34" s="40">
        <f t="shared" si="0"/>
        <v>0</v>
      </c>
      <c r="E34" s="40"/>
      <c r="F34" s="40"/>
      <c r="G34" s="31" t="e">
        <f t="shared" si="1"/>
        <v>#DIV/0!</v>
      </c>
      <c r="H34" s="32" t="e">
        <f t="shared" si="1"/>
        <v>#DIV/0!</v>
      </c>
    </row>
    <row r="35" spans="1:8" ht="15.75" hidden="1">
      <c r="A35" s="15" t="s">
        <v>62</v>
      </c>
      <c r="B35" s="16" t="s">
        <v>104</v>
      </c>
      <c r="C35" s="40"/>
      <c r="D35" s="40">
        <f t="shared" si="0"/>
        <v>0</v>
      </c>
      <c r="E35" s="40"/>
      <c r="F35" s="40"/>
      <c r="G35" s="31" t="e">
        <f t="shared" si="1"/>
        <v>#DIV/0!</v>
      </c>
      <c r="H35" s="32" t="e">
        <f t="shared" si="1"/>
        <v>#DIV/0!</v>
      </c>
    </row>
    <row r="36" spans="1:8" ht="47.25">
      <c r="A36" s="15" t="s">
        <v>63</v>
      </c>
      <c r="B36" s="16" t="s">
        <v>105</v>
      </c>
      <c r="C36" s="40">
        <f aca="true" t="shared" si="2" ref="C36:F37">C37</f>
        <v>150</v>
      </c>
      <c r="D36" s="40">
        <f t="shared" si="0"/>
        <v>-40</v>
      </c>
      <c r="E36" s="40">
        <f t="shared" si="2"/>
        <v>110</v>
      </c>
      <c r="F36" s="40">
        <f t="shared" si="2"/>
        <v>130</v>
      </c>
      <c r="G36" s="31">
        <f t="shared" si="1"/>
        <v>-275</v>
      </c>
      <c r="H36" s="32">
        <f t="shared" si="1"/>
        <v>118.18181818181819</v>
      </c>
    </row>
    <row r="37" spans="1:8" ht="15.75">
      <c r="A37" s="15" t="s">
        <v>64</v>
      </c>
      <c r="B37" s="16" t="s">
        <v>106</v>
      </c>
      <c r="C37" s="40">
        <f t="shared" si="2"/>
        <v>150</v>
      </c>
      <c r="D37" s="40">
        <f t="shared" si="0"/>
        <v>-40</v>
      </c>
      <c r="E37" s="40">
        <f t="shared" si="2"/>
        <v>110</v>
      </c>
      <c r="F37" s="40">
        <f t="shared" si="2"/>
        <v>130</v>
      </c>
      <c r="G37" s="31">
        <f t="shared" si="1"/>
        <v>-275</v>
      </c>
      <c r="H37" s="32">
        <f t="shared" si="1"/>
        <v>118.18181818181819</v>
      </c>
    </row>
    <row r="38" spans="1:8" ht="31.5">
      <c r="A38" s="15" t="s">
        <v>65</v>
      </c>
      <c r="B38" s="16" t="s">
        <v>107</v>
      </c>
      <c r="C38" s="40">
        <v>150</v>
      </c>
      <c r="D38" s="40">
        <f t="shared" si="0"/>
        <v>-40</v>
      </c>
      <c r="E38" s="40">
        <v>110</v>
      </c>
      <c r="F38" s="40">
        <v>130</v>
      </c>
      <c r="G38" s="31">
        <f t="shared" si="1"/>
        <v>-275</v>
      </c>
      <c r="H38" s="32">
        <f t="shared" si="1"/>
        <v>118.18181818181819</v>
      </c>
    </row>
    <row r="39" spans="1:8" ht="15.75">
      <c r="A39" s="15" t="s">
        <v>66</v>
      </c>
      <c r="B39" s="16" t="s">
        <v>108</v>
      </c>
      <c r="C39" s="40">
        <f>C40+C42</f>
        <v>2189</v>
      </c>
      <c r="D39" s="40">
        <f t="shared" si="0"/>
        <v>-827</v>
      </c>
      <c r="E39" s="40">
        <f>E40+E42</f>
        <v>1362</v>
      </c>
      <c r="F39" s="40">
        <f>F40+F42</f>
        <v>1422</v>
      </c>
      <c r="G39" s="31">
        <f t="shared" si="1"/>
        <v>-164.69165659008465</v>
      </c>
      <c r="H39" s="32">
        <f t="shared" si="1"/>
        <v>104.40528634361232</v>
      </c>
    </row>
    <row r="40" spans="1:8" ht="47.25">
      <c r="A40" s="15" t="s">
        <v>67</v>
      </c>
      <c r="B40" s="16" t="s">
        <v>109</v>
      </c>
      <c r="C40" s="40">
        <f>C41</f>
        <v>900</v>
      </c>
      <c r="D40" s="40">
        <f t="shared" si="0"/>
        <v>-300</v>
      </c>
      <c r="E40" s="40">
        <f>E41</f>
        <v>600</v>
      </c>
      <c r="F40" s="40">
        <f>F41</f>
        <v>650</v>
      </c>
      <c r="G40" s="31">
        <f t="shared" si="1"/>
        <v>-200</v>
      </c>
      <c r="H40" s="32">
        <f t="shared" si="1"/>
        <v>108.33333333333333</v>
      </c>
    </row>
    <row r="41" spans="1:8" ht="63">
      <c r="A41" s="15" t="s">
        <v>110</v>
      </c>
      <c r="B41" s="16" t="s">
        <v>111</v>
      </c>
      <c r="C41" s="40">
        <v>900</v>
      </c>
      <c r="D41" s="40">
        <f t="shared" si="0"/>
        <v>-300</v>
      </c>
      <c r="E41" s="40">
        <v>600</v>
      </c>
      <c r="F41" s="40">
        <v>650</v>
      </c>
      <c r="G41" s="31">
        <f t="shared" si="1"/>
        <v>-200</v>
      </c>
      <c r="H41" s="32">
        <f t="shared" si="1"/>
        <v>108.33333333333333</v>
      </c>
    </row>
    <row r="42" spans="1:8" ht="47.25">
      <c r="A42" s="15" t="s">
        <v>68</v>
      </c>
      <c r="B42" s="16" t="s">
        <v>112</v>
      </c>
      <c r="C42" s="40">
        <f>C43+C45+C46</f>
        <v>1289</v>
      </c>
      <c r="D42" s="40">
        <f t="shared" si="0"/>
        <v>-527</v>
      </c>
      <c r="E42" s="40">
        <f>E43+E45+E46</f>
        <v>762</v>
      </c>
      <c r="F42" s="40">
        <f>F43+F45+F46</f>
        <v>772</v>
      </c>
      <c r="G42" s="31">
        <f t="shared" si="1"/>
        <v>-144.5920303605313</v>
      </c>
      <c r="H42" s="32">
        <f t="shared" si="1"/>
        <v>101.31233595800524</v>
      </c>
    </row>
    <row r="43" spans="1:8" ht="78.75">
      <c r="A43" s="15" t="s">
        <v>113</v>
      </c>
      <c r="B43" s="16" t="s">
        <v>114</v>
      </c>
      <c r="C43" s="40">
        <f>C44</f>
        <v>1280</v>
      </c>
      <c r="D43" s="40">
        <f t="shared" si="0"/>
        <v>-527</v>
      </c>
      <c r="E43" s="40">
        <f>E44</f>
        <v>753</v>
      </c>
      <c r="F43" s="40">
        <f>F44</f>
        <v>763</v>
      </c>
      <c r="G43" s="31">
        <f t="shared" si="1"/>
        <v>-142.88425047438332</v>
      </c>
      <c r="H43" s="32">
        <f t="shared" si="1"/>
        <v>101.32802124833998</v>
      </c>
    </row>
    <row r="44" spans="1:8" ht="94.5">
      <c r="A44" s="15" t="s">
        <v>115</v>
      </c>
      <c r="B44" s="16" t="s">
        <v>116</v>
      </c>
      <c r="C44" s="40">
        <v>1280</v>
      </c>
      <c r="D44" s="40">
        <f t="shared" si="0"/>
        <v>-527</v>
      </c>
      <c r="E44" s="40">
        <v>753</v>
      </c>
      <c r="F44" s="40">
        <v>763</v>
      </c>
      <c r="G44" s="31">
        <f t="shared" si="1"/>
        <v>-142.88425047438332</v>
      </c>
      <c r="H44" s="32">
        <f t="shared" si="1"/>
        <v>101.32802124833998</v>
      </c>
    </row>
    <row r="45" spans="1:8" ht="94.5" hidden="1">
      <c r="A45" s="15" t="s">
        <v>117</v>
      </c>
      <c r="B45" s="16" t="s">
        <v>118</v>
      </c>
      <c r="C45" s="40"/>
      <c r="D45" s="40">
        <f t="shared" si="0"/>
        <v>0</v>
      </c>
      <c r="E45" s="40"/>
      <c r="F45" s="40"/>
      <c r="G45" s="31" t="e">
        <f t="shared" si="1"/>
        <v>#DIV/0!</v>
      </c>
      <c r="H45" s="32" t="e">
        <f t="shared" si="1"/>
        <v>#DIV/0!</v>
      </c>
    </row>
    <row r="46" spans="1:8" ht="47.25">
      <c r="A46" s="15" t="s">
        <v>119</v>
      </c>
      <c r="B46" s="16" t="s">
        <v>120</v>
      </c>
      <c r="C46" s="40">
        <v>9</v>
      </c>
      <c r="D46" s="40">
        <f t="shared" si="0"/>
        <v>0</v>
      </c>
      <c r="E46" s="40">
        <v>9</v>
      </c>
      <c r="F46" s="40">
        <v>9</v>
      </c>
      <c r="G46" s="31" t="e">
        <f t="shared" si="1"/>
        <v>#DIV/0!</v>
      </c>
      <c r="H46" s="32">
        <f t="shared" si="1"/>
        <v>100</v>
      </c>
    </row>
    <row r="47" spans="1:8" ht="15.75" hidden="1">
      <c r="A47" s="15" t="s">
        <v>121</v>
      </c>
      <c r="B47" s="16"/>
      <c r="C47" s="40">
        <f>C48+C56+C58+C61+C68+C71+C87</f>
        <v>8185.59</v>
      </c>
      <c r="D47" s="40">
        <f t="shared" si="0"/>
        <v>-5082.99</v>
      </c>
      <c r="E47" s="40">
        <f>E48+E56+E58+E61+E68+E71+E87</f>
        <v>3102.6000000000004</v>
      </c>
      <c r="F47" s="40">
        <f>F48+F56+F58+F61+F68+F71+F87</f>
        <v>3135.6000000000004</v>
      </c>
      <c r="G47" s="31">
        <f t="shared" si="1"/>
        <v>-61.03887672413285</v>
      </c>
      <c r="H47" s="32">
        <f t="shared" si="1"/>
        <v>101.06362405724232</v>
      </c>
    </row>
    <row r="48" spans="1:8" ht="63">
      <c r="A48" s="15" t="s">
        <v>0</v>
      </c>
      <c r="B48" s="16" t="s">
        <v>122</v>
      </c>
      <c r="C48" s="40">
        <f>C49+C51</f>
        <v>1320.1</v>
      </c>
      <c r="D48" s="40">
        <f t="shared" si="0"/>
        <v>-237.89999999999986</v>
      </c>
      <c r="E48" s="40">
        <f>E49+E51</f>
        <v>1082.2</v>
      </c>
      <c r="F48" s="40">
        <f>F49+F51</f>
        <v>1082.2</v>
      </c>
      <c r="G48" s="31">
        <f t="shared" si="1"/>
        <v>-454.89701555275354</v>
      </c>
      <c r="H48" s="32">
        <f t="shared" si="1"/>
        <v>100</v>
      </c>
    </row>
    <row r="49" spans="1:8" ht="31.5" hidden="1">
      <c r="A49" s="15" t="s">
        <v>1</v>
      </c>
      <c r="B49" s="16" t="s">
        <v>123</v>
      </c>
      <c r="C49" s="40">
        <f>C50</f>
        <v>0</v>
      </c>
      <c r="D49" s="40">
        <f t="shared" si="0"/>
        <v>0</v>
      </c>
      <c r="E49" s="40">
        <f>E50</f>
        <v>0</v>
      </c>
      <c r="F49" s="40">
        <f>F50</f>
        <v>0</v>
      </c>
      <c r="G49" s="31" t="e">
        <f t="shared" si="1"/>
        <v>#DIV/0!</v>
      </c>
      <c r="H49" s="32" t="e">
        <f t="shared" si="1"/>
        <v>#DIV/0!</v>
      </c>
    </row>
    <row r="50" spans="1:8" ht="47.25" hidden="1">
      <c r="A50" s="15" t="s">
        <v>124</v>
      </c>
      <c r="B50" s="16" t="s">
        <v>125</v>
      </c>
      <c r="C50" s="40"/>
      <c r="D50" s="40">
        <f t="shared" si="0"/>
        <v>0</v>
      </c>
      <c r="E50" s="40"/>
      <c r="F50" s="40"/>
      <c r="G50" s="31" t="e">
        <f t="shared" si="1"/>
        <v>#DIV/0!</v>
      </c>
      <c r="H50" s="32" t="e">
        <f t="shared" si="1"/>
        <v>#DIV/0!</v>
      </c>
    </row>
    <row r="51" spans="1:8" ht="126">
      <c r="A51" s="15" t="s">
        <v>126</v>
      </c>
      <c r="B51" s="16" t="s">
        <v>127</v>
      </c>
      <c r="C51" s="40">
        <f>C52+C54</f>
        <v>1320.1</v>
      </c>
      <c r="D51" s="40">
        <f t="shared" si="0"/>
        <v>-237.89999999999986</v>
      </c>
      <c r="E51" s="40">
        <f>E52+E54</f>
        <v>1082.2</v>
      </c>
      <c r="F51" s="40">
        <f>F52+F54</f>
        <v>1082.2</v>
      </c>
      <c r="G51" s="31">
        <f t="shared" si="1"/>
        <v>-454.89701555275354</v>
      </c>
      <c r="H51" s="32">
        <f t="shared" si="1"/>
        <v>100</v>
      </c>
    </row>
    <row r="52" spans="1:8" ht="94.5">
      <c r="A52" s="15" t="s">
        <v>128</v>
      </c>
      <c r="B52" s="16" t="s">
        <v>129</v>
      </c>
      <c r="C52" s="40">
        <f>C53</f>
        <v>790.2</v>
      </c>
      <c r="D52" s="40">
        <f t="shared" si="0"/>
        <v>0</v>
      </c>
      <c r="E52" s="40">
        <f>E53</f>
        <v>790.2</v>
      </c>
      <c r="F52" s="40">
        <f>F53</f>
        <v>790.2</v>
      </c>
      <c r="G52" s="31" t="e">
        <f t="shared" si="1"/>
        <v>#DIV/0!</v>
      </c>
      <c r="H52" s="32">
        <f t="shared" si="1"/>
        <v>100</v>
      </c>
    </row>
    <row r="53" spans="1:8" ht="110.25">
      <c r="A53" s="15" t="s">
        <v>130</v>
      </c>
      <c r="B53" s="16" t="s">
        <v>131</v>
      </c>
      <c r="C53" s="40">
        <v>790.2</v>
      </c>
      <c r="D53" s="40">
        <f t="shared" si="0"/>
        <v>0</v>
      </c>
      <c r="E53" s="40">
        <v>790.2</v>
      </c>
      <c r="F53" s="40">
        <v>790.2</v>
      </c>
      <c r="G53" s="31" t="e">
        <f t="shared" si="1"/>
        <v>#DIV/0!</v>
      </c>
      <c r="H53" s="32">
        <f t="shared" si="1"/>
        <v>100</v>
      </c>
    </row>
    <row r="54" spans="1:8" ht="110.25">
      <c r="A54" s="15" t="s">
        <v>132</v>
      </c>
      <c r="B54" s="16" t="s">
        <v>133</v>
      </c>
      <c r="C54" s="40">
        <f>C55</f>
        <v>529.9</v>
      </c>
      <c r="D54" s="40">
        <f t="shared" si="0"/>
        <v>-237.89999999999998</v>
      </c>
      <c r="E54" s="40">
        <f>E55</f>
        <v>292</v>
      </c>
      <c r="F54" s="40">
        <f>F55</f>
        <v>292</v>
      </c>
      <c r="G54" s="31">
        <f t="shared" si="1"/>
        <v>-122.74064733081127</v>
      </c>
      <c r="H54" s="32">
        <f t="shared" si="1"/>
        <v>100</v>
      </c>
    </row>
    <row r="55" spans="1:8" ht="94.5">
      <c r="A55" s="15" t="s">
        <v>134</v>
      </c>
      <c r="B55" s="16" t="s">
        <v>135</v>
      </c>
      <c r="C55" s="40">
        <v>529.9</v>
      </c>
      <c r="D55" s="40">
        <f t="shared" si="0"/>
        <v>-237.89999999999998</v>
      </c>
      <c r="E55" s="40">
        <v>292</v>
      </c>
      <c r="F55" s="40">
        <v>292</v>
      </c>
      <c r="G55" s="31">
        <f t="shared" si="1"/>
        <v>-122.74064733081127</v>
      </c>
      <c r="H55" s="32">
        <f t="shared" si="1"/>
        <v>100</v>
      </c>
    </row>
    <row r="56" spans="1:8" ht="31.5">
      <c r="A56" s="15" t="s">
        <v>2</v>
      </c>
      <c r="B56" s="16" t="s">
        <v>136</v>
      </c>
      <c r="C56" s="40">
        <f>C57</f>
        <v>170</v>
      </c>
      <c r="D56" s="40">
        <f t="shared" si="0"/>
        <v>40</v>
      </c>
      <c r="E56" s="40">
        <f>E57</f>
        <v>210</v>
      </c>
      <c r="F56" s="40">
        <f>F57</f>
        <v>230</v>
      </c>
      <c r="G56" s="31">
        <f t="shared" si="1"/>
        <v>525</v>
      </c>
      <c r="H56" s="32">
        <f t="shared" si="1"/>
        <v>109.52380952380953</v>
      </c>
    </row>
    <row r="57" spans="1:8" ht="31.5">
      <c r="A57" s="15" t="s">
        <v>3</v>
      </c>
      <c r="B57" s="16" t="s">
        <v>137</v>
      </c>
      <c r="C57" s="40">
        <v>170</v>
      </c>
      <c r="D57" s="40">
        <f t="shared" si="0"/>
        <v>40</v>
      </c>
      <c r="E57" s="40">
        <v>210</v>
      </c>
      <c r="F57" s="40">
        <v>230</v>
      </c>
      <c r="G57" s="31">
        <f t="shared" si="1"/>
        <v>525</v>
      </c>
      <c r="H57" s="32">
        <f t="shared" si="1"/>
        <v>109.52380952380953</v>
      </c>
    </row>
    <row r="58" spans="1:8" ht="31.5">
      <c r="A58" s="15" t="s">
        <v>4</v>
      </c>
      <c r="B58" s="16" t="s">
        <v>138</v>
      </c>
      <c r="C58" s="40">
        <f aca="true" t="shared" si="3" ref="C58:F59">C59</f>
        <v>4000</v>
      </c>
      <c r="D58" s="40">
        <f t="shared" si="0"/>
        <v>-3960</v>
      </c>
      <c r="E58" s="40">
        <f t="shared" si="3"/>
        <v>40</v>
      </c>
      <c r="F58" s="40">
        <f t="shared" si="3"/>
        <v>45</v>
      </c>
      <c r="G58" s="31">
        <f t="shared" si="1"/>
        <v>-1.0101010101010102</v>
      </c>
      <c r="H58" s="32">
        <f t="shared" si="1"/>
        <v>112.5</v>
      </c>
    </row>
    <row r="59" spans="1:8" ht="31.5">
      <c r="A59" s="15" t="s">
        <v>5</v>
      </c>
      <c r="B59" s="16" t="s">
        <v>139</v>
      </c>
      <c r="C59" s="40">
        <f t="shared" si="3"/>
        <v>4000</v>
      </c>
      <c r="D59" s="40">
        <f t="shared" si="0"/>
        <v>-3960</v>
      </c>
      <c r="E59" s="40">
        <f t="shared" si="3"/>
        <v>40</v>
      </c>
      <c r="F59" s="40">
        <f t="shared" si="3"/>
        <v>45</v>
      </c>
      <c r="G59" s="31">
        <f t="shared" si="1"/>
        <v>-1.0101010101010102</v>
      </c>
      <c r="H59" s="32">
        <f t="shared" si="1"/>
        <v>112.5</v>
      </c>
    </row>
    <row r="60" spans="1:8" ht="63">
      <c r="A60" s="15" t="s">
        <v>6</v>
      </c>
      <c r="B60" s="16" t="s">
        <v>140</v>
      </c>
      <c r="C60" s="40">
        <v>4000</v>
      </c>
      <c r="D60" s="40">
        <f t="shared" si="0"/>
        <v>-3960</v>
      </c>
      <c r="E60" s="40">
        <v>40</v>
      </c>
      <c r="F60" s="40">
        <v>45</v>
      </c>
      <c r="G60" s="31">
        <f t="shared" si="1"/>
        <v>-1.0101010101010102</v>
      </c>
      <c r="H60" s="32">
        <f t="shared" si="1"/>
        <v>112.5</v>
      </c>
    </row>
    <row r="61" spans="1:8" ht="31.5">
      <c r="A61" s="15" t="s">
        <v>7</v>
      </c>
      <c r="B61" s="16" t="s">
        <v>141</v>
      </c>
      <c r="C61" s="40">
        <f>C62+C65</f>
        <v>0</v>
      </c>
      <c r="D61" s="40">
        <f t="shared" si="0"/>
        <v>400</v>
      </c>
      <c r="E61" s="40">
        <f>E62+E65</f>
        <v>400</v>
      </c>
      <c r="F61" s="40">
        <f>F62+F65</f>
        <v>405</v>
      </c>
      <c r="G61" s="31">
        <f t="shared" si="1"/>
        <v>100</v>
      </c>
      <c r="H61" s="32">
        <f t="shared" si="1"/>
        <v>101.25</v>
      </c>
    </row>
    <row r="62" spans="1:8" ht="110.25" hidden="1">
      <c r="A62" s="15" t="s">
        <v>142</v>
      </c>
      <c r="B62" s="16" t="s">
        <v>143</v>
      </c>
      <c r="C62" s="40">
        <f aca="true" t="shared" si="4" ref="C62:F63">C63</f>
        <v>0</v>
      </c>
      <c r="D62" s="40">
        <f t="shared" si="0"/>
        <v>0</v>
      </c>
      <c r="E62" s="40">
        <f t="shared" si="4"/>
        <v>0</v>
      </c>
      <c r="F62" s="40">
        <f t="shared" si="4"/>
        <v>0</v>
      </c>
      <c r="G62" s="31" t="e">
        <f t="shared" si="1"/>
        <v>#DIV/0!</v>
      </c>
      <c r="H62" s="32" t="e">
        <f t="shared" si="1"/>
        <v>#DIV/0!</v>
      </c>
    </row>
    <row r="63" spans="1:8" ht="126" hidden="1">
      <c r="A63" s="15" t="s">
        <v>144</v>
      </c>
      <c r="B63" s="16" t="s">
        <v>145</v>
      </c>
      <c r="C63" s="40">
        <f t="shared" si="4"/>
        <v>0</v>
      </c>
      <c r="D63" s="40">
        <f t="shared" si="0"/>
        <v>0</v>
      </c>
      <c r="E63" s="40">
        <f t="shared" si="4"/>
        <v>0</v>
      </c>
      <c r="F63" s="40">
        <f t="shared" si="4"/>
        <v>0</v>
      </c>
      <c r="G63" s="31" t="e">
        <f t="shared" si="1"/>
        <v>#DIV/0!</v>
      </c>
      <c r="H63" s="32" t="e">
        <f t="shared" si="1"/>
        <v>#DIV/0!</v>
      </c>
    </row>
    <row r="64" spans="1:8" ht="126" hidden="1">
      <c r="A64" s="15" t="s">
        <v>146</v>
      </c>
      <c r="B64" s="16" t="s">
        <v>147</v>
      </c>
      <c r="C64" s="40"/>
      <c r="D64" s="40">
        <f t="shared" si="0"/>
        <v>0</v>
      </c>
      <c r="E64" s="40"/>
      <c r="F64" s="40"/>
      <c r="G64" s="31" t="e">
        <f t="shared" si="1"/>
        <v>#DIV/0!</v>
      </c>
      <c r="H64" s="32" t="e">
        <f t="shared" si="1"/>
        <v>#DIV/0!</v>
      </c>
    </row>
    <row r="65" spans="1:8" ht="78.75">
      <c r="A65" s="15" t="s">
        <v>148</v>
      </c>
      <c r="B65" s="16" t="s">
        <v>149</v>
      </c>
      <c r="C65" s="40">
        <f aca="true" t="shared" si="5" ref="C65:F66">C66</f>
        <v>0</v>
      </c>
      <c r="D65" s="40">
        <f t="shared" si="0"/>
        <v>400</v>
      </c>
      <c r="E65" s="40">
        <f t="shared" si="5"/>
        <v>400</v>
      </c>
      <c r="F65" s="40">
        <f t="shared" si="5"/>
        <v>405</v>
      </c>
      <c r="G65" s="31">
        <f t="shared" si="1"/>
        <v>100</v>
      </c>
      <c r="H65" s="32">
        <f t="shared" si="1"/>
        <v>101.25</v>
      </c>
    </row>
    <row r="66" spans="1:8" ht="47.25">
      <c r="A66" s="15" t="s">
        <v>150</v>
      </c>
      <c r="B66" s="16" t="s">
        <v>151</v>
      </c>
      <c r="C66" s="40">
        <f t="shared" si="5"/>
        <v>0</v>
      </c>
      <c r="D66" s="40">
        <f t="shared" si="0"/>
        <v>400</v>
      </c>
      <c r="E66" s="40">
        <f t="shared" si="5"/>
        <v>400</v>
      </c>
      <c r="F66" s="40">
        <f t="shared" si="5"/>
        <v>405</v>
      </c>
      <c r="G66" s="31">
        <f t="shared" si="1"/>
        <v>100</v>
      </c>
      <c r="H66" s="32">
        <f t="shared" si="1"/>
        <v>101.25</v>
      </c>
    </row>
    <row r="67" spans="1:8" ht="78.75">
      <c r="A67" s="15" t="s">
        <v>152</v>
      </c>
      <c r="B67" s="16" t="s">
        <v>153</v>
      </c>
      <c r="C67" s="40">
        <v>0</v>
      </c>
      <c r="D67" s="40">
        <f t="shared" si="0"/>
        <v>400</v>
      </c>
      <c r="E67" s="40">
        <v>400</v>
      </c>
      <c r="F67" s="40">
        <v>405</v>
      </c>
      <c r="G67" s="31">
        <f t="shared" si="1"/>
        <v>100</v>
      </c>
      <c r="H67" s="32">
        <f t="shared" si="1"/>
        <v>101.25</v>
      </c>
    </row>
    <row r="68" spans="1:8" ht="15.75" hidden="1">
      <c r="A68" s="15" t="s">
        <v>8</v>
      </c>
      <c r="B68" s="16" t="s">
        <v>154</v>
      </c>
      <c r="C68" s="40">
        <f aca="true" t="shared" si="6" ref="C68:F69">C69</f>
        <v>0</v>
      </c>
      <c r="D68" s="40">
        <f t="shared" si="0"/>
        <v>0</v>
      </c>
      <c r="E68" s="40">
        <f t="shared" si="6"/>
        <v>0</v>
      </c>
      <c r="F68" s="40">
        <f t="shared" si="6"/>
        <v>0</v>
      </c>
      <c r="G68" s="31" t="e">
        <f t="shared" si="1"/>
        <v>#DIV/0!</v>
      </c>
      <c r="H68" s="32" t="e">
        <f t="shared" si="1"/>
        <v>#DIV/0!</v>
      </c>
    </row>
    <row r="69" spans="1:8" ht="47.25" hidden="1">
      <c r="A69" s="15" t="s">
        <v>9</v>
      </c>
      <c r="B69" s="16" t="s">
        <v>155</v>
      </c>
      <c r="C69" s="40">
        <f t="shared" si="6"/>
        <v>0</v>
      </c>
      <c r="D69" s="40">
        <f t="shared" si="0"/>
        <v>0</v>
      </c>
      <c r="E69" s="40">
        <f t="shared" si="6"/>
        <v>0</v>
      </c>
      <c r="F69" s="40">
        <f t="shared" si="6"/>
        <v>0</v>
      </c>
      <c r="G69" s="31" t="e">
        <f t="shared" si="1"/>
        <v>#DIV/0!</v>
      </c>
      <c r="H69" s="32" t="e">
        <f t="shared" si="1"/>
        <v>#DIV/0!</v>
      </c>
    </row>
    <row r="70" spans="1:8" ht="47.25" hidden="1">
      <c r="A70" s="15" t="s">
        <v>156</v>
      </c>
      <c r="B70" s="16" t="s">
        <v>157</v>
      </c>
      <c r="C70" s="40"/>
      <c r="D70" s="40">
        <f t="shared" si="0"/>
        <v>0</v>
      </c>
      <c r="E70" s="40"/>
      <c r="F70" s="40"/>
      <c r="G70" s="31" t="e">
        <f t="shared" si="1"/>
        <v>#DIV/0!</v>
      </c>
      <c r="H70" s="32" t="e">
        <f t="shared" si="1"/>
        <v>#DIV/0!</v>
      </c>
    </row>
    <row r="71" spans="1:8" ht="31.5">
      <c r="A71" s="15" t="s">
        <v>10</v>
      </c>
      <c r="B71" s="16" t="s">
        <v>158</v>
      </c>
      <c r="C71" s="40">
        <f>C72+C75+C76+C77+C81+C85+C83+C82</f>
        <v>2695.49</v>
      </c>
      <c r="D71" s="40">
        <f t="shared" si="0"/>
        <v>-1325.0899999999997</v>
      </c>
      <c r="E71" s="40">
        <f>E72+E75+E76+E77+E81+E85+E83+E82</f>
        <v>1370.4</v>
      </c>
      <c r="F71" s="40">
        <f>F72+F75+F76+F77+F81+F85+F83+F82</f>
        <v>1373.4</v>
      </c>
      <c r="G71" s="31">
        <f t="shared" si="1"/>
        <v>-103.41939038103077</v>
      </c>
      <c r="H71" s="32">
        <f t="shared" si="1"/>
        <v>100.21891418563922</v>
      </c>
    </row>
    <row r="72" spans="1:8" ht="31.5">
      <c r="A72" s="15" t="s">
        <v>11</v>
      </c>
      <c r="B72" s="16" t="s">
        <v>159</v>
      </c>
      <c r="C72" s="40">
        <f>C73+C74</f>
        <v>52</v>
      </c>
      <c r="D72" s="40">
        <f t="shared" si="0"/>
        <v>7.390000000000001</v>
      </c>
      <c r="E72" s="40">
        <f>E73+E74</f>
        <v>59.39</v>
      </c>
      <c r="F72" s="40">
        <f>F73+F74</f>
        <v>59.39</v>
      </c>
      <c r="G72" s="31">
        <f t="shared" si="1"/>
        <v>803.6535859269283</v>
      </c>
      <c r="H72" s="32">
        <f t="shared" si="1"/>
        <v>100</v>
      </c>
    </row>
    <row r="73" spans="1:8" ht="157.5">
      <c r="A73" s="15" t="s">
        <v>160</v>
      </c>
      <c r="B73" s="16" t="s">
        <v>161</v>
      </c>
      <c r="C73" s="40">
        <v>16</v>
      </c>
      <c r="D73" s="40">
        <f t="shared" si="0"/>
        <v>0</v>
      </c>
      <c r="E73" s="40">
        <v>16</v>
      </c>
      <c r="F73" s="40">
        <v>16</v>
      </c>
      <c r="G73" s="31" t="e">
        <f t="shared" si="1"/>
        <v>#DIV/0!</v>
      </c>
      <c r="H73" s="32">
        <f t="shared" si="1"/>
        <v>100</v>
      </c>
    </row>
    <row r="74" spans="1:8" ht="78.75">
      <c r="A74" s="15" t="s">
        <v>12</v>
      </c>
      <c r="B74" s="16" t="s">
        <v>162</v>
      </c>
      <c r="C74" s="40">
        <v>36</v>
      </c>
      <c r="D74" s="40">
        <f t="shared" si="0"/>
        <v>7.390000000000001</v>
      </c>
      <c r="E74" s="40">
        <v>43.39</v>
      </c>
      <c r="F74" s="40">
        <v>43.39</v>
      </c>
      <c r="G74" s="31">
        <f t="shared" si="1"/>
        <v>587.1447902571042</v>
      </c>
      <c r="H74" s="32">
        <f t="shared" si="1"/>
        <v>100</v>
      </c>
    </row>
    <row r="75" spans="1:8" ht="78.75">
      <c r="A75" s="15" t="s">
        <v>163</v>
      </c>
      <c r="B75" s="16" t="s">
        <v>164</v>
      </c>
      <c r="C75" s="40">
        <v>77</v>
      </c>
      <c r="D75" s="40">
        <f t="shared" si="0"/>
        <v>0</v>
      </c>
      <c r="E75" s="40">
        <v>77</v>
      </c>
      <c r="F75" s="40">
        <v>77</v>
      </c>
      <c r="G75" s="31" t="e">
        <f t="shared" si="1"/>
        <v>#DIV/0!</v>
      </c>
      <c r="H75" s="32">
        <f t="shared" si="1"/>
        <v>100</v>
      </c>
    </row>
    <row r="76" spans="1:8" ht="78.75">
      <c r="A76" s="15" t="s">
        <v>165</v>
      </c>
      <c r="B76" s="16" t="s">
        <v>349</v>
      </c>
      <c r="C76" s="40">
        <v>46</v>
      </c>
      <c r="D76" s="40">
        <f t="shared" si="0"/>
        <v>-46</v>
      </c>
      <c r="E76" s="40">
        <v>0</v>
      </c>
      <c r="F76" s="40">
        <v>0</v>
      </c>
      <c r="G76" s="31">
        <f aca="true" t="shared" si="7" ref="G76:H139">E76/D76*100</f>
        <v>0</v>
      </c>
      <c r="H76" s="32" t="e">
        <f t="shared" si="7"/>
        <v>#DIV/0!</v>
      </c>
    </row>
    <row r="77" spans="1:8" ht="126">
      <c r="A77" s="15" t="s">
        <v>13</v>
      </c>
      <c r="B77" s="16" t="s">
        <v>166</v>
      </c>
      <c r="C77" s="40">
        <f>C78+C79+C80</f>
        <v>55</v>
      </c>
      <c r="D77" s="40">
        <f aca="true" t="shared" si="8" ref="D77:D140">E77-C77</f>
        <v>-18.799999999999997</v>
      </c>
      <c r="E77" s="40">
        <f>E78+E79+E80</f>
        <v>36.2</v>
      </c>
      <c r="F77" s="40">
        <f>F78+F79+F80</f>
        <v>36.2</v>
      </c>
      <c r="G77" s="31">
        <f t="shared" si="7"/>
        <v>-192.55319148936175</v>
      </c>
      <c r="H77" s="32">
        <f t="shared" si="7"/>
        <v>100</v>
      </c>
    </row>
    <row r="78" spans="1:8" ht="31.5">
      <c r="A78" s="15" t="s">
        <v>167</v>
      </c>
      <c r="B78" s="16" t="s">
        <v>168</v>
      </c>
      <c r="C78" s="40">
        <v>35</v>
      </c>
      <c r="D78" s="40">
        <f t="shared" si="8"/>
        <v>-20</v>
      </c>
      <c r="E78" s="40">
        <v>15</v>
      </c>
      <c r="F78" s="40">
        <v>15</v>
      </c>
      <c r="G78" s="31">
        <f t="shared" si="7"/>
        <v>-75</v>
      </c>
      <c r="H78" s="32">
        <f t="shared" si="7"/>
        <v>100</v>
      </c>
    </row>
    <row r="79" spans="1:8" ht="47.25">
      <c r="A79" s="15" t="s">
        <v>169</v>
      </c>
      <c r="B79" s="16" t="s">
        <v>170</v>
      </c>
      <c r="C79" s="40">
        <v>10</v>
      </c>
      <c r="D79" s="40">
        <f t="shared" si="8"/>
        <v>-6.75</v>
      </c>
      <c r="E79" s="40">
        <v>3.25</v>
      </c>
      <c r="F79" s="40">
        <v>3.25</v>
      </c>
      <c r="G79" s="31">
        <f t="shared" si="7"/>
        <v>-48.148148148148145</v>
      </c>
      <c r="H79" s="32">
        <f t="shared" si="7"/>
        <v>100</v>
      </c>
    </row>
    <row r="80" spans="1:8" ht="31.5">
      <c r="A80" s="15" t="s">
        <v>14</v>
      </c>
      <c r="B80" s="16" t="s">
        <v>171</v>
      </c>
      <c r="C80" s="40">
        <v>10</v>
      </c>
      <c r="D80" s="40">
        <f t="shared" si="8"/>
        <v>7.949999999999999</v>
      </c>
      <c r="E80" s="40">
        <v>17.95</v>
      </c>
      <c r="F80" s="40">
        <v>17.95</v>
      </c>
      <c r="G80" s="31">
        <f t="shared" si="7"/>
        <v>225.7861635220126</v>
      </c>
      <c r="H80" s="32">
        <f t="shared" si="7"/>
        <v>100</v>
      </c>
    </row>
    <row r="81" spans="1:8" ht="78.75">
      <c r="A81" s="15" t="s">
        <v>15</v>
      </c>
      <c r="B81" s="16" t="s">
        <v>172</v>
      </c>
      <c r="C81" s="40">
        <v>425</v>
      </c>
      <c r="D81" s="40">
        <f t="shared" si="8"/>
        <v>-59.19</v>
      </c>
      <c r="E81" s="40">
        <f>372.71-6.9</f>
        <v>365.81</v>
      </c>
      <c r="F81" s="40">
        <f>372.71-5.9</f>
        <v>366.81</v>
      </c>
      <c r="G81" s="31">
        <f t="shared" si="7"/>
        <v>-618.0266936982599</v>
      </c>
      <c r="H81" s="32">
        <f t="shared" si="7"/>
        <v>100.27336595500395</v>
      </c>
    </row>
    <row r="82" spans="1:8" ht="47.25">
      <c r="A82" s="15" t="s">
        <v>347</v>
      </c>
      <c r="B82" s="16" t="s">
        <v>346</v>
      </c>
      <c r="C82" s="40">
        <v>1240</v>
      </c>
      <c r="D82" s="40">
        <f t="shared" si="8"/>
        <v>-1240</v>
      </c>
      <c r="E82" s="40"/>
      <c r="F82" s="40"/>
      <c r="G82" s="31">
        <f t="shared" si="7"/>
        <v>0</v>
      </c>
      <c r="H82" s="32" t="e">
        <f t="shared" si="7"/>
        <v>#DIV/0!</v>
      </c>
    </row>
    <row r="83" spans="1:8" ht="63">
      <c r="A83" s="15" t="s">
        <v>173</v>
      </c>
      <c r="B83" s="16" t="s">
        <v>174</v>
      </c>
      <c r="C83" s="40">
        <f>C84</f>
        <v>30</v>
      </c>
      <c r="D83" s="40">
        <f t="shared" si="8"/>
        <v>0</v>
      </c>
      <c r="E83" s="40">
        <f>E84</f>
        <v>30</v>
      </c>
      <c r="F83" s="40">
        <f>F84</f>
        <v>32</v>
      </c>
      <c r="G83" s="31" t="e">
        <f t="shared" si="7"/>
        <v>#DIV/0!</v>
      </c>
      <c r="H83" s="32">
        <f t="shared" si="7"/>
        <v>106.66666666666667</v>
      </c>
    </row>
    <row r="84" spans="1:8" ht="78.75">
      <c r="A84" s="15" t="s">
        <v>175</v>
      </c>
      <c r="B84" s="16" t="s">
        <v>176</v>
      </c>
      <c r="C84" s="40">
        <v>30</v>
      </c>
      <c r="D84" s="40">
        <f t="shared" si="8"/>
        <v>0</v>
      </c>
      <c r="E84" s="40">
        <v>30</v>
      </c>
      <c r="F84" s="40">
        <v>32</v>
      </c>
      <c r="G84" s="31" t="e">
        <f t="shared" si="7"/>
        <v>#DIV/0!</v>
      </c>
      <c r="H84" s="32">
        <f t="shared" si="7"/>
        <v>106.66666666666667</v>
      </c>
    </row>
    <row r="85" spans="1:8" ht="31.5">
      <c r="A85" s="15" t="s">
        <v>177</v>
      </c>
      <c r="B85" s="16" t="s">
        <v>178</v>
      </c>
      <c r="C85" s="40">
        <f>C86</f>
        <v>770.49</v>
      </c>
      <c r="D85" s="40">
        <f t="shared" si="8"/>
        <v>31.50999999999999</v>
      </c>
      <c r="E85" s="40">
        <f>E86</f>
        <v>802</v>
      </c>
      <c r="F85" s="40">
        <f>F86</f>
        <v>802</v>
      </c>
      <c r="G85" s="31">
        <f t="shared" si="7"/>
        <v>2545.2237384957166</v>
      </c>
      <c r="H85" s="32">
        <f t="shared" si="7"/>
        <v>100</v>
      </c>
    </row>
    <row r="86" spans="1:8" ht="63">
      <c r="A86" s="15" t="s">
        <v>179</v>
      </c>
      <c r="B86" s="16" t="s">
        <v>180</v>
      </c>
      <c r="C86" s="40">
        <v>770.49</v>
      </c>
      <c r="D86" s="40">
        <f t="shared" si="8"/>
        <v>31.50999999999999</v>
      </c>
      <c r="E86" s="40">
        <v>802</v>
      </c>
      <c r="F86" s="40">
        <v>802</v>
      </c>
      <c r="G86" s="31">
        <f t="shared" si="7"/>
        <v>2545.2237384957166</v>
      </c>
      <c r="H86" s="32">
        <f t="shared" si="7"/>
        <v>100</v>
      </c>
    </row>
    <row r="87" spans="1:8" ht="15.75" hidden="1">
      <c r="A87" s="15" t="s">
        <v>16</v>
      </c>
      <c r="B87" s="16" t="s">
        <v>181</v>
      </c>
      <c r="C87" s="40">
        <f aca="true" t="shared" si="9" ref="C87:F88">C88</f>
        <v>0</v>
      </c>
      <c r="D87" s="40">
        <f t="shared" si="8"/>
        <v>0</v>
      </c>
      <c r="E87" s="40">
        <f t="shared" si="9"/>
        <v>0</v>
      </c>
      <c r="F87" s="40">
        <f t="shared" si="9"/>
        <v>0</v>
      </c>
      <c r="G87" s="31" t="e">
        <f t="shared" si="7"/>
        <v>#DIV/0!</v>
      </c>
      <c r="H87" s="32" t="e">
        <f t="shared" si="7"/>
        <v>#DIV/0!</v>
      </c>
    </row>
    <row r="88" spans="1:8" ht="15.75" hidden="1">
      <c r="A88" s="15" t="s">
        <v>17</v>
      </c>
      <c r="B88" s="16" t="s">
        <v>182</v>
      </c>
      <c r="C88" s="40">
        <f t="shared" si="9"/>
        <v>0</v>
      </c>
      <c r="D88" s="40">
        <f t="shared" si="8"/>
        <v>0</v>
      </c>
      <c r="E88" s="40">
        <f t="shared" si="9"/>
        <v>0</v>
      </c>
      <c r="F88" s="40">
        <f t="shared" si="9"/>
        <v>0</v>
      </c>
      <c r="G88" s="31" t="e">
        <f t="shared" si="7"/>
        <v>#DIV/0!</v>
      </c>
      <c r="H88" s="32" t="e">
        <f t="shared" si="7"/>
        <v>#DIV/0!</v>
      </c>
    </row>
    <row r="89" spans="1:8" ht="31.5" hidden="1">
      <c r="A89" s="15" t="s">
        <v>18</v>
      </c>
      <c r="B89" s="16" t="s">
        <v>183</v>
      </c>
      <c r="C89" s="40"/>
      <c r="D89" s="40">
        <f t="shared" si="8"/>
        <v>0</v>
      </c>
      <c r="E89" s="40"/>
      <c r="F89" s="40"/>
      <c r="G89" s="31" t="e">
        <f t="shared" si="7"/>
        <v>#DIV/0!</v>
      </c>
      <c r="H89" s="32" t="e">
        <f t="shared" si="7"/>
        <v>#DIV/0!</v>
      </c>
    </row>
    <row r="90" spans="1:14" ht="15.75">
      <c r="A90" s="15" t="s">
        <v>20</v>
      </c>
      <c r="B90" s="16" t="s">
        <v>184</v>
      </c>
      <c r="C90" s="40">
        <f>C91+C190+C192+C188</f>
        <v>236422.59999999998</v>
      </c>
      <c r="D90" s="40">
        <f t="shared" si="8"/>
        <v>13432.20000000004</v>
      </c>
      <c r="E90" s="40">
        <f>E91+E190+E192+E188</f>
        <v>249854.80000000002</v>
      </c>
      <c r="F90" s="40">
        <f>F91+F190+F192+F188</f>
        <v>257669.7</v>
      </c>
      <c r="G90" s="31">
        <f t="shared" si="7"/>
        <v>1860.1182233736786</v>
      </c>
      <c r="H90" s="32">
        <f t="shared" si="7"/>
        <v>103.12777661265662</v>
      </c>
      <c r="I90" s="35">
        <v>2013</v>
      </c>
      <c r="J90" s="35">
        <v>2014</v>
      </c>
      <c r="K90" s="35">
        <v>2015</v>
      </c>
      <c r="M90" s="33"/>
      <c r="N90" s="33"/>
    </row>
    <row r="91" spans="1:14" ht="47.25">
      <c r="A91" s="15" t="s">
        <v>21</v>
      </c>
      <c r="B91" s="16" t="s">
        <v>185</v>
      </c>
      <c r="C91" s="40">
        <f>C92+C101+C131+C181</f>
        <v>236422.59999999998</v>
      </c>
      <c r="D91" s="40">
        <f t="shared" si="8"/>
        <v>13432.20000000004</v>
      </c>
      <c r="E91" s="40">
        <f>E92+E101+E131+E181</f>
        <v>249854.80000000002</v>
      </c>
      <c r="F91" s="40">
        <f>F92+F101+F131+F181</f>
        <v>257669.7</v>
      </c>
      <c r="G91" s="31">
        <f t="shared" si="7"/>
        <v>1860.1182233736786</v>
      </c>
      <c r="H91" s="32">
        <f t="shared" si="7"/>
        <v>103.12777661265662</v>
      </c>
      <c r="I91" s="35">
        <f>2654.9+164764.2+9466.3+586.3</f>
        <v>177471.69999999998</v>
      </c>
      <c r="J91" s="35">
        <f>2680.5+170332.2+9466.3+605.6</f>
        <v>183084.6</v>
      </c>
      <c r="K91" s="35">
        <f>2736.1+178105.2+9466.3+606.9</f>
        <v>190914.5</v>
      </c>
      <c r="M91" s="33"/>
      <c r="N91" s="33"/>
    </row>
    <row r="92" spans="1:11" ht="31.5">
      <c r="A92" s="15" t="s">
        <v>22</v>
      </c>
      <c r="B92" s="16" t="s">
        <v>186</v>
      </c>
      <c r="C92" s="40">
        <f>C93+C97+C99</f>
        <v>75127.3</v>
      </c>
      <c r="D92" s="40">
        <f t="shared" si="8"/>
        <v>-416.8000000000029</v>
      </c>
      <c r="E92" s="40">
        <f>E93+E97+E99</f>
        <v>74710.5</v>
      </c>
      <c r="F92" s="40">
        <f>F93+F97+F99</f>
        <v>74710.5</v>
      </c>
      <c r="G92" s="31">
        <f t="shared" si="7"/>
        <v>-17924.78406909776</v>
      </c>
      <c r="H92" s="32">
        <f t="shared" si="7"/>
        <v>100</v>
      </c>
      <c r="I92" s="35">
        <f>D90-I91</f>
        <v>-164039.49999999994</v>
      </c>
      <c r="J92" s="35">
        <f>E90-J91</f>
        <v>66770.20000000001</v>
      </c>
      <c r="K92" s="35">
        <f>F90-K91</f>
        <v>66755.20000000001</v>
      </c>
    </row>
    <row r="93" spans="1:11" ht="31.5">
      <c r="A93" s="15" t="s">
        <v>187</v>
      </c>
      <c r="B93" s="16" t="s">
        <v>188</v>
      </c>
      <c r="C93" s="40">
        <f>C94</f>
        <v>75127.3</v>
      </c>
      <c r="D93" s="40">
        <f t="shared" si="8"/>
        <v>-416.8000000000029</v>
      </c>
      <c r="E93" s="40">
        <f>E94</f>
        <v>74710.5</v>
      </c>
      <c r="F93" s="40">
        <f>F94</f>
        <v>74710.5</v>
      </c>
      <c r="G93" s="31">
        <f t="shared" si="7"/>
        <v>-17924.78406909776</v>
      </c>
      <c r="H93" s="32">
        <f t="shared" si="7"/>
        <v>100</v>
      </c>
      <c r="I93" s="35">
        <f>I92-D95</f>
        <v>-164039.49999999994</v>
      </c>
      <c r="J93" s="35">
        <f>J92-E95</f>
        <v>1526.0000000000146</v>
      </c>
      <c r="K93" s="35">
        <f>K92-F95</f>
        <v>1511.0000000000146</v>
      </c>
    </row>
    <row r="94" spans="1:11" ht="31.5">
      <c r="A94" s="15" t="s">
        <v>23</v>
      </c>
      <c r="B94" s="16" t="s">
        <v>189</v>
      </c>
      <c r="C94" s="40">
        <f>SUM(C95:C96)</f>
        <v>75127.3</v>
      </c>
      <c r="D94" s="40">
        <f t="shared" si="8"/>
        <v>-416.8000000000029</v>
      </c>
      <c r="E94" s="40">
        <f>SUM(E95:E96)</f>
        <v>74710.5</v>
      </c>
      <c r="F94" s="40">
        <f>SUM(F95:F96)</f>
        <v>74710.5</v>
      </c>
      <c r="G94" s="31">
        <f t="shared" si="7"/>
        <v>-17924.78406909776</v>
      </c>
      <c r="H94" s="32">
        <f t="shared" si="7"/>
        <v>100</v>
      </c>
      <c r="I94" s="34"/>
      <c r="J94" s="34"/>
      <c r="K94" s="34"/>
    </row>
    <row r="95" spans="1:8" ht="15.75" hidden="1">
      <c r="A95" s="39" t="s">
        <v>190</v>
      </c>
      <c r="B95" s="16"/>
      <c r="C95" s="40">
        <v>65244.2</v>
      </c>
      <c r="D95" s="40">
        <f t="shared" si="8"/>
        <v>0</v>
      </c>
      <c r="E95" s="40">
        <v>65244.2</v>
      </c>
      <c r="F95" s="40">
        <v>65244.2</v>
      </c>
      <c r="G95" s="31" t="e">
        <f t="shared" si="7"/>
        <v>#DIV/0!</v>
      </c>
      <c r="H95" s="32">
        <f t="shared" si="7"/>
        <v>100</v>
      </c>
    </row>
    <row r="96" spans="1:8" ht="15.75" hidden="1">
      <c r="A96" s="39" t="s">
        <v>191</v>
      </c>
      <c r="B96" s="16"/>
      <c r="C96" s="40">
        <v>9883.1</v>
      </c>
      <c r="D96" s="40">
        <f t="shared" si="8"/>
        <v>-416.8000000000011</v>
      </c>
      <c r="E96" s="40">
        <v>9466.3</v>
      </c>
      <c r="F96" s="40">
        <v>9466.3</v>
      </c>
      <c r="G96" s="31">
        <f t="shared" si="7"/>
        <v>-2271.1852207293605</v>
      </c>
      <c r="H96" s="32">
        <f t="shared" si="7"/>
        <v>100</v>
      </c>
    </row>
    <row r="97" spans="1:8" ht="31.5" hidden="1">
      <c r="A97" s="15" t="s">
        <v>192</v>
      </c>
      <c r="B97" s="16" t="s">
        <v>193</v>
      </c>
      <c r="C97" s="40">
        <f>C98</f>
        <v>0</v>
      </c>
      <c r="D97" s="40">
        <f t="shared" si="8"/>
        <v>0</v>
      </c>
      <c r="E97" s="40">
        <f>E98</f>
        <v>0</v>
      </c>
      <c r="F97" s="40">
        <f>F98</f>
        <v>0</v>
      </c>
      <c r="G97" s="31" t="e">
        <f t="shared" si="7"/>
        <v>#DIV/0!</v>
      </c>
      <c r="H97" s="32" t="e">
        <f t="shared" si="7"/>
        <v>#DIV/0!</v>
      </c>
    </row>
    <row r="98" spans="1:8" ht="47.25" hidden="1">
      <c r="A98" s="15" t="s">
        <v>24</v>
      </c>
      <c r="B98" s="16" t="s">
        <v>194</v>
      </c>
      <c r="C98" s="40"/>
      <c r="D98" s="40">
        <f t="shared" si="8"/>
        <v>0</v>
      </c>
      <c r="E98" s="40"/>
      <c r="F98" s="40"/>
      <c r="G98" s="31" t="e">
        <f t="shared" si="7"/>
        <v>#DIV/0!</v>
      </c>
      <c r="H98" s="32" t="e">
        <f t="shared" si="7"/>
        <v>#DIV/0!</v>
      </c>
    </row>
    <row r="99" spans="1:8" ht="15.75" hidden="1">
      <c r="A99" s="15" t="s">
        <v>195</v>
      </c>
      <c r="B99" s="16" t="s">
        <v>196</v>
      </c>
      <c r="C99" s="40">
        <f>SUM(C100)</f>
        <v>0</v>
      </c>
      <c r="D99" s="40">
        <f t="shared" si="8"/>
        <v>0</v>
      </c>
      <c r="E99" s="40">
        <f>SUM(E100)</f>
        <v>0</v>
      </c>
      <c r="F99" s="40">
        <f>SUM(F100)</f>
        <v>0</v>
      </c>
      <c r="G99" s="31" t="e">
        <f t="shared" si="7"/>
        <v>#DIV/0!</v>
      </c>
      <c r="H99" s="32" t="e">
        <f t="shared" si="7"/>
        <v>#DIV/0!</v>
      </c>
    </row>
    <row r="100" spans="1:8" ht="31.5" hidden="1">
      <c r="A100" s="15" t="s">
        <v>197</v>
      </c>
      <c r="B100" s="16" t="s">
        <v>198</v>
      </c>
      <c r="C100" s="40"/>
      <c r="D100" s="40">
        <f t="shared" si="8"/>
        <v>0</v>
      </c>
      <c r="E100" s="40"/>
      <c r="F100" s="40"/>
      <c r="G100" s="31" t="e">
        <f t="shared" si="7"/>
        <v>#DIV/0!</v>
      </c>
      <c r="H100" s="32" t="e">
        <f t="shared" si="7"/>
        <v>#DIV/0!</v>
      </c>
    </row>
    <row r="101" spans="1:8" ht="47.25">
      <c r="A101" s="15" t="s">
        <v>25</v>
      </c>
      <c r="B101" s="16" t="s">
        <v>199</v>
      </c>
      <c r="C101" s="40">
        <f>C102+C106+C108+C110+C115+C118+C122+C120+C112+C104</f>
        <v>2137.9</v>
      </c>
      <c r="D101" s="40">
        <f t="shared" si="8"/>
        <v>542.5999999999999</v>
      </c>
      <c r="E101" s="40">
        <f>E102+E106+E108+E110+E115+E118+E122+E120+E112+E104</f>
        <v>2680.5</v>
      </c>
      <c r="F101" s="40">
        <f>F102+F106+F108+F110+F115+F118+F122+F120+F112+F104</f>
        <v>2736.1</v>
      </c>
      <c r="G101" s="31">
        <f t="shared" si="7"/>
        <v>494.0103206782161</v>
      </c>
      <c r="H101" s="32">
        <f t="shared" si="7"/>
        <v>102.07423988061927</v>
      </c>
    </row>
    <row r="102" spans="1:8" ht="63" hidden="1">
      <c r="A102" s="15" t="s">
        <v>200</v>
      </c>
      <c r="B102" s="16" t="s">
        <v>201</v>
      </c>
      <c r="C102" s="40">
        <f>C103</f>
        <v>0</v>
      </c>
      <c r="D102" s="40">
        <f t="shared" si="8"/>
        <v>0</v>
      </c>
      <c r="E102" s="40">
        <f>E103</f>
        <v>0</v>
      </c>
      <c r="F102" s="40">
        <f>F103</f>
        <v>0</v>
      </c>
      <c r="G102" s="31" t="e">
        <f t="shared" si="7"/>
        <v>#DIV/0!</v>
      </c>
      <c r="H102" s="32" t="e">
        <f t="shared" si="7"/>
        <v>#DIV/0!</v>
      </c>
    </row>
    <row r="103" spans="1:8" ht="63" hidden="1">
      <c r="A103" s="15" t="s">
        <v>202</v>
      </c>
      <c r="B103" s="16" t="s">
        <v>203</v>
      </c>
      <c r="C103" s="40"/>
      <c r="D103" s="40">
        <f t="shared" si="8"/>
        <v>0</v>
      </c>
      <c r="E103" s="40"/>
      <c r="F103" s="40"/>
      <c r="G103" s="31" t="e">
        <f t="shared" si="7"/>
        <v>#DIV/0!</v>
      </c>
      <c r="H103" s="32" t="e">
        <f t="shared" si="7"/>
        <v>#DIV/0!</v>
      </c>
    </row>
    <row r="104" spans="1:8" ht="31.5" hidden="1">
      <c r="A104" s="15" t="s">
        <v>204</v>
      </c>
      <c r="B104" s="16" t="s">
        <v>205</v>
      </c>
      <c r="C104" s="40">
        <f>SUM(C105)</f>
        <v>0</v>
      </c>
      <c r="D104" s="40">
        <f t="shared" si="8"/>
        <v>0</v>
      </c>
      <c r="E104" s="40">
        <f>SUM(E105)</f>
        <v>0</v>
      </c>
      <c r="F104" s="40">
        <f>SUM(F105)</f>
        <v>0</v>
      </c>
      <c r="G104" s="31" t="e">
        <f t="shared" si="7"/>
        <v>#DIV/0!</v>
      </c>
      <c r="H104" s="32" t="e">
        <f t="shared" si="7"/>
        <v>#DIV/0!</v>
      </c>
    </row>
    <row r="105" spans="1:8" ht="31.5" hidden="1">
      <c r="A105" s="15" t="s">
        <v>206</v>
      </c>
      <c r="B105" s="16" t="s">
        <v>207</v>
      </c>
      <c r="C105" s="40"/>
      <c r="D105" s="40">
        <f t="shared" si="8"/>
        <v>0</v>
      </c>
      <c r="E105" s="40"/>
      <c r="F105" s="40"/>
      <c r="G105" s="31" t="e">
        <f t="shared" si="7"/>
        <v>#DIV/0!</v>
      </c>
      <c r="H105" s="32" t="e">
        <f t="shared" si="7"/>
        <v>#DIV/0!</v>
      </c>
    </row>
    <row r="106" spans="1:8" ht="94.5" hidden="1">
      <c r="A106" s="15" t="s">
        <v>208</v>
      </c>
      <c r="B106" s="16" t="s">
        <v>209</v>
      </c>
      <c r="C106" s="40">
        <f>SUM(C107)</f>
        <v>0</v>
      </c>
      <c r="D106" s="40">
        <f t="shared" si="8"/>
        <v>0</v>
      </c>
      <c r="E106" s="40">
        <f>SUM(E107)</f>
        <v>0</v>
      </c>
      <c r="F106" s="40">
        <f>SUM(F107)</f>
        <v>0</v>
      </c>
      <c r="G106" s="31" t="e">
        <f t="shared" si="7"/>
        <v>#DIV/0!</v>
      </c>
      <c r="H106" s="32" t="e">
        <f t="shared" si="7"/>
        <v>#DIV/0!</v>
      </c>
    </row>
    <row r="107" spans="1:8" ht="63" hidden="1">
      <c r="A107" s="15" t="s">
        <v>210</v>
      </c>
      <c r="B107" s="16" t="s">
        <v>211</v>
      </c>
      <c r="C107" s="40"/>
      <c r="D107" s="40">
        <f t="shared" si="8"/>
        <v>0</v>
      </c>
      <c r="E107" s="40"/>
      <c r="F107" s="40"/>
      <c r="G107" s="31" t="e">
        <f t="shared" si="7"/>
        <v>#DIV/0!</v>
      </c>
      <c r="H107" s="32" t="e">
        <f t="shared" si="7"/>
        <v>#DIV/0!</v>
      </c>
    </row>
    <row r="108" spans="1:8" ht="63" hidden="1">
      <c r="A108" s="15" t="s">
        <v>212</v>
      </c>
      <c r="B108" s="16" t="s">
        <v>213</v>
      </c>
      <c r="C108" s="40">
        <f>C109</f>
        <v>0</v>
      </c>
      <c r="D108" s="40">
        <f t="shared" si="8"/>
        <v>0</v>
      </c>
      <c r="E108" s="40">
        <f>E109</f>
        <v>0</v>
      </c>
      <c r="F108" s="40">
        <f>F109</f>
        <v>0</v>
      </c>
      <c r="G108" s="31" t="e">
        <f t="shared" si="7"/>
        <v>#DIV/0!</v>
      </c>
      <c r="H108" s="32" t="e">
        <f t="shared" si="7"/>
        <v>#DIV/0!</v>
      </c>
    </row>
    <row r="109" spans="1:8" ht="63" hidden="1">
      <c r="A109" s="15" t="s">
        <v>214</v>
      </c>
      <c r="B109" s="16" t="s">
        <v>215</v>
      </c>
      <c r="C109" s="40"/>
      <c r="D109" s="40">
        <f t="shared" si="8"/>
        <v>0</v>
      </c>
      <c r="E109" s="40"/>
      <c r="F109" s="40"/>
      <c r="G109" s="31" t="e">
        <f t="shared" si="7"/>
        <v>#DIV/0!</v>
      </c>
      <c r="H109" s="32" t="e">
        <f t="shared" si="7"/>
        <v>#DIV/0!</v>
      </c>
    </row>
    <row r="110" spans="1:8" ht="63" hidden="1">
      <c r="A110" s="15" t="s">
        <v>216</v>
      </c>
      <c r="B110" s="16" t="s">
        <v>217</v>
      </c>
      <c r="C110" s="40">
        <f>C111</f>
        <v>0</v>
      </c>
      <c r="D110" s="40">
        <f t="shared" si="8"/>
        <v>0</v>
      </c>
      <c r="E110" s="40">
        <f>E111</f>
        <v>0</v>
      </c>
      <c r="F110" s="40">
        <f>F111</f>
        <v>0</v>
      </c>
      <c r="G110" s="31" t="e">
        <f t="shared" si="7"/>
        <v>#DIV/0!</v>
      </c>
      <c r="H110" s="32" t="e">
        <f t="shared" si="7"/>
        <v>#DIV/0!</v>
      </c>
    </row>
    <row r="111" spans="1:8" ht="78.75" hidden="1">
      <c r="A111" s="15" t="s">
        <v>218</v>
      </c>
      <c r="B111" s="16" t="s">
        <v>219</v>
      </c>
      <c r="C111" s="40"/>
      <c r="D111" s="40">
        <f t="shared" si="8"/>
        <v>0</v>
      </c>
      <c r="E111" s="40"/>
      <c r="F111" s="40"/>
      <c r="G111" s="31" t="e">
        <f t="shared" si="7"/>
        <v>#DIV/0!</v>
      </c>
      <c r="H111" s="32" t="e">
        <f t="shared" si="7"/>
        <v>#DIV/0!</v>
      </c>
    </row>
    <row r="112" spans="1:8" ht="149.25" customHeight="1" hidden="1">
      <c r="A112" s="15" t="s">
        <v>220</v>
      </c>
      <c r="B112" s="16" t="s">
        <v>221</v>
      </c>
      <c r="C112" s="40">
        <f aca="true" t="shared" si="10" ref="C112:F113">C113</f>
        <v>0</v>
      </c>
      <c r="D112" s="40">
        <f t="shared" si="8"/>
        <v>0</v>
      </c>
      <c r="E112" s="40">
        <f t="shared" si="10"/>
        <v>0</v>
      </c>
      <c r="F112" s="40">
        <f t="shared" si="10"/>
        <v>0</v>
      </c>
      <c r="G112" s="31" t="e">
        <f t="shared" si="7"/>
        <v>#DIV/0!</v>
      </c>
      <c r="H112" s="32" t="e">
        <f t="shared" si="7"/>
        <v>#DIV/0!</v>
      </c>
    </row>
    <row r="113" spans="1:8" ht="108" customHeight="1" hidden="1">
      <c r="A113" s="15" t="s">
        <v>222</v>
      </c>
      <c r="B113" s="16" t="s">
        <v>223</v>
      </c>
      <c r="C113" s="40">
        <f t="shared" si="10"/>
        <v>0</v>
      </c>
      <c r="D113" s="40">
        <f t="shared" si="8"/>
        <v>0</v>
      </c>
      <c r="E113" s="40">
        <f t="shared" si="10"/>
        <v>0</v>
      </c>
      <c r="F113" s="40">
        <f t="shared" si="10"/>
        <v>0</v>
      </c>
      <c r="G113" s="31" t="e">
        <f t="shared" si="7"/>
        <v>#DIV/0!</v>
      </c>
      <c r="H113" s="32" t="e">
        <f t="shared" si="7"/>
        <v>#DIV/0!</v>
      </c>
    </row>
    <row r="114" spans="1:8" ht="110.25" hidden="1">
      <c r="A114" s="15" t="s">
        <v>224</v>
      </c>
      <c r="B114" s="16" t="s">
        <v>225</v>
      </c>
      <c r="C114" s="40"/>
      <c r="D114" s="40">
        <f t="shared" si="8"/>
        <v>0</v>
      </c>
      <c r="E114" s="40"/>
      <c r="F114" s="40"/>
      <c r="G114" s="31" t="e">
        <f t="shared" si="7"/>
        <v>#DIV/0!</v>
      </c>
      <c r="H114" s="32" t="e">
        <f t="shared" si="7"/>
        <v>#DIV/0!</v>
      </c>
    </row>
    <row r="115" spans="1:8" ht="78.75" hidden="1">
      <c r="A115" s="15" t="s">
        <v>226</v>
      </c>
      <c r="B115" s="16" t="s">
        <v>227</v>
      </c>
      <c r="C115" s="40">
        <f>SUM(C116)</f>
        <v>0</v>
      </c>
      <c r="D115" s="40">
        <f t="shared" si="8"/>
        <v>0</v>
      </c>
      <c r="E115" s="40">
        <f>SUM(E116)</f>
        <v>0</v>
      </c>
      <c r="F115" s="40">
        <f>SUM(F116)</f>
        <v>0</v>
      </c>
      <c r="G115" s="31" t="e">
        <f t="shared" si="7"/>
        <v>#DIV/0!</v>
      </c>
      <c r="H115" s="32" t="e">
        <f t="shared" si="7"/>
        <v>#DIV/0!</v>
      </c>
    </row>
    <row r="116" spans="1:8" ht="78.75" hidden="1">
      <c r="A116" s="15" t="s">
        <v>228</v>
      </c>
      <c r="B116" s="16" t="s">
        <v>229</v>
      </c>
      <c r="C116" s="40">
        <f>C117</f>
        <v>0</v>
      </c>
      <c r="D116" s="40">
        <f t="shared" si="8"/>
        <v>0</v>
      </c>
      <c r="E116" s="40">
        <f>E117</f>
        <v>0</v>
      </c>
      <c r="F116" s="40">
        <f>F117</f>
        <v>0</v>
      </c>
      <c r="G116" s="31" t="e">
        <f t="shared" si="7"/>
        <v>#DIV/0!</v>
      </c>
      <c r="H116" s="32" t="e">
        <f t="shared" si="7"/>
        <v>#DIV/0!</v>
      </c>
    </row>
    <row r="117" spans="1:8" ht="63" hidden="1">
      <c r="A117" s="15" t="s">
        <v>32</v>
      </c>
      <c r="B117" s="16" t="s">
        <v>230</v>
      </c>
      <c r="C117" s="40"/>
      <c r="D117" s="40">
        <f t="shared" si="8"/>
        <v>0</v>
      </c>
      <c r="E117" s="40"/>
      <c r="F117" s="40"/>
      <c r="G117" s="31" t="e">
        <f t="shared" si="7"/>
        <v>#DIV/0!</v>
      </c>
      <c r="H117" s="32" t="e">
        <f t="shared" si="7"/>
        <v>#DIV/0!</v>
      </c>
    </row>
    <row r="118" spans="1:8" ht="31.5" hidden="1">
      <c r="A118" s="15" t="s">
        <v>231</v>
      </c>
      <c r="B118" s="16" t="s">
        <v>232</v>
      </c>
      <c r="C118" s="40">
        <f aca="true" t="shared" si="11" ref="C118:F120">C119</f>
        <v>0</v>
      </c>
      <c r="D118" s="40">
        <f t="shared" si="8"/>
        <v>0</v>
      </c>
      <c r="E118" s="40">
        <f t="shared" si="11"/>
        <v>0</v>
      </c>
      <c r="F118" s="40">
        <f t="shared" si="11"/>
        <v>0</v>
      </c>
      <c r="G118" s="31" t="e">
        <f t="shared" si="7"/>
        <v>#DIV/0!</v>
      </c>
      <c r="H118" s="32" t="e">
        <f t="shared" si="7"/>
        <v>#DIV/0!</v>
      </c>
    </row>
    <row r="119" spans="1:8" ht="47.25" hidden="1">
      <c r="A119" s="15" t="s">
        <v>233</v>
      </c>
      <c r="B119" s="16" t="s">
        <v>234</v>
      </c>
      <c r="C119" s="40"/>
      <c r="D119" s="40">
        <f t="shared" si="8"/>
        <v>0</v>
      </c>
      <c r="E119" s="40"/>
      <c r="F119" s="40"/>
      <c r="G119" s="31" t="e">
        <f t="shared" si="7"/>
        <v>#DIV/0!</v>
      </c>
      <c r="H119" s="32" t="e">
        <f t="shared" si="7"/>
        <v>#DIV/0!</v>
      </c>
    </row>
    <row r="120" spans="1:8" ht="63" hidden="1">
      <c r="A120" s="15" t="s">
        <v>235</v>
      </c>
      <c r="B120" s="16" t="s">
        <v>236</v>
      </c>
      <c r="C120" s="40">
        <f t="shared" si="11"/>
        <v>0</v>
      </c>
      <c r="D120" s="40">
        <f t="shared" si="8"/>
        <v>0</v>
      </c>
      <c r="E120" s="40">
        <f t="shared" si="11"/>
        <v>0</v>
      </c>
      <c r="F120" s="40">
        <f t="shared" si="11"/>
        <v>0</v>
      </c>
      <c r="G120" s="31" t="e">
        <f t="shared" si="7"/>
        <v>#DIV/0!</v>
      </c>
      <c r="H120" s="32" t="e">
        <f t="shared" si="7"/>
        <v>#DIV/0!</v>
      </c>
    </row>
    <row r="121" spans="1:8" ht="63" hidden="1">
      <c r="A121" s="15" t="s">
        <v>237</v>
      </c>
      <c r="B121" s="16" t="s">
        <v>238</v>
      </c>
      <c r="C121" s="40"/>
      <c r="D121" s="40">
        <f t="shared" si="8"/>
        <v>0</v>
      </c>
      <c r="E121" s="40"/>
      <c r="F121" s="40"/>
      <c r="G121" s="31" t="e">
        <f t="shared" si="7"/>
        <v>#DIV/0!</v>
      </c>
      <c r="H121" s="32" t="e">
        <f t="shared" si="7"/>
        <v>#DIV/0!</v>
      </c>
    </row>
    <row r="122" spans="1:8" ht="15.75">
      <c r="A122" s="15" t="s">
        <v>239</v>
      </c>
      <c r="B122" s="16" t="s">
        <v>240</v>
      </c>
      <c r="C122" s="40">
        <f>C123</f>
        <v>2137.9</v>
      </c>
      <c r="D122" s="40">
        <f t="shared" si="8"/>
        <v>542.5999999999999</v>
      </c>
      <c r="E122" s="40">
        <f>E123</f>
        <v>2680.5</v>
      </c>
      <c r="F122" s="40">
        <f>F123</f>
        <v>2736.1</v>
      </c>
      <c r="G122" s="31">
        <f t="shared" si="7"/>
        <v>494.0103206782161</v>
      </c>
      <c r="H122" s="32">
        <f t="shared" si="7"/>
        <v>102.07423988061927</v>
      </c>
    </row>
    <row r="123" spans="1:8" ht="31.5">
      <c r="A123" s="15" t="s">
        <v>241</v>
      </c>
      <c r="B123" s="16" t="s">
        <v>242</v>
      </c>
      <c r="C123" s="40">
        <f>SUM(C124:C130)</f>
        <v>2137.9</v>
      </c>
      <c r="D123" s="40">
        <f t="shared" si="8"/>
        <v>542.5999999999999</v>
      </c>
      <c r="E123" s="40">
        <f>SUM(E124:E130)</f>
        <v>2680.5</v>
      </c>
      <c r="F123" s="40">
        <f>SUM(F124:F130)</f>
        <v>2736.1</v>
      </c>
      <c r="G123" s="31">
        <f t="shared" si="7"/>
        <v>494.0103206782161</v>
      </c>
      <c r="H123" s="32">
        <f t="shared" si="7"/>
        <v>102.07423988061927</v>
      </c>
    </row>
    <row r="124" spans="1:8" ht="94.5" hidden="1">
      <c r="A124" s="18" t="s">
        <v>26</v>
      </c>
      <c r="B124" s="19"/>
      <c r="C124" s="40"/>
      <c r="D124" s="40">
        <f t="shared" si="8"/>
        <v>0</v>
      </c>
      <c r="E124" s="40"/>
      <c r="F124" s="40"/>
      <c r="G124" s="31" t="e">
        <f t="shared" si="7"/>
        <v>#DIV/0!</v>
      </c>
      <c r="H124" s="32" t="e">
        <f t="shared" si="7"/>
        <v>#DIV/0!</v>
      </c>
    </row>
    <row r="125" spans="1:8" ht="78.75" hidden="1">
      <c r="A125" s="18" t="s">
        <v>243</v>
      </c>
      <c r="B125" s="19"/>
      <c r="C125" s="40"/>
      <c r="D125" s="40">
        <f t="shared" si="8"/>
        <v>0</v>
      </c>
      <c r="E125" s="40"/>
      <c r="F125" s="40"/>
      <c r="G125" s="31" t="e">
        <f t="shared" si="7"/>
        <v>#DIV/0!</v>
      </c>
      <c r="H125" s="32" t="e">
        <f t="shared" si="7"/>
        <v>#DIV/0!</v>
      </c>
    </row>
    <row r="126" spans="1:8" ht="94.5" hidden="1">
      <c r="A126" s="18" t="s">
        <v>244</v>
      </c>
      <c r="B126" s="19"/>
      <c r="C126" s="40"/>
      <c r="D126" s="40">
        <f t="shared" si="8"/>
        <v>0</v>
      </c>
      <c r="E126" s="40"/>
      <c r="F126" s="40"/>
      <c r="G126" s="31" t="e">
        <f t="shared" si="7"/>
        <v>#DIV/0!</v>
      </c>
      <c r="H126" s="32" t="e">
        <f t="shared" si="7"/>
        <v>#DIV/0!</v>
      </c>
    </row>
    <row r="127" spans="1:8" ht="63" hidden="1">
      <c r="A127" s="18" t="s">
        <v>27</v>
      </c>
      <c r="B127" s="19"/>
      <c r="C127" s="40"/>
      <c r="D127" s="40">
        <f t="shared" si="8"/>
        <v>0</v>
      </c>
      <c r="E127" s="40"/>
      <c r="F127" s="40"/>
      <c r="G127" s="31" t="e">
        <f t="shared" si="7"/>
        <v>#DIV/0!</v>
      </c>
      <c r="H127" s="32" t="e">
        <f t="shared" si="7"/>
        <v>#DIV/0!</v>
      </c>
    </row>
    <row r="128" spans="1:8" ht="107.25" customHeight="1" hidden="1">
      <c r="A128" s="20" t="s">
        <v>335</v>
      </c>
      <c r="B128" s="19"/>
      <c r="C128" s="40">
        <v>2101.1</v>
      </c>
      <c r="D128" s="40">
        <f t="shared" si="8"/>
        <v>45.90000000000009</v>
      </c>
      <c r="E128" s="40">
        <v>2147</v>
      </c>
      <c r="F128" s="40">
        <v>2147</v>
      </c>
      <c r="G128" s="31">
        <f t="shared" si="7"/>
        <v>4677.559912854022</v>
      </c>
      <c r="H128" s="32">
        <f t="shared" si="7"/>
        <v>100</v>
      </c>
    </row>
    <row r="129" spans="1:8" ht="88.5" customHeight="1" hidden="1">
      <c r="A129" s="20" t="s">
        <v>334</v>
      </c>
      <c r="B129" s="19"/>
      <c r="C129" s="40"/>
      <c r="D129" s="40">
        <f t="shared" si="8"/>
        <v>497</v>
      </c>
      <c r="E129" s="40">
        <v>497</v>
      </c>
      <c r="F129" s="40">
        <v>553</v>
      </c>
      <c r="G129" s="31">
        <f t="shared" si="7"/>
        <v>100</v>
      </c>
      <c r="H129" s="32">
        <f t="shared" si="7"/>
        <v>111.26760563380283</v>
      </c>
    </row>
    <row r="130" spans="1:8" ht="63" hidden="1">
      <c r="A130" s="20" t="s">
        <v>245</v>
      </c>
      <c r="B130" s="19"/>
      <c r="C130" s="40">
        <v>36.8</v>
      </c>
      <c r="D130" s="40">
        <f t="shared" si="8"/>
        <v>-0.29999999999999716</v>
      </c>
      <c r="E130" s="40">
        <v>36.5</v>
      </c>
      <c r="F130" s="40">
        <v>36.1</v>
      </c>
      <c r="G130" s="31">
        <f t="shared" si="7"/>
        <v>-12166.666666666782</v>
      </c>
      <c r="H130" s="32">
        <f t="shared" si="7"/>
        <v>98.9041095890411</v>
      </c>
    </row>
    <row r="131" spans="1:8" ht="31.5">
      <c r="A131" s="15" t="s">
        <v>246</v>
      </c>
      <c r="B131" s="16" t="s">
        <v>247</v>
      </c>
      <c r="C131" s="40">
        <f>C132+C134+C136+C140+C142+C144+C146+C148+C167+C169+C171+C173+C175+C177+C179+C138</f>
        <v>159157.4</v>
      </c>
      <c r="D131" s="40">
        <f t="shared" si="8"/>
        <v>13306.400000000023</v>
      </c>
      <c r="E131" s="40">
        <f>E132+E134+E136+E140+E142+E144+E146+E148+E167+E169+E171+E173+E175+E177+E179+E138</f>
        <v>172463.80000000002</v>
      </c>
      <c r="F131" s="40">
        <f>F132+F134+F136+F140+F142+F144+F146+F148+F167+F169+F171+F173+F175+F177+F179+F138</f>
        <v>180223.1</v>
      </c>
      <c r="G131" s="31">
        <f t="shared" si="7"/>
        <v>1296.0966151626264</v>
      </c>
      <c r="H131" s="32">
        <f t="shared" si="7"/>
        <v>104.499089084202</v>
      </c>
    </row>
    <row r="132" spans="1:8" ht="47.25" hidden="1">
      <c r="A132" s="15" t="s">
        <v>248</v>
      </c>
      <c r="B132" s="16" t="s">
        <v>249</v>
      </c>
      <c r="C132" s="40">
        <f>C133</f>
        <v>0</v>
      </c>
      <c r="D132" s="40">
        <f t="shared" si="8"/>
        <v>0</v>
      </c>
      <c r="E132" s="40">
        <f>E133</f>
        <v>0</v>
      </c>
      <c r="F132" s="40">
        <f>F133</f>
        <v>0</v>
      </c>
      <c r="G132" s="31" t="e">
        <f t="shared" si="7"/>
        <v>#DIV/0!</v>
      </c>
      <c r="H132" s="32" t="e">
        <f t="shared" si="7"/>
        <v>#DIV/0!</v>
      </c>
    </row>
    <row r="133" spans="1:8" ht="47.25" hidden="1">
      <c r="A133" s="15" t="s">
        <v>250</v>
      </c>
      <c r="B133" s="16" t="s">
        <v>251</v>
      </c>
      <c r="C133" s="40"/>
      <c r="D133" s="40">
        <f t="shared" si="8"/>
        <v>0</v>
      </c>
      <c r="E133" s="40"/>
      <c r="F133" s="40"/>
      <c r="G133" s="31" t="e">
        <f t="shared" si="7"/>
        <v>#DIV/0!</v>
      </c>
      <c r="H133" s="32" t="e">
        <f t="shared" si="7"/>
        <v>#DIV/0!</v>
      </c>
    </row>
    <row r="134" spans="1:8" ht="47.25" hidden="1">
      <c r="A134" s="15" t="s">
        <v>252</v>
      </c>
      <c r="B134" s="16" t="s">
        <v>253</v>
      </c>
      <c r="C134" s="40">
        <f>C135</f>
        <v>0</v>
      </c>
      <c r="D134" s="40">
        <f t="shared" si="8"/>
        <v>0</v>
      </c>
      <c r="E134" s="40">
        <f>E135</f>
        <v>0</v>
      </c>
      <c r="F134" s="40">
        <f>F135</f>
        <v>0</v>
      </c>
      <c r="G134" s="31" t="e">
        <f t="shared" si="7"/>
        <v>#DIV/0!</v>
      </c>
      <c r="H134" s="32" t="e">
        <f t="shared" si="7"/>
        <v>#DIV/0!</v>
      </c>
    </row>
    <row r="135" spans="1:8" ht="47.25" hidden="1">
      <c r="A135" s="15" t="s">
        <v>28</v>
      </c>
      <c r="B135" s="16" t="s">
        <v>254</v>
      </c>
      <c r="C135" s="40"/>
      <c r="D135" s="40">
        <f t="shared" si="8"/>
        <v>0</v>
      </c>
      <c r="E135" s="40"/>
      <c r="F135" s="40"/>
      <c r="G135" s="31" t="e">
        <f t="shared" si="7"/>
        <v>#DIV/0!</v>
      </c>
      <c r="H135" s="32" t="e">
        <f t="shared" si="7"/>
        <v>#DIV/0!</v>
      </c>
    </row>
    <row r="136" spans="1:8" ht="63" hidden="1">
      <c r="A136" s="15" t="s">
        <v>255</v>
      </c>
      <c r="B136" s="16" t="s">
        <v>256</v>
      </c>
      <c r="C136" s="40">
        <f>C137</f>
        <v>0</v>
      </c>
      <c r="D136" s="40">
        <f t="shared" si="8"/>
        <v>0</v>
      </c>
      <c r="E136" s="40">
        <f>E137</f>
        <v>0</v>
      </c>
      <c r="F136" s="40">
        <f>F137</f>
        <v>0</v>
      </c>
      <c r="G136" s="31" t="e">
        <f t="shared" si="7"/>
        <v>#DIV/0!</v>
      </c>
      <c r="H136" s="32" t="e">
        <f t="shared" si="7"/>
        <v>#DIV/0!</v>
      </c>
    </row>
    <row r="137" spans="1:8" ht="63" hidden="1">
      <c r="A137" s="15" t="s">
        <v>257</v>
      </c>
      <c r="B137" s="16" t="s">
        <v>258</v>
      </c>
      <c r="C137" s="40"/>
      <c r="D137" s="40">
        <f t="shared" si="8"/>
        <v>0</v>
      </c>
      <c r="E137" s="40"/>
      <c r="F137" s="40"/>
      <c r="G137" s="31" t="e">
        <f t="shared" si="7"/>
        <v>#DIV/0!</v>
      </c>
      <c r="H137" s="32" t="e">
        <f t="shared" si="7"/>
        <v>#DIV/0!</v>
      </c>
    </row>
    <row r="138" spans="1:8" ht="63" hidden="1">
      <c r="A138" s="15" t="s">
        <v>259</v>
      </c>
      <c r="B138" s="16" t="s">
        <v>260</v>
      </c>
      <c r="C138" s="40">
        <f>SUM(C139)</f>
        <v>0</v>
      </c>
      <c r="D138" s="40">
        <f t="shared" si="8"/>
        <v>0</v>
      </c>
      <c r="E138" s="40">
        <f>SUM(E139)</f>
        <v>0</v>
      </c>
      <c r="F138" s="40">
        <f>SUM(F139)</f>
        <v>0</v>
      </c>
      <c r="G138" s="31" t="e">
        <f t="shared" si="7"/>
        <v>#DIV/0!</v>
      </c>
      <c r="H138" s="32" t="e">
        <f t="shared" si="7"/>
        <v>#DIV/0!</v>
      </c>
    </row>
    <row r="139" spans="1:8" ht="78.75" hidden="1">
      <c r="A139" s="15" t="s">
        <v>261</v>
      </c>
      <c r="B139" s="16" t="s">
        <v>262</v>
      </c>
      <c r="C139" s="40"/>
      <c r="D139" s="40">
        <f t="shared" si="8"/>
        <v>0</v>
      </c>
      <c r="E139" s="40"/>
      <c r="F139" s="40"/>
      <c r="G139" s="31" t="e">
        <f t="shared" si="7"/>
        <v>#DIV/0!</v>
      </c>
      <c r="H139" s="32" t="e">
        <f t="shared" si="7"/>
        <v>#DIV/0!</v>
      </c>
    </row>
    <row r="140" spans="1:8" ht="78.75" hidden="1">
      <c r="A140" s="15" t="s">
        <v>263</v>
      </c>
      <c r="B140" s="16" t="s">
        <v>264</v>
      </c>
      <c r="C140" s="40">
        <f>C141</f>
        <v>0</v>
      </c>
      <c r="D140" s="40">
        <f t="shared" si="8"/>
        <v>0</v>
      </c>
      <c r="E140" s="40">
        <f>E141</f>
        <v>0</v>
      </c>
      <c r="F140" s="40">
        <f>F141</f>
        <v>0</v>
      </c>
      <c r="G140" s="31" t="e">
        <f aca="true" t="shared" si="12" ref="G140:H193">E140/D140*100</f>
        <v>#DIV/0!</v>
      </c>
      <c r="H140" s="32" t="e">
        <f t="shared" si="12"/>
        <v>#DIV/0!</v>
      </c>
    </row>
    <row r="141" spans="1:8" ht="63" hidden="1">
      <c r="A141" s="15" t="s">
        <v>29</v>
      </c>
      <c r="B141" s="16" t="s">
        <v>265</v>
      </c>
      <c r="C141" s="40"/>
      <c r="D141" s="40">
        <f aca="true" t="shared" si="13" ref="D141:D180">E141-C141</f>
        <v>0</v>
      </c>
      <c r="E141" s="40"/>
      <c r="F141" s="40"/>
      <c r="G141" s="31" t="e">
        <f t="shared" si="12"/>
        <v>#DIV/0!</v>
      </c>
      <c r="H141" s="32" t="e">
        <f t="shared" si="12"/>
        <v>#DIV/0!</v>
      </c>
    </row>
    <row r="142" spans="1:8" ht="47.25">
      <c r="A142" s="15" t="s">
        <v>266</v>
      </c>
      <c r="B142" s="16" t="s">
        <v>267</v>
      </c>
      <c r="C142" s="40">
        <f>C143</f>
        <v>581.2</v>
      </c>
      <c r="D142" s="40">
        <f t="shared" si="13"/>
        <v>24.399999999999977</v>
      </c>
      <c r="E142" s="40">
        <f>E143</f>
        <v>605.6</v>
      </c>
      <c r="F142" s="40">
        <f>F143</f>
        <v>606.9</v>
      </c>
      <c r="G142" s="31">
        <f t="shared" si="12"/>
        <v>2481.9672131147568</v>
      </c>
      <c r="H142" s="32">
        <f t="shared" si="12"/>
        <v>100.21466314398944</v>
      </c>
    </row>
    <row r="143" spans="1:8" ht="63">
      <c r="A143" s="15" t="s">
        <v>268</v>
      </c>
      <c r="B143" s="16" t="s">
        <v>269</v>
      </c>
      <c r="C143" s="40">
        <v>581.2</v>
      </c>
      <c r="D143" s="40">
        <f t="shared" si="13"/>
        <v>24.399999999999977</v>
      </c>
      <c r="E143" s="40">
        <v>605.6</v>
      </c>
      <c r="F143" s="40">
        <v>606.9</v>
      </c>
      <c r="G143" s="31">
        <f t="shared" si="12"/>
        <v>2481.9672131147568</v>
      </c>
      <c r="H143" s="32">
        <f t="shared" si="12"/>
        <v>100.21466314398944</v>
      </c>
    </row>
    <row r="144" spans="1:8" ht="47.25" hidden="1">
      <c r="A144" s="15" t="s">
        <v>270</v>
      </c>
      <c r="B144" s="16" t="s">
        <v>271</v>
      </c>
      <c r="C144" s="40">
        <f>C145</f>
        <v>0</v>
      </c>
      <c r="D144" s="40">
        <f t="shared" si="13"/>
        <v>0</v>
      </c>
      <c r="E144" s="40">
        <f>E145</f>
        <v>0</v>
      </c>
      <c r="F144" s="40">
        <f>F145</f>
        <v>0</v>
      </c>
      <c r="G144" s="31" t="e">
        <f t="shared" si="12"/>
        <v>#DIV/0!</v>
      </c>
      <c r="H144" s="32" t="e">
        <f t="shared" si="12"/>
        <v>#DIV/0!</v>
      </c>
    </row>
    <row r="145" spans="1:8" ht="47.25" hidden="1">
      <c r="A145" s="15" t="s">
        <v>272</v>
      </c>
      <c r="B145" s="16" t="s">
        <v>273</v>
      </c>
      <c r="C145" s="40"/>
      <c r="D145" s="40">
        <f t="shared" si="13"/>
        <v>0</v>
      </c>
      <c r="E145" s="40"/>
      <c r="F145" s="40"/>
      <c r="G145" s="31" t="e">
        <f t="shared" si="12"/>
        <v>#DIV/0!</v>
      </c>
      <c r="H145" s="32" t="e">
        <f t="shared" si="12"/>
        <v>#DIV/0!</v>
      </c>
    </row>
    <row r="146" spans="1:8" ht="63" hidden="1">
      <c r="A146" s="15" t="s">
        <v>274</v>
      </c>
      <c r="B146" s="16" t="s">
        <v>275</v>
      </c>
      <c r="C146" s="40">
        <f>C147</f>
        <v>0</v>
      </c>
      <c r="D146" s="40">
        <f t="shared" si="13"/>
        <v>0</v>
      </c>
      <c r="E146" s="40">
        <f>E147</f>
        <v>0</v>
      </c>
      <c r="F146" s="40">
        <f>F147</f>
        <v>0</v>
      </c>
      <c r="G146" s="31" t="e">
        <f t="shared" si="12"/>
        <v>#DIV/0!</v>
      </c>
      <c r="H146" s="32" t="e">
        <f t="shared" si="12"/>
        <v>#DIV/0!</v>
      </c>
    </row>
    <row r="147" spans="1:8" ht="63" hidden="1">
      <c r="A147" s="15" t="s">
        <v>30</v>
      </c>
      <c r="B147" s="16" t="s">
        <v>276</v>
      </c>
      <c r="C147" s="40"/>
      <c r="D147" s="40">
        <f t="shared" si="13"/>
        <v>0</v>
      </c>
      <c r="E147" s="40"/>
      <c r="F147" s="40"/>
      <c r="G147" s="31" t="e">
        <f t="shared" si="12"/>
        <v>#DIV/0!</v>
      </c>
      <c r="H147" s="32" t="e">
        <f t="shared" si="12"/>
        <v>#DIV/0!</v>
      </c>
    </row>
    <row r="148" spans="1:8" ht="47.25">
      <c r="A148" s="15" t="s">
        <v>277</v>
      </c>
      <c r="B148" s="16" t="s">
        <v>278</v>
      </c>
      <c r="C148" s="40">
        <f>C149</f>
        <v>140420.09999999998</v>
      </c>
      <c r="D148" s="40">
        <f t="shared" si="13"/>
        <v>8028.600000000035</v>
      </c>
      <c r="E148" s="40">
        <f>E149</f>
        <v>148448.7</v>
      </c>
      <c r="F148" s="40">
        <f>F149</f>
        <v>156213.7</v>
      </c>
      <c r="G148" s="31">
        <f t="shared" si="12"/>
        <v>1848.9985800762195</v>
      </c>
      <c r="H148" s="32">
        <f t="shared" si="12"/>
        <v>105.23076321988674</v>
      </c>
    </row>
    <row r="149" spans="1:8" ht="67.5" customHeight="1">
      <c r="A149" s="15" t="s">
        <v>31</v>
      </c>
      <c r="B149" s="16" t="s">
        <v>279</v>
      </c>
      <c r="C149" s="40">
        <f>SUM(C150:C166)</f>
        <v>140420.09999999998</v>
      </c>
      <c r="D149" s="40">
        <f t="shared" si="13"/>
        <v>8028.600000000035</v>
      </c>
      <c r="E149" s="40">
        <f>SUM(E150:E166)</f>
        <v>148448.7</v>
      </c>
      <c r="F149" s="40">
        <f>SUM(F150:F166)</f>
        <v>156213.7</v>
      </c>
      <c r="G149" s="31">
        <f t="shared" si="12"/>
        <v>1848.9985800762195</v>
      </c>
      <c r="H149" s="32">
        <f t="shared" si="12"/>
        <v>105.23076321988674</v>
      </c>
    </row>
    <row r="150" spans="1:8" s="22" customFormat="1" ht="90" customHeight="1" hidden="1">
      <c r="A150" s="21" t="s">
        <v>337</v>
      </c>
      <c r="B150" s="19"/>
      <c r="C150" s="40">
        <v>479</v>
      </c>
      <c r="D150" s="40">
        <f t="shared" si="13"/>
        <v>126</v>
      </c>
      <c r="E150" s="40">
        <v>605</v>
      </c>
      <c r="F150" s="40">
        <v>605</v>
      </c>
      <c r="G150" s="31">
        <f t="shared" si="12"/>
        <v>480.1587301587301</v>
      </c>
      <c r="H150" s="32">
        <f t="shared" si="12"/>
        <v>100</v>
      </c>
    </row>
    <row r="151" spans="1:8" s="22" customFormat="1" ht="125.25" customHeight="1" hidden="1">
      <c r="A151" s="21" t="s">
        <v>33</v>
      </c>
      <c r="B151" s="19"/>
      <c r="C151" s="40">
        <v>605</v>
      </c>
      <c r="D151" s="40">
        <f t="shared" si="13"/>
        <v>167</v>
      </c>
      <c r="E151" s="40">
        <v>772</v>
      </c>
      <c r="F151" s="40">
        <v>782</v>
      </c>
      <c r="G151" s="31">
        <f t="shared" si="12"/>
        <v>462.27544910179637</v>
      </c>
      <c r="H151" s="32">
        <f t="shared" si="12"/>
        <v>101.29533678756476</v>
      </c>
    </row>
    <row r="152" spans="1:8" s="22" customFormat="1" ht="126" hidden="1">
      <c r="A152" s="21" t="s">
        <v>34</v>
      </c>
      <c r="B152" s="19"/>
      <c r="C152" s="40"/>
      <c r="D152" s="40">
        <f t="shared" si="13"/>
        <v>0</v>
      </c>
      <c r="E152" s="40"/>
      <c r="F152" s="40"/>
      <c r="G152" s="31" t="e">
        <f t="shared" si="12"/>
        <v>#DIV/0!</v>
      </c>
      <c r="H152" s="32" t="e">
        <f t="shared" si="12"/>
        <v>#DIV/0!</v>
      </c>
    </row>
    <row r="153" spans="1:8" s="22" customFormat="1" ht="47.25" hidden="1">
      <c r="A153" s="21" t="s">
        <v>35</v>
      </c>
      <c r="B153" s="19"/>
      <c r="C153" s="40">
        <v>0.5</v>
      </c>
      <c r="D153" s="40">
        <f t="shared" si="13"/>
        <v>-0.5</v>
      </c>
      <c r="E153" s="40"/>
      <c r="F153" s="40">
        <v>6</v>
      </c>
      <c r="G153" s="31"/>
      <c r="H153" s="32"/>
    </row>
    <row r="154" spans="1:8" s="22" customFormat="1" ht="160.5" customHeight="1" hidden="1">
      <c r="A154" s="21" t="s">
        <v>336</v>
      </c>
      <c r="B154" s="19"/>
      <c r="C154" s="40">
        <v>138428.4</v>
      </c>
      <c r="D154" s="40">
        <f>E154-C154</f>
        <v>7505.600000000006</v>
      </c>
      <c r="E154" s="40">
        <v>145934</v>
      </c>
      <c r="F154" s="40">
        <v>153643</v>
      </c>
      <c r="G154" s="31">
        <f t="shared" si="12"/>
        <v>1944.3348966105293</v>
      </c>
      <c r="H154" s="32">
        <f t="shared" si="12"/>
        <v>105.28252497704442</v>
      </c>
    </row>
    <row r="155" spans="1:8" s="22" customFormat="1" ht="127.5" customHeight="1" hidden="1">
      <c r="A155" s="21" t="s">
        <v>338</v>
      </c>
      <c r="B155" s="19"/>
      <c r="C155" s="40">
        <v>665.8</v>
      </c>
      <c r="D155" s="40">
        <f t="shared" si="13"/>
        <v>85.20000000000005</v>
      </c>
      <c r="E155" s="40">
        <v>751</v>
      </c>
      <c r="F155" s="40">
        <v>791</v>
      </c>
      <c r="G155" s="31">
        <f t="shared" si="12"/>
        <v>881.4553990610325</v>
      </c>
      <c r="H155" s="32">
        <f t="shared" si="12"/>
        <v>105.32623169107855</v>
      </c>
    </row>
    <row r="156" spans="1:8" s="22" customFormat="1" ht="94.5" hidden="1">
      <c r="A156" s="21" t="s">
        <v>36</v>
      </c>
      <c r="B156" s="19"/>
      <c r="C156" s="40"/>
      <c r="D156" s="40">
        <f t="shared" si="13"/>
        <v>0</v>
      </c>
      <c r="E156" s="40"/>
      <c r="F156" s="40"/>
      <c r="G156" s="31" t="e">
        <f t="shared" si="12"/>
        <v>#DIV/0!</v>
      </c>
      <c r="H156" s="32" t="e">
        <f t="shared" si="12"/>
        <v>#DIV/0!</v>
      </c>
    </row>
    <row r="157" spans="1:8" s="22" customFormat="1" ht="31.5" hidden="1">
      <c r="A157" s="21" t="s">
        <v>37</v>
      </c>
      <c r="B157" s="19"/>
      <c r="C157" s="40"/>
      <c r="D157" s="40">
        <f t="shared" si="13"/>
        <v>0</v>
      </c>
      <c r="E157" s="40"/>
      <c r="F157" s="40"/>
      <c r="G157" s="31" t="e">
        <f t="shared" si="12"/>
        <v>#DIV/0!</v>
      </c>
      <c r="H157" s="32" t="e">
        <f t="shared" si="12"/>
        <v>#DIV/0!</v>
      </c>
    </row>
    <row r="158" spans="1:8" s="22" customFormat="1" ht="47.25" hidden="1">
      <c r="A158" s="21" t="s">
        <v>38</v>
      </c>
      <c r="B158" s="19"/>
      <c r="C158" s="40"/>
      <c r="D158" s="40">
        <f t="shared" si="13"/>
        <v>0</v>
      </c>
      <c r="E158" s="40"/>
      <c r="F158" s="40"/>
      <c r="G158" s="31" t="e">
        <f t="shared" si="12"/>
        <v>#DIV/0!</v>
      </c>
      <c r="H158" s="32" t="e">
        <f t="shared" si="12"/>
        <v>#DIV/0!</v>
      </c>
    </row>
    <row r="159" spans="1:8" s="22" customFormat="1" ht="63" hidden="1">
      <c r="A159" s="21" t="s">
        <v>39</v>
      </c>
      <c r="B159" s="19"/>
      <c r="C159" s="40"/>
      <c r="D159" s="40">
        <f t="shared" si="13"/>
        <v>0</v>
      </c>
      <c r="E159" s="40"/>
      <c r="F159" s="40"/>
      <c r="G159" s="31" t="e">
        <f t="shared" si="12"/>
        <v>#DIV/0!</v>
      </c>
      <c r="H159" s="32" t="e">
        <f t="shared" si="12"/>
        <v>#DIV/0!</v>
      </c>
    </row>
    <row r="160" spans="1:8" s="22" customFormat="1" ht="31.5" hidden="1">
      <c r="A160" s="21" t="s">
        <v>40</v>
      </c>
      <c r="B160" s="19"/>
      <c r="C160" s="40"/>
      <c r="D160" s="40">
        <f t="shared" si="13"/>
        <v>0</v>
      </c>
      <c r="E160" s="40"/>
      <c r="F160" s="40"/>
      <c r="G160" s="31" t="e">
        <f t="shared" si="12"/>
        <v>#DIV/0!</v>
      </c>
      <c r="H160" s="32" t="e">
        <f t="shared" si="12"/>
        <v>#DIV/0!</v>
      </c>
    </row>
    <row r="161" spans="1:8" s="22" customFormat="1" ht="31.5" hidden="1">
      <c r="A161" s="21" t="s">
        <v>41</v>
      </c>
      <c r="B161" s="19"/>
      <c r="C161" s="40"/>
      <c r="D161" s="40">
        <f t="shared" si="13"/>
        <v>0</v>
      </c>
      <c r="E161" s="40"/>
      <c r="F161" s="40"/>
      <c r="G161" s="31" t="e">
        <f t="shared" si="12"/>
        <v>#DIV/0!</v>
      </c>
      <c r="H161" s="32" t="e">
        <f t="shared" si="12"/>
        <v>#DIV/0!</v>
      </c>
    </row>
    <row r="162" spans="1:8" s="22" customFormat="1" ht="31.5" hidden="1">
      <c r="A162" s="21" t="s">
        <v>42</v>
      </c>
      <c r="B162" s="19"/>
      <c r="C162" s="40"/>
      <c r="D162" s="40">
        <f t="shared" si="13"/>
        <v>0</v>
      </c>
      <c r="E162" s="40"/>
      <c r="F162" s="40"/>
      <c r="G162" s="31" t="e">
        <f t="shared" si="12"/>
        <v>#DIV/0!</v>
      </c>
      <c r="H162" s="32" t="e">
        <f t="shared" si="12"/>
        <v>#DIV/0!</v>
      </c>
    </row>
    <row r="163" spans="1:8" s="22" customFormat="1" ht="64.5" customHeight="1" hidden="1">
      <c r="A163" s="21" t="s">
        <v>280</v>
      </c>
      <c r="B163" s="19"/>
      <c r="C163" s="40">
        <v>54.3</v>
      </c>
      <c r="D163" s="40">
        <f t="shared" si="13"/>
        <v>-5.299999999999997</v>
      </c>
      <c r="E163" s="40">
        <v>49</v>
      </c>
      <c r="F163" s="40">
        <v>49</v>
      </c>
      <c r="G163" s="31">
        <f t="shared" si="12"/>
        <v>-924.528301886793</v>
      </c>
      <c r="H163" s="32">
        <f t="shared" si="12"/>
        <v>100</v>
      </c>
    </row>
    <row r="164" spans="1:8" s="22" customFormat="1" ht="195.75" customHeight="1" hidden="1">
      <c r="A164" s="21" t="s">
        <v>339</v>
      </c>
      <c r="B164" s="19"/>
      <c r="C164" s="40"/>
      <c r="D164" s="40">
        <f t="shared" si="13"/>
        <v>0.7</v>
      </c>
      <c r="E164" s="40">
        <v>0.7</v>
      </c>
      <c r="F164" s="40">
        <v>0.7</v>
      </c>
      <c r="G164" s="31">
        <f t="shared" si="12"/>
        <v>100</v>
      </c>
      <c r="H164" s="32">
        <f t="shared" si="12"/>
        <v>100</v>
      </c>
    </row>
    <row r="165" spans="1:8" s="22" customFormat="1" ht="165.75" customHeight="1" hidden="1">
      <c r="A165" s="21" t="s">
        <v>281</v>
      </c>
      <c r="B165" s="19"/>
      <c r="C165" s="40"/>
      <c r="D165" s="40">
        <f t="shared" si="13"/>
        <v>125</v>
      </c>
      <c r="E165" s="40">
        <v>125</v>
      </c>
      <c r="F165" s="40">
        <v>125</v>
      </c>
      <c r="G165" s="31">
        <f t="shared" si="12"/>
        <v>100</v>
      </c>
      <c r="H165" s="32">
        <f t="shared" si="12"/>
        <v>100</v>
      </c>
    </row>
    <row r="166" spans="1:8" s="22" customFormat="1" ht="167.25" customHeight="1" hidden="1">
      <c r="A166" s="21" t="s">
        <v>282</v>
      </c>
      <c r="B166" s="19"/>
      <c r="C166" s="40">
        <v>187.1</v>
      </c>
      <c r="D166" s="40">
        <f t="shared" si="13"/>
        <v>24.900000000000006</v>
      </c>
      <c r="E166" s="40">
        <v>212</v>
      </c>
      <c r="F166" s="40">
        <v>212</v>
      </c>
      <c r="G166" s="31">
        <f t="shared" si="12"/>
        <v>851.4056224899596</v>
      </c>
      <c r="H166" s="32">
        <f t="shared" si="12"/>
        <v>100</v>
      </c>
    </row>
    <row r="167" spans="1:8" ht="94.5">
      <c r="A167" s="15" t="s">
        <v>283</v>
      </c>
      <c r="B167" s="16" t="s">
        <v>284</v>
      </c>
      <c r="C167" s="40">
        <f>C168</f>
        <v>3432</v>
      </c>
      <c r="D167" s="40">
        <f t="shared" si="13"/>
        <v>3424</v>
      </c>
      <c r="E167" s="40">
        <f>E168</f>
        <v>6856</v>
      </c>
      <c r="F167" s="40">
        <f>F168</f>
        <v>6849</v>
      </c>
      <c r="G167" s="31">
        <f t="shared" si="12"/>
        <v>200.23364485981307</v>
      </c>
      <c r="H167" s="32">
        <f t="shared" si="12"/>
        <v>99.89789964994166</v>
      </c>
    </row>
    <row r="168" spans="1:8" ht="94.5">
      <c r="A168" s="15" t="s">
        <v>43</v>
      </c>
      <c r="B168" s="16" t="s">
        <v>285</v>
      </c>
      <c r="C168" s="40">
        <v>3432</v>
      </c>
      <c r="D168" s="40">
        <f t="shared" si="13"/>
        <v>3424</v>
      </c>
      <c r="E168" s="40">
        <v>6856</v>
      </c>
      <c r="F168" s="40">
        <v>6849</v>
      </c>
      <c r="G168" s="31">
        <f t="shared" si="12"/>
        <v>200.23364485981307</v>
      </c>
      <c r="H168" s="32">
        <f t="shared" si="12"/>
        <v>99.89789964994166</v>
      </c>
    </row>
    <row r="169" spans="1:8" ht="78.75">
      <c r="A169" s="15" t="s">
        <v>286</v>
      </c>
      <c r="B169" s="16" t="s">
        <v>287</v>
      </c>
      <c r="C169" s="40">
        <f>C170</f>
        <v>12793.5</v>
      </c>
      <c r="D169" s="40">
        <f t="shared" si="13"/>
        <v>3.5</v>
      </c>
      <c r="E169" s="40">
        <f>E170</f>
        <v>12797</v>
      </c>
      <c r="F169" s="40">
        <f>F170</f>
        <v>12797</v>
      </c>
      <c r="G169" s="31">
        <f t="shared" si="12"/>
        <v>365628.5714285714</v>
      </c>
      <c r="H169" s="32">
        <f t="shared" si="12"/>
        <v>100</v>
      </c>
    </row>
    <row r="170" spans="1:8" ht="63">
      <c r="A170" s="15" t="s">
        <v>44</v>
      </c>
      <c r="B170" s="16" t="s">
        <v>288</v>
      </c>
      <c r="C170" s="40">
        <v>12793.5</v>
      </c>
      <c r="D170" s="40">
        <f t="shared" si="13"/>
        <v>3.5</v>
      </c>
      <c r="E170" s="40">
        <v>12797</v>
      </c>
      <c r="F170" s="40">
        <v>12797</v>
      </c>
      <c r="G170" s="31">
        <f t="shared" si="12"/>
        <v>365628.5714285714</v>
      </c>
      <c r="H170" s="32">
        <f t="shared" si="12"/>
        <v>100</v>
      </c>
    </row>
    <row r="171" spans="1:8" ht="110.25">
      <c r="A171" s="15" t="s">
        <v>289</v>
      </c>
      <c r="B171" s="16" t="s">
        <v>290</v>
      </c>
      <c r="C171" s="40">
        <f>C172</f>
        <v>1372.6</v>
      </c>
      <c r="D171" s="40">
        <f t="shared" si="13"/>
        <v>17.40000000000009</v>
      </c>
      <c r="E171" s="40">
        <f>E172</f>
        <v>1390</v>
      </c>
      <c r="F171" s="40">
        <f>F172</f>
        <v>1390</v>
      </c>
      <c r="G171" s="31">
        <f t="shared" si="12"/>
        <v>7988.505747126394</v>
      </c>
      <c r="H171" s="32">
        <f t="shared" si="12"/>
        <v>100</v>
      </c>
    </row>
    <row r="172" spans="1:8" ht="94.5">
      <c r="A172" s="15" t="s">
        <v>291</v>
      </c>
      <c r="B172" s="16" t="s">
        <v>292</v>
      </c>
      <c r="C172" s="40">
        <v>1372.6</v>
      </c>
      <c r="D172" s="40">
        <f t="shared" si="13"/>
        <v>17.40000000000009</v>
      </c>
      <c r="E172" s="40">
        <v>1390</v>
      </c>
      <c r="F172" s="40">
        <v>1390</v>
      </c>
      <c r="G172" s="31">
        <f t="shared" si="12"/>
        <v>7988.505747126394</v>
      </c>
      <c r="H172" s="32">
        <f t="shared" si="12"/>
        <v>100</v>
      </c>
    </row>
    <row r="173" spans="1:8" ht="31.5">
      <c r="A173" s="15" t="s">
        <v>293</v>
      </c>
      <c r="B173" s="23" t="s">
        <v>294</v>
      </c>
      <c r="C173" s="40">
        <f>C174</f>
        <v>0</v>
      </c>
      <c r="D173" s="40">
        <f t="shared" si="13"/>
        <v>1804</v>
      </c>
      <c r="E173" s="40">
        <f>E174</f>
        <v>1804</v>
      </c>
      <c r="F173" s="40">
        <f>F174</f>
        <v>1804</v>
      </c>
      <c r="G173" s="31">
        <f t="shared" si="12"/>
        <v>100</v>
      </c>
      <c r="H173" s="32">
        <f t="shared" si="12"/>
        <v>100</v>
      </c>
    </row>
    <row r="174" spans="1:8" ht="31.5">
      <c r="A174" s="15" t="s">
        <v>45</v>
      </c>
      <c r="B174" s="23" t="s">
        <v>295</v>
      </c>
      <c r="C174" s="40"/>
      <c r="D174" s="40">
        <f t="shared" si="13"/>
        <v>1804</v>
      </c>
      <c r="E174" s="40">
        <v>1804</v>
      </c>
      <c r="F174" s="40">
        <v>1804</v>
      </c>
      <c r="G174" s="31">
        <f t="shared" si="12"/>
        <v>100</v>
      </c>
      <c r="H174" s="32">
        <f t="shared" si="12"/>
        <v>100</v>
      </c>
    </row>
    <row r="175" spans="1:8" ht="94.5" hidden="1">
      <c r="A175" s="15" t="s">
        <v>296</v>
      </c>
      <c r="B175" s="23" t="s">
        <v>297</v>
      </c>
      <c r="C175" s="40">
        <f>C176</f>
        <v>0</v>
      </c>
      <c r="D175" s="40">
        <f t="shared" si="13"/>
        <v>0</v>
      </c>
      <c r="E175" s="40">
        <f>E176</f>
        <v>0</v>
      </c>
      <c r="F175" s="40">
        <f>F176</f>
        <v>0</v>
      </c>
      <c r="G175" s="31" t="e">
        <f t="shared" si="12"/>
        <v>#DIV/0!</v>
      </c>
      <c r="H175" s="32" t="e">
        <f t="shared" si="12"/>
        <v>#DIV/0!</v>
      </c>
    </row>
    <row r="176" spans="1:8" ht="78.75" hidden="1">
      <c r="A176" s="15" t="s">
        <v>46</v>
      </c>
      <c r="B176" s="23" t="s">
        <v>298</v>
      </c>
      <c r="C176" s="40"/>
      <c r="D176" s="40">
        <f t="shared" si="13"/>
        <v>0</v>
      </c>
      <c r="E176" s="40"/>
      <c r="F176" s="40"/>
      <c r="G176" s="31" t="e">
        <f t="shared" si="12"/>
        <v>#DIV/0!</v>
      </c>
      <c r="H176" s="32" t="e">
        <f t="shared" si="12"/>
        <v>#DIV/0!</v>
      </c>
    </row>
    <row r="177" spans="1:8" ht="126" hidden="1">
      <c r="A177" s="15" t="s">
        <v>299</v>
      </c>
      <c r="B177" s="23" t="s">
        <v>300</v>
      </c>
      <c r="C177" s="40">
        <f>C178</f>
        <v>0</v>
      </c>
      <c r="D177" s="40">
        <f t="shared" si="13"/>
        <v>0</v>
      </c>
      <c r="E177" s="40">
        <f>E178</f>
        <v>0</v>
      </c>
      <c r="F177" s="40">
        <f>F178</f>
        <v>0</v>
      </c>
      <c r="G177" s="31" t="e">
        <f t="shared" si="12"/>
        <v>#DIV/0!</v>
      </c>
      <c r="H177" s="32" t="e">
        <f t="shared" si="12"/>
        <v>#DIV/0!</v>
      </c>
    </row>
    <row r="178" spans="1:8" ht="126" hidden="1">
      <c r="A178" s="15" t="s">
        <v>301</v>
      </c>
      <c r="B178" s="23" t="s">
        <v>302</v>
      </c>
      <c r="C178" s="40"/>
      <c r="D178" s="40">
        <f t="shared" si="13"/>
        <v>0</v>
      </c>
      <c r="E178" s="40"/>
      <c r="F178" s="40"/>
      <c r="G178" s="31" t="e">
        <f t="shared" si="12"/>
        <v>#DIV/0!</v>
      </c>
      <c r="H178" s="32" t="e">
        <f t="shared" si="12"/>
        <v>#DIV/0!</v>
      </c>
    </row>
    <row r="179" spans="1:8" ht="94.5">
      <c r="A179" s="15" t="s">
        <v>303</v>
      </c>
      <c r="B179" s="23" t="s">
        <v>304</v>
      </c>
      <c r="C179" s="40">
        <f>C180</f>
        <v>558</v>
      </c>
      <c r="D179" s="40">
        <f t="shared" si="13"/>
        <v>4.5</v>
      </c>
      <c r="E179" s="40">
        <f>E180</f>
        <v>562.5</v>
      </c>
      <c r="F179" s="40">
        <f>F180</f>
        <v>562.5</v>
      </c>
      <c r="G179" s="31">
        <f t="shared" si="12"/>
        <v>12500</v>
      </c>
      <c r="H179" s="32">
        <f t="shared" si="12"/>
        <v>100</v>
      </c>
    </row>
    <row r="180" spans="1:8" ht="110.25">
      <c r="A180" s="15" t="s">
        <v>47</v>
      </c>
      <c r="B180" s="23" t="s">
        <v>305</v>
      </c>
      <c r="C180" s="40">
        <v>558</v>
      </c>
      <c r="D180" s="40">
        <f t="shared" si="13"/>
        <v>4.5</v>
      </c>
      <c r="E180" s="40">
        <v>562.5</v>
      </c>
      <c r="F180" s="40">
        <v>562.5</v>
      </c>
      <c r="G180" s="31">
        <f t="shared" si="12"/>
        <v>12500</v>
      </c>
      <c r="H180" s="32">
        <f t="shared" si="12"/>
        <v>100</v>
      </c>
    </row>
    <row r="181" spans="1:8" ht="15.75" hidden="1">
      <c r="A181" s="15" t="s">
        <v>306</v>
      </c>
      <c r="B181" s="23" t="s">
        <v>307</v>
      </c>
      <c r="C181" s="23"/>
      <c r="D181" s="24">
        <f>D182+D184+D186</f>
        <v>0</v>
      </c>
      <c r="E181" s="24">
        <f>E182+E184+E186</f>
        <v>0</v>
      </c>
      <c r="F181" s="24">
        <f>F182+F184+F186</f>
        <v>0</v>
      </c>
      <c r="G181" s="31" t="e">
        <f t="shared" si="12"/>
        <v>#DIV/0!</v>
      </c>
      <c r="H181" s="32" t="e">
        <f t="shared" si="12"/>
        <v>#DIV/0!</v>
      </c>
    </row>
    <row r="182" spans="1:8" ht="63" hidden="1">
      <c r="A182" s="15" t="s">
        <v>308</v>
      </c>
      <c r="B182" s="23" t="s">
        <v>309</v>
      </c>
      <c r="C182" s="23"/>
      <c r="D182" s="24">
        <f>D183</f>
        <v>0</v>
      </c>
      <c r="E182" s="24">
        <f>E183</f>
        <v>0</v>
      </c>
      <c r="F182" s="24">
        <f>F183</f>
        <v>0</v>
      </c>
      <c r="G182" s="31" t="e">
        <f t="shared" si="12"/>
        <v>#DIV/0!</v>
      </c>
      <c r="H182" s="32" t="e">
        <f t="shared" si="12"/>
        <v>#DIV/0!</v>
      </c>
    </row>
    <row r="183" spans="1:8" ht="78.75" hidden="1">
      <c r="A183" s="15" t="s">
        <v>310</v>
      </c>
      <c r="B183" s="23" t="s">
        <v>311</v>
      </c>
      <c r="C183" s="23"/>
      <c r="D183" s="24"/>
      <c r="E183" s="24"/>
      <c r="F183" s="24"/>
      <c r="G183" s="31" t="e">
        <f t="shared" si="12"/>
        <v>#DIV/0!</v>
      </c>
      <c r="H183" s="32" t="e">
        <f t="shared" si="12"/>
        <v>#DIV/0!</v>
      </c>
    </row>
    <row r="184" spans="1:8" ht="47.25" hidden="1">
      <c r="A184" s="15" t="s">
        <v>312</v>
      </c>
      <c r="B184" s="23" t="s">
        <v>313</v>
      </c>
      <c r="C184" s="23"/>
      <c r="D184" s="24">
        <f>D185</f>
        <v>0</v>
      </c>
      <c r="E184" s="24">
        <f>E185</f>
        <v>0</v>
      </c>
      <c r="F184" s="24">
        <f>F185</f>
        <v>0</v>
      </c>
      <c r="G184" s="31" t="e">
        <f t="shared" si="12"/>
        <v>#DIV/0!</v>
      </c>
      <c r="H184" s="32" t="e">
        <f t="shared" si="12"/>
        <v>#DIV/0!</v>
      </c>
    </row>
    <row r="185" spans="1:8" ht="126" hidden="1">
      <c r="A185" s="15" t="s">
        <v>314</v>
      </c>
      <c r="B185" s="23" t="s">
        <v>315</v>
      </c>
      <c r="C185" s="23"/>
      <c r="D185" s="24"/>
      <c r="E185" s="24"/>
      <c r="F185" s="24"/>
      <c r="G185" s="31" t="e">
        <f t="shared" si="12"/>
        <v>#DIV/0!</v>
      </c>
      <c r="H185" s="32" t="e">
        <f t="shared" si="12"/>
        <v>#DIV/0!</v>
      </c>
    </row>
    <row r="186" spans="1:8" ht="31.5" hidden="1">
      <c r="A186" s="15" t="s">
        <v>316</v>
      </c>
      <c r="B186" s="23" t="s">
        <v>317</v>
      </c>
      <c r="C186" s="23"/>
      <c r="D186" s="24">
        <f>D187</f>
        <v>0</v>
      </c>
      <c r="E186" s="24">
        <f>E187</f>
        <v>0</v>
      </c>
      <c r="F186" s="24">
        <f>F187</f>
        <v>0</v>
      </c>
      <c r="G186" s="31" t="e">
        <f t="shared" si="12"/>
        <v>#DIV/0!</v>
      </c>
      <c r="H186" s="32" t="e">
        <f t="shared" si="12"/>
        <v>#DIV/0!</v>
      </c>
    </row>
    <row r="187" spans="1:8" ht="47.25" hidden="1">
      <c r="A187" s="15" t="s">
        <v>318</v>
      </c>
      <c r="B187" s="23" t="s">
        <v>319</v>
      </c>
      <c r="C187" s="23"/>
      <c r="D187" s="24"/>
      <c r="E187" s="24"/>
      <c r="F187" s="24"/>
      <c r="G187" s="31" t="e">
        <f t="shared" si="12"/>
        <v>#DIV/0!</v>
      </c>
      <c r="H187" s="32" t="e">
        <f t="shared" si="12"/>
        <v>#DIV/0!</v>
      </c>
    </row>
    <row r="188" spans="1:8" ht="15.75" hidden="1">
      <c r="A188" s="15" t="s">
        <v>320</v>
      </c>
      <c r="B188" s="23" t="s">
        <v>321</v>
      </c>
      <c r="C188" s="23"/>
      <c r="D188" s="24">
        <f>SUM(D189)</f>
        <v>0</v>
      </c>
      <c r="E188" s="24">
        <f>SUM(E189)</f>
        <v>0</v>
      </c>
      <c r="F188" s="24">
        <f>SUM(F189)</f>
        <v>0</v>
      </c>
      <c r="G188" s="31" t="e">
        <f t="shared" si="12"/>
        <v>#DIV/0!</v>
      </c>
      <c r="H188" s="32" t="e">
        <f t="shared" si="12"/>
        <v>#DIV/0!</v>
      </c>
    </row>
    <row r="189" spans="1:8" ht="31.5" hidden="1">
      <c r="A189" s="15" t="s">
        <v>48</v>
      </c>
      <c r="B189" s="23" t="s">
        <v>322</v>
      </c>
      <c r="C189" s="23"/>
      <c r="D189" s="24"/>
      <c r="E189" s="24"/>
      <c r="F189" s="24"/>
      <c r="G189" s="31" t="e">
        <f t="shared" si="12"/>
        <v>#DIV/0!</v>
      </c>
      <c r="H189" s="32" t="e">
        <f t="shared" si="12"/>
        <v>#DIV/0!</v>
      </c>
    </row>
    <row r="190" spans="1:8" ht="126" hidden="1">
      <c r="A190" s="15" t="s">
        <v>323</v>
      </c>
      <c r="B190" s="23" t="s">
        <v>324</v>
      </c>
      <c r="C190" s="23"/>
      <c r="D190" s="24">
        <f>D191</f>
        <v>0</v>
      </c>
      <c r="E190" s="24">
        <f>E191</f>
        <v>0</v>
      </c>
      <c r="F190" s="24">
        <f>F191</f>
        <v>0</v>
      </c>
      <c r="G190" s="31" t="e">
        <f t="shared" si="12"/>
        <v>#DIV/0!</v>
      </c>
      <c r="H190" s="32" t="e">
        <f t="shared" si="12"/>
        <v>#DIV/0!</v>
      </c>
    </row>
    <row r="191" spans="1:8" ht="78.75" hidden="1">
      <c r="A191" s="15" t="s">
        <v>325</v>
      </c>
      <c r="B191" s="23" t="s">
        <v>326</v>
      </c>
      <c r="C191" s="23"/>
      <c r="D191" s="24"/>
      <c r="E191" s="24"/>
      <c r="F191" s="24"/>
      <c r="G191" s="31" t="e">
        <f t="shared" si="12"/>
        <v>#DIV/0!</v>
      </c>
      <c r="H191" s="32" t="e">
        <f t="shared" si="12"/>
        <v>#DIV/0!</v>
      </c>
    </row>
    <row r="192" spans="1:8" ht="63" hidden="1">
      <c r="A192" s="15" t="s">
        <v>19</v>
      </c>
      <c r="B192" s="23" t="s">
        <v>327</v>
      </c>
      <c r="C192" s="23"/>
      <c r="D192" s="24">
        <f>D193</f>
        <v>0</v>
      </c>
      <c r="E192" s="24">
        <f>E193</f>
        <v>0</v>
      </c>
      <c r="F192" s="24">
        <f>F193</f>
        <v>0</v>
      </c>
      <c r="G192" s="31" t="e">
        <f t="shared" si="12"/>
        <v>#DIV/0!</v>
      </c>
      <c r="H192" s="32" t="e">
        <f t="shared" si="12"/>
        <v>#DIV/0!</v>
      </c>
    </row>
    <row r="193" spans="1:8" ht="63" hidden="1">
      <c r="A193" s="15" t="s">
        <v>328</v>
      </c>
      <c r="B193" s="23" t="s">
        <v>329</v>
      </c>
      <c r="C193" s="23"/>
      <c r="D193" s="24"/>
      <c r="E193" s="24"/>
      <c r="F193" s="24"/>
      <c r="G193" s="31" t="e">
        <f t="shared" si="12"/>
        <v>#DIV/0!</v>
      </c>
      <c r="H193" s="32" t="e">
        <f t="shared" si="12"/>
        <v>#DIV/0!</v>
      </c>
    </row>
    <row r="194" ht="15.75" hidden="1">
      <c r="F194" s="25"/>
    </row>
    <row r="195" spans="2:6" ht="15.75">
      <c r="B195" s="13" t="s">
        <v>330</v>
      </c>
      <c r="F195" s="25"/>
    </row>
    <row r="196" spans="5:7" ht="15.75">
      <c r="E196" s="26"/>
      <c r="F196" s="27">
        <f>448168.89748</f>
        <v>448168.89748</v>
      </c>
      <c r="G196" s="28"/>
    </row>
    <row r="197" spans="5:7" ht="15.75">
      <c r="E197" s="26"/>
      <c r="F197" s="27">
        <f>F12</f>
        <v>340761.7</v>
      </c>
      <c r="G197" s="29"/>
    </row>
    <row r="198" spans="5:7" ht="15.75">
      <c r="E198" s="26"/>
      <c r="F198" s="27">
        <f>F197-F196</f>
        <v>-107407.19747999997</v>
      </c>
      <c r="G198" s="28"/>
    </row>
    <row r="199" spans="5:7" ht="15.75">
      <c r="E199" s="26"/>
      <c r="F199" s="26">
        <v>14634.88005</v>
      </c>
      <c r="G199" s="26"/>
    </row>
    <row r="200" spans="5:7" ht="15.75">
      <c r="E200" s="26"/>
      <c r="F200" s="27">
        <f>F198+F199</f>
        <v>-92772.31742999997</v>
      </c>
      <c r="G200" s="26"/>
    </row>
    <row r="201" spans="5:7" ht="15.75">
      <c r="E201" s="26"/>
      <c r="F201" s="26"/>
      <c r="G201" s="26"/>
    </row>
    <row r="202" spans="5:7" ht="15.75">
      <c r="E202" s="26"/>
      <c r="F202" s="26"/>
      <c r="G202" s="26"/>
    </row>
  </sheetData>
  <sheetProtection/>
  <mergeCells count="11">
    <mergeCell ref="E10:E11"/>
    <mergeCell ref="A9:A11"/>
    <mergeCell ref="B9:B11"/>
    <mergeCell ref="G9:H10"/>
    <mergeCell ref="E2:G2"/>
    <mergeCell ref="D3:G4"/>
    <mergeCell ref="C9:E9"/>
    <mergeCell ref="C10:C11"/>
    <mergeCell ref="D10:D11"/>
    <mergeCell ref="F9:F11"/>
    <mergeCell ref="A6:F6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2.875" style="0" customWidth="1"/>
    <col min="2" max="4" width="13.125" style="0" bestFit="1" customWidth="1"/>
  </cols>
  <sheetData>
    <row r="1" spans="1:4" ht="12.75">
      <c r="A1" s="46"/>
      <c r="B1" s="51">
        <v>2013</v>
      </c>
      <c r="C1" s="51">
        <v>2014</v>
      </c>
      <c r="D1" s="51">
        <v>2015</v>
      </c>
    </row>
    <row r="2" spans="1:4" s="50" customFormat="1" ht="12.75">
      <c r="A2" s="48" t="s">
        <v>359</v>
      </c>
      <c r="B2" s="49">
        <f>B3+B7</f>
        <v>327116.4</v>
      </c>
      <c r="C2" s="49">
        <f>C3+C7</f>
        <v>329949.8</v>
      </c>
      <c r="D2" s="49">
        <f>D3+D7</f>
        <v>340761.7</v>
      </c>
    </row>
    <row r="3" spans="1:4" ht="12.75">
      <c r="A3" s="46" t="s">
        <v>360</v>
      </c>
      <c r="B3" s="47">
        <v>75780</v>
      </c>
      <c r="C3" s="47">
        <v>80095</v>
      </c>
      <c r="D3" s="47">
        <v>83092</v>
      </c>
    </row>
    <row r="4" spans="1:4" ht="12.75">
      <c r="A4" s="46" t="s">
        <v>364</v>
      </c>
      <c r="B4" s="47"/>
      <c r="C4" s="47"/>
      <c r="D4" s="47"/>
    </row>
    <row r="5" spans="1:4" ht="12.75">
      <c r="A5" s="46" t="s">
        <v>361</v>
      </c>
      <c r="B5" s="47">
        <v>35</v>
      </c>
      <c r="C5" s="47">
        <v>40</v>
      </c>
      <c r="D5" s="47">
        <v>45</v>
      </c>
    </row>
    <row r="6" spans="1:4" ht="12.75">
      <c r="A6" s="46" t="s">
        <v>362</v>
      </c>
      <c r="B6" s="47">
        <f>B3-B5</f>
        <v>75745</v>
      </c>
      <c r="C6" s="47">
        <f>C3-C5</f>
        <v>80055</v>
      </c>
      <c r="D6" s="47">
        <f>D3-D5</f>
        <v>83047</v>
      </c>
    </row>
    <row r="7" spans="1:4" ht="12.75">
      <c r="A7" s="46" t="s">
        <v>363</v>
      </c>
      <c r="B7" s="47">
        <v>251336.4</v>
      </c>
      <c r="C7" s="47">
        <v>249854.8</v>
      </c>
      <c r="D7" s="47">
        <v>257669.7</v>
      </c>
    </row>
    <row r="8" spans="1:4" s="50" customFormat="1" ht="12.75">
      <c r="A8" s="48" t="s">
        <v>365</v>
      </c>
      <c r="B8" s="49">
        <v>330829.4</v>
      </c>
      <c r="C8" s="49">
        <v>332949.8</v>
      </c>
      <c r="D8" s="49">
        <v>343261.7</v>
      </c>
    </row>
    <row r="9" spans="1:4" ht="12.75">
      <c r="A9" s="52" t="s">
        <v>366</v>
      </c>
      <c r="B9" s="53">
        <f>B2-B8</f>
        <v>-3713</v>
      </c>
      <c r="C9" s="53">
        <f>C2-C8</f>
        <v>-3000</v>
      </c>
      <c r="D9" s="53">
        <f>D2-D8</f>
        <v>-2500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2012-12-28T08:47:27Z</cp:lastPrinted>
  <dcterms:created xsi:type="dcterms:W3CDTF">2009-11-12T14:40:02Z</dcterms:created>
  <dcterms:modified xsi:type="dcterms:W3CDTF">2012-12-28T08:48:45Z</dcterms:modified>
  <cp:category/>
  <cp:version/>
  <cp:contentType/>
  <cp:contentStatus/>
</cp:coreProperties>
</file>