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" windowWidth="15195" windowHeight="8160"/>
  </bookViews>
  <sheets>
    <sheet name="прилож 1" sheetId="1" r:id="rId1"/>
    <sheet name="прилож &quot;20" sheetId="2" r:id="rId2"/>
  </sheets>
  <externalReferences>
    <externalReference r:id="rId3"/>
  </externalReferences>
  <definedNames>
    <definedName name="_xlnm.Print_Area" localSheetId="1">'прилож "20'!$A$1:$C$13</definedName>
    <definedName name="_xlnm.Print_Area" localSheetId="0">'прилож 1'!$A$2:$F$26</definedName>
  </definedNames>
  <calcPr calcId="145621"/>
</workbook>
</file>

<file path=xl/calcChain.xml><?xml version="1.0" encoding="utf-8"?>
<calcChain xmlns="http://schemas.openxmlformats.org/spreadsheetml/2006/main">
  <c r="B13" i="2" l="1"/>
  <c r="C13" i="2"/>
  <c r="C10" i="2" s="1"/>
  <c r="B10" i="2"/>
  <c r="F19" i="1" l="1"/>
  <c r="G17" i="1" s="1"/>
  <c r="F17" i="1"/>
  <c r="F28" i="1"/>
  <c r="E28" i="1"/>
  <c r="D28" i="1"/>
  <c r="C28" i="1"/>
  <c r="D26" i="1"/>
  <c r="C26" i="1"/>
  <c r="F25" i="1"/>
  <c r="E25" i="1"/>
  <c r="D25" i="1"/>
  <c r="C25" i="1"/>
  <c r="F24" i="1"/>
  <c r="E24" i="1"/>
  <c r="D24" i="1"/>
  <c r="C24" i="1"/>
  <c r="F22" i="1"/>
  <c r="E22" i="1"/>
  <c r="D22" i="1"/>
  <c r="C22" i="1"/>
  <c r="F21" i="1"/>
  <c r="E21" i="1"/>
  <c r="E20" i="1" s="1"/>
  <c r="E11" i="1" s="1"/>
  <c r="E10" i="1" s="1"/>
  <c r="D21" i="1"/>
  <c r="D20" i="1" s="1"/>
  <c r="D11" i="1" s="1"/>
  <c r="D10" i="1" s="1"/>
  <c r="C21" i="1"/>
  <c r="F20" i="1"/>
  <c r="C20" i="1"/>
  <c r="C11" i="1" s="1"/>
  <c r="C10" i="1" s="1"/>
  <c r="E19" i="1"/>
  <c r="D19" i="1"/>
  <c r="C19" i="1"/>
  <c r="E18" i="1"/>
  <c r="D18" i="1"/>
  <c r="C18" i="1"/>
  <c r="F16" i="1"/>
  <c r="E16" i="1"/>
  <c r="D16" i="1"/>
  <c r="C16" i="1"/>
  <c r="E15" i="1"/>
  <c r="D15" i="1"/>
  <c r="C15" i="1"/>
  <c r="E14" i="1"/>
  <c r="D14" i="1"/>
  <c r="C14" i="1"/>
  <c r="F13" i="1"/>
  <c r="E13" i="1"/>
  <c r="D13" i="1"/>
  <c r="C13" i="1"/>
  <c r="F12" i="1"/>
  <c r="E12" i="1"/>
  <c r="D12" i="1"/>
  <c r="C12" i="1"/>
  <c r="F18" i="1" l="1"/>
  <c r="F15" i="1" s="1"/>
  <c r="F11" i="1" s="1"/>
  <c r="F10" i="1" s="1"/>
</calcChain>
</file>

<file path=xl/sharedStrings.xml><?xml version="1.0" encoding="utf-8"?>
<sst xmlns="http://schemas.openxmlformats.org/spreadsheetml/2006/main" count="62" uniqueCount="58">
  <si>
    <t>Источники финансирования дефицита  бюджета  МО "Онгудайский район" на 2013 год</t>
  </si>
  <si>
    <t>Наименование источника</t>
  </si>
  <si>
    <t>Код бюджетной классификации</t>
  </si>
  <si>
    <t>Сумма, тыс. руб.</t>
  </si>
  <si>
    <t>Дефицит бюджета</t>
  </si>
  <si>
    <t>Источники внутреннего финансирования дефицита бюджета:</t>
  </si>
  <si>
    <t>000 01 00 00 00 00 0000 000</t>
  </si>
  <si>
    <t>Изменение остатков средств на счетах по учету средств бюджета</t>
  </si>
  <si>
    <t>092 01 05 00 00 00 0000 000</t>
  </si>
  <si>
    <t>Уменьшение прочих остатков средств бюджетов</t>
  </si>
  <si>
    <t>092 01 05 00 00 00 0000 600</t>
  </si>
  <si>
    <t>Уменьшение прочих остатков средств бюджетов муниципальных районов</t>
  </si>
  <si>
    <t>092 01 05 02 01 05 0000 610</t>
  </si>
  <si>
    <t>Бюджетные кредиты от других бюджетов бюджетной системы Российской Федерации</t>
  </si>
  <si>
    <t>092 01 03 01 00 00 0000 000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</si>
  <si>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</si>
  <si>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092 01 03 01 00 00 0000 700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</si>
  <si>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</si>
  <si>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092 01 03 01 00 05 0000 710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</si>
  <si>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</si>
  <si>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092 01 03 01 00 00 0000 800</t>
  </si>
  <si>
    <t>Погашение бюджетами муниципального района кредитов от других бюджетов бюджетной системы Российской Федерации в валюте Российской Федерации</t>
  </si>
  <si>
    <t>092 01 03 01 00 05 0000 810</t>
  </si>
  <si>
    <t>Иные источники внутреннего финансирования дефицитов бюджетов</t>
  </si>
  <si>
    <t>000 01 06 00 00 00 0000 000</t>
  </si>
  <si>
    <t>Акции и иные формы участия в капитале, находящихся в государственной и муниципальной собственности</t>
  </si>
  <si>
    <t>166 01 06 01 00 00 0000 000</t>
  </si>
  <si>
    <t>Средства от продажи акций и иных форм участия в капитале, находящихся в государственной и муниципальной собственности</t>
  </si>
  <si>
    <t>166 01 06 01 00 00 0000 630</t>
  </si>
  <si>
    <t>Средства от продажи акций и иных форм участия в капитале, находящихся в собственности муниципального района</t>
  </si>
  <si>
    <t>166 01 06 01 00 05 0000 630</t>
  </si>
  <si>
    <t>Бюджетные кредиты, предоставленные внутри страны в валюте Российской Федерации</t>
  </si>
  <si>
    <t>092 01 06 05 00 00 0000 000</t>
  </si>
  <si>
    <t>Возврат бюджетных кредитов, предоставленных внутри страны в валюте Российской Федерации</t>
  </si>
  <si>
    <t>092 01 06 05 00 00 0000 600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</si>
  <si>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</si>
  <si>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092 01 06 05 01 05 0000 640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</si>
  <si>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</si>
  <si>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092 01 06 05 02 05 0000 640</t>
  </si>
  <si>
    <t>Предоставление бюджетных кредитов внутри страны в валюте Российской Федерации</t>
  </si>
  <si>
    <t>092 01 06 05 00 00 0000 500</t>
  </si>
  <si>
    <t>Предоставление бюджетных кредитов юридическим лицам из бюджетов муниципальных районов в валюте Российской Федерации</t>
  </si>
  <si>
    <t>092 01 06 05 01 05 0000 540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</si>
  <si>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</si>
  <si>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092 01 06 05 02 05 0000 540</t>
  </si>
  <si>
    <t>Программа внутренних заимствований муниципального образования "Онгудайский район" на 2013 год</t>
  </si>
  <si>
    <t>(тыс. рублей)</t>
  </si>
  <si>
    <t>Объем привлечения средств</t>
  </si>
  <si>
    <t>Объем средств, направляемых на погашение основной суммы долга</t>
  </si>
  <si>
    <t>Внутренние заимствования</t>
  </si>
  <si>
    <t>в том числе:</t>
  </si>
  <si>
    <t>Кредиты кредитных организаций в валюте Российской Федерации</t>
  </si>
  <si>
    <t>Задолженность бюджета муниципального образования "Онгудайский район" по переоформленной в государственный внутренний долг Российской Федерации под гарантии Правительства Республики Алтай задолженности сельскохозяйственных организаций всех организационно-правовых форм и других организаций потребительской кооперации и организаций, осуществляющих завоз (хранение и реализацию) продукции (товаров) в районы Крайнего Севера и приравненные к ним местности, по централизованным кредитам, выданным в 1992-1994 годах и начисленным по ним процентам.</t>
  </si>
  <si>
    <t xml:space="preserve">Наименование </t>
  </si>
  <si>
    <t>к решению "О бюджете муниципального образования "Онгудайский район" на 2013 год и на плановый период 2014 и 2015 годы" ( в ред реш сессии от 13.03.2013г № 39-1, от13.06.2013г №41-2, от 22.10.2013г № 2-9 )</t>
  </si>
  <si>
    <t xml:space="preserve"> Приложение 1</t>
  </si>
  <si>
    <t>к решению "О бюджете муниципального образования "Онгудайский район" на 2013 год и на плановый период 2014 и 2015 годы" ( в ред реш сессии от 13.03.2013г № 39-1,  от22.10.2013 № 2-9)</t>
  </si>
  <si>
    <t xml:space="preserve"> Приложение 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</si>
</sst>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  <family val="2"/>
      <charset val="204"/>
    </font>
    <font>
      <sz val="9"/>
      <name val="Arial"/>
      <family val="2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2" fontId="1" fillId="0" borderId="0" xfId="0" applyNumberFormat="1" applyFont="1" applyAlignment="1">
      <alignment vertical="center" wrapText="1"/>
    </xf>
    <xf numFmtId="0" fontId="1" fillId="0" borderId="0" xfId="0" applyFont="1"/>
    <xf numFmtId="0" fontId="1" fillId="0" borderId="0" xfId="0" applyFont="1" applyBorder="1"/>
    <xf numFmtId="2" fontId="2" fillId="0" borderId="0" xfId="0" applyNumberFormat="1" applyFont="1" applyAlignment="1">
      <alignment vertical="center" wrapText="1"/>
    </xf>
    <xf numFmtId="0" fontId="2" fillId="0" borderId="0" xfId="0" applyFont="1"/>
    <xf numFmtId="0" fontId="2" fillId="0" borderId="0" xfId="0" applyFont="1" applyBorder="1"/>
    <xf numFmtId="4" fontId="2" fillId="0" borderId="0" xfId="0" applyNumberFormat="1" applyFont="1" applyAlignment="1">
      <alignment wrapText="1"/>
    </xf>
    <xf numFmtId="0" fontId="2" fillId="0" borderId="0" xfId="0" applyFont="1" applyAlignment="1">
      <alignment horizontal="center"/>
    </xf>
    <xf numFmtId="4" fontId="2" fillId="0" borderId="0" xfId="0" applyNumberFormat="1" applyFont="1" applyAlignment="1">
      <alignment horizontal="center" wrapText="1"/>
    </xf>
    <xf numFmtId="2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4" fontId="4" fillId="0" borderId="0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center" vertical="center" wrapText="1"/>
    </xf>
    <xf numFmtId="4" fontId="2" fillId="0" borderId="0" xfId="0" applyNumberFormat="1" applyFont="1"/>
    <xf numFmtId="2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vertical="center" wrapText="1"/>
    </xf>
    <xf numFmtId="2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1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4" fontId="5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/>
    </xf>
    <xf numFmtId="4" fontId="1" fillId="0" borderId="0" xfId="0" applyNumberFormat="1" applyFont="1" applyAlignment="1">
      <alignment horizontal="left"/>
    </xf>
    <xf numFmtId="4" fontId="2" fillId="0" borderId="0" xfId="0" applyNumberFormat="1" applyFont="1" applyAlignment="1">
      <alignment horizontal="left"/>
    </xf>
    <xf numFmtId="4" fontId="2" fillId="0" borderId="0" xfId="0" applyNumberFormat="1" applyFont="1" applyAlignment="1">
      <alignment horizontal="left" wrapText="1"/>
    </xf>
    <xf numFmtId="0" fontId="3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5" fillId="0" borderId="0" xfId="0" applyFont="1" applyAlignment="1">
      <alignment horizontal="left"/>
    </xf>
    <xf numFmtId="4" fontId="6" fillId="0" borderId="0" xfId="0" applyNumberFormat="1" applyFont="1" applyAlignment="1">
      <alignment horizontal="left" wrapText="1"/>
    </xf>
    <xf numFmtId="0" fontId="7" fillId="0" borderId="1" xfId="0" applyFont="1" applyBorder="1"/>
    <xf numFmtId="0" fontId="8" fillId="0" borderId="1" xfId="0" applyFont="1" applyBorder="1"/>
    <xf numFmtId="2" fontId="7" fillId="0" borderId="1" xfId="0" applyNumberFormat="1" applyFont="1" applyBorder="1" applyAlignment="1">
      <alignment vertical="center" wrapText="1"/>
    </xf>
    <xf numFmtId="4" fontId="8" fillId="0" borderId="1" xfId="0" applyNumberFormat="1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wrapText="1"/>
    </xf>
    <xf numFmtId="2" fontId="3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dmin/&#1052;&#1086;&#1080;%20&#1076;&#1086;&#1082;&#1091;&#1084;&#1077;&#1085;&#1090;&#1099;/RABOTA%202013/&#1041;&#1102;&#1076;&#1078;&#1077;&#1090;%202013&#1075;/2013-2015&#1075;%20&#1076;&#1083;&#1103;%20&#1040;&#1078;&#1091;&#1076;&#1072;/&#1055;&#1088;&#1080;&#1083;&#1086;&#1078;&#1077;&#1085;&#1080;&#1103;%201,3,6,20,2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 1"/>
      <sheetName val="прилож 3"/>
      <sheetName val="прилож 6"/>
      <sheetName val="прилож &quot;20"/>
      <sheetName val="прилож 21"/>
    </sheetNames>
    <sheetDataSet>
      <sheetData sheetId="0">
        <row r="20">
          <cell r="F20">
            <v>-3234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tabSelected="1" view="pageBreakPreview" topLeftCell="A23" zoomScale="90" zoomScaleNormal="100" zoomScaleSheetLayoutView="90" workbookViewId="0">
      <selection activeCell="A11" sqref="A11"/>
    </sheetView>
  </sheetViews>
  <sheetFormatPr defaultRowHeight="12" x14ac:dyDescent="0.2"/>
  <cols>
    <col min="1" max="1" width="61.85546875" style="1" customWidth="1"/>
    <col min="2" max="2" width="28.140625" style="26" customWidth="1"/>
    <col min="3" max="3" width="24.7109375" style="27" hidden="1" customWidth="1"/>
    <col min="4" max="4" width="20.5703125" style="2" hidden="1" customWidth="1"/>
    <col min="5" max="5" width="17.85546875" style="2" hidden="1" customWidth="1"/>
    <col min="6" max="6" width="14.140625" style="27" customWidth="1"/>
    <col min="7" max="7" width="9.140625" style="3"/>
    <col min="8" max="16384" width="9.140625" style="2"/>
  </cols>
  <sheetData>
    <row r="1" spans="1:9" ht="12.75" customHeight="1" x14ac:dyDescent="0.2">
      <c r="B1" s="36"/>
      <c r="C1" s="36"/>
      <c r="F1" s="3"/>
    </row>
    <row r="2" spans="1:9" s="5" customFormat="1" ht="12" customHeight="1" x14ac:dyDescent="0.2">
      <c r="A2" s="4"/>
      <c r="B2" s="37" t="s">
        <v>55</v>
      </c>
      <c r="C2" s="37"/>
      <c r="F2" s="6"/>
      <c r="G2" s="6"/>
    </row>
    <row r="3" spans="1:9" s="5" customFormat="1" ht="24" customHeight="1" x14ac:dyDescent="0.2">
      <c r="A3" s="4"/>
      <c r="B3" s="38" t="s">
        <v>56</v>
      </c>
      <c r="C3" s="38"/>
      <c r="D3" s="38"/>
      <c r="E3" s="38"/>
      <c r="F3" s="38"/>
      <c r="G3" s="6"/>
    </row>
    <row r="4" spans="1:9" s="5" customFormat="1" ht="21.75" customHeight="1" x14ac:dyDescent="0.2">
      <c r="A4" s="4"/>
      <c r="B4" s="38"/>
      <c r="C4" s="38"/>
      <c r="D4" s="38"/>
      <c r="E4" s="38"/>
      <c r="F4" s="38"/>
      <c r="G4" s="6"/>
    </row>
    <row r="5" spans="1:9" s="5" customFormat="1" ht="14.25" customHeight="1" x14ac:dyDescent="0.2">
      <c r="A5" s="4"/>
      <c r="B5" s="7"/>
      <c r="C5" s="7"/>
      <c r="D5" s="7"/>
      <c r="E5" s="7"/>
      <c r="F5" s="7"/>
      <c r="G5" s="6"/>
    </row>
    <row r="6" spans="1:9" s="5" customFormat="1" ht="21.75" customHeight="1" x14ac:dyDescent="0.2">
      <c r="A6" s="4"/>
      <c r="B6" s="8"/>
      <c r="C6" s="9"/>
      <c r="F6" s="9"/>
      <c r="G6" s="6"/>
    </row>
    <row r="7" spans="1:9" s="5" customFormat="1" ht="12.75" x14ac:dyDescent="0.2">
      <c r="A7" s="39" t="s">
        <v>0</v>
      </c>
      <c r="B7" s="39"/>
      <c r="C7" s="39"/>
      <c r="D7" s="40"/>
      <c r="E7" s="40"/>
      <c r="F7" s="40"/>
      <c r="G7" s="6"/>
    </row>
    <row r="8" spans="1:9" s="5" customFormat="1" ht="18.75" customHeight="1" x14ac:dyDescent="0.2">
      <c r="A8" s="10"/>
      <c r="B8" s="11"/>
      <c r="C8" s="12"/>
      <c r="D8" s="5">
        <v>2011</v>
      </c>
      <c r="E8" s="5">
        <v>2012</v>
      </c>
      <c r="F8" s="12"/>
      <c r="G8" s="6"/>
    </row>
    <row r="9" spans="1:9" s="5" customFormat="1" ht="25.5" x14ac:dyDescent="0.2">
      <c r="A9" s="49" t="s">
        <v>1</v>
      </c>
      <c r="B9" s="34" t="s">
        <v>2</v>
      </c>
      <c r="C9" s="50" t="s">
        <v>3</v>
      </c>
      <c r="D9" s="50" t="s">
        <v>3</v>
      </c>
      <c r="E9" s="51" t="s">
        <v>3</v>
      </c>
      <c r="F9" s="50" t="s">
        <v>3</v>
      </c>
      <c r="G9" s="6"/>
    </row>
    <row r="10" spans="1:9" s="5" customFormat="1" ht="15.75" x14ac:dyDescent="0.2">
      <c r="A10" s="45" t="s">
        <v>4</v>
      </c>
      <c r="B10" s="13"/>
      <c r="C10" s="14" t="e">
        <f>C11</f>
        <v>#REF!</v>
      </c>
      <c r="D10" s="14" t="e">
        <f>D11</f>
        <v>#REF!</v>
      </c>
      <c r="E10" s="15" t="e">
        <f>E11</f>
        <v>#REF!</v>
      </c>
      <c r="F10" s="50">
        <f>F11</f>
        <v>6682.89</v>
      </c>
      <c r="G10" s="16"/>
      <c r="I10" s="17"/>
    </row>
    <row r="11" spans="1:9" s="5" customFormat="1" ht="31.5" x14ac:dyDescent="0.2">
      <c r="A11" s="45" t="s">
        <v>5</v>
      </c>
      <c r="B11" s="13" t="s">
        <v>6</v>
      </c>
      <c r="C11" s="14" t="e">
        <f>C12+C15+C20</f>
        <v>#REF!</v>
      </c>
      <c r="D11" s="14" t="e">
        <f>D12+D15+D20</f>
        <v>#REF!</v>
      </c>
      <c r="E11" s="15" t="e">
        <f>E12+E15+E20</f>
        <v>#REF!</v>
      </c>
      <c r="F11" s="50">
        <f>F12+F15+F20</f>
        <v>6682.89</v>
      </c>
      <c r="G11" s="16"/>
    </row>
    <row r="12" spans="1:9" s="5" customFormat="1" ht="31.5" x14ac:dyDescent="0.2">
      <c r="A12" s="45" t="s">
        <v>7</v>
      </c>
      <c r="B12" s="13" t="s">
        <v>8</v>
      </c>
      <c r="C12" s="14" t="e">
        <f>C13+#REF!</f>
        <v>#REF!</v>
      </c>
      <c r="D12" s="14" t="e">
        <f>D13+#REF!</f>
        <v>#REF!</v>
      </c>
      <c r="E12" s="15" t="e">
        <f>E13+#REF!</f>
        <v>#REF!</v>
      </c>
      <c r="F12" s="50">
        <f>F13</f>
        <v>4549.2740000000003</v>
      </c>
      <c r="G12" s="16"/>
    </row>
    <row r="13" spans="1:9" s="5" customFormat="1" ht="15.75" x14ac:dyDescent="0.2">
      <c r="A13" s="52" t="s">
        <v>9</v>
      </c>
      <c r="B13" s="18" t="s">
        <v>10</v>
      </c>
      <c r="C13" s="19">
        <f>C14</f>
        <v>6330</v>
      </c>
      <c r="D13" s="19">
        <f>D14</f>
        <v>6234</v>
      </c>
      <c r="E13" s="20">
        <f>E14</f>
        <v>7442</v>
      </c>
      <c r="F13" s="33">
        <f>F14</f>
        <v>4549.2740000000003</v>
      </c>
      <c r="G13" s="21"/>
    </row>
    <row r="14" spans="1:9" s="5" customFormat="1" ht="31.5" x14ac:dyDescent="0.2">
      <c r="A14" s="52" t="s">
        <v>11</v>
      </c>
      <c r="B14" s="18" t="s">
        <v>12</v>
      </c>
      <c r="C14" s="19">
        <f>2580+3630+120</f>
        <v>6330</v>
      </c>
      <c r="D14" s="19">
        <f>2604+3630</f>
        <v>6234</v>
      </c>
      <c r="E14" s="20">
        <f>2671+3630+1141</f>
        <v>7442</v>
      </c>
      <c r="F14" s="33">
        <v>4549.2740000000003</v>
      </c>
      <c r="G14" s="21"/>
    </row>
    <row r="15" spans="1:9" s="5" customFormat="1" ht="31.5" x14ac:dyDescent="0.2">
      <c r="A15" s="45" t="s">
        <v>13</v>
      </c>
      <c r="B15" s="13" t="s">
        <v>14</v>
      </c>
      <c r="C15" s="14">
        <f>C16+C18</f>
        <v>-1319</v>
      </c>
      <c r="D15" s="14">
        <f>D16+D18</f>
        <v>-390</v>
      </c>
      <c r="E15" s="15">
        <f>E16+E18</f>
        <v>-390</v>
      </c>
      <c r="F15" s="50">
        <f>F16+F18</f>
        <v>2026.7860000000001</v>
      </c>
      <c r="G15" s="16"/>
    </row>
    <row r="16" spans="1:9" s="5" customFormat="1" ht="47.25" x14ac:dyDescent="0.2">
      <c r="A16" s="52" t="s">
        <v>15</v>
      </c>
      <c r="B16" s="18" t="s">
        <v>16</v>
      </c>
      <c r="C16" s="19">
        <f>C17</f>
        <v>5000</v>
      </c>
      <c r="D16" s="19">
        <f>D17</f>
        <v>5000</v>
      </c>
      <c r="E16" s="20">
        <f>E17</f>
        <v>5000</v>
      </c>
      <c r="F16" s="33">
        <f>F17</f>
        <v>5260.7860000000001</v>
      </c>
      <c r="G16" s="21"/>
    </row>
    <row r="17" spans="1:7" s="5" customFormat="1" ht="63" x14ac:dyDescent="0.2">
      <c r="A17" s="52" t="s">
        <v>17</v>
      </c>
      <c r="B17" s="18" t="s">
        <v>18</v>
      </c>
      <c r="C17" s="19">
        <v>5000</v>
      </c>
      <c r="D17" s="19">
        <v>5000</v>
      </c>
      <c r="E17" s="20">
        <v>5000</v>
      </c>
      <c r="F17" s="33">
        <f>3234+3713-106.83-1579.384</f>
        <v>5260.7860000000001</v>
      </c>
      <c r="G17" s="21">
        <f>F17+F19</f>
        <v>2026.7860000000001</v>
      </c>
    </row>
    <row r="18" spans="1:7" s="5" customFormat="1" ht="63" x14ac:dyDescent="0.2">
      <c r="A18" s="52" t="s">
        <v>19</v>
      </c>
      <c r="B18" s="18" t="s">
        <v>20</v>
      </c>
      <c r="C18" s="19">
        <f>C19</f>
        <v>-6319</v>
      </c>
      <c r="D18" s="19">
        <f>D19</f>
        <v>-5390</v>
      </c>
      <c r="E18" s="20">
        <f>E19</f>
        <v>-5390</v>
      </c>
      <c r="F18" s="33">
        <f>F19</f>
        <v>-3234</v>
      </c>
      <c r="G18" s="21"/>
    </row>
    <row r="19" spans="1:7" s="5" customFormat="1" ht="63" x14ac:dyDescent="0.2">
      <c r="A19" s="52" t="s">
        <v>21</v>
      </c>
      <c r="B19" s="18" t="s">
        <v>22</v>
      </c>
      <c r="C19" s="19">
        <f>-929+(-390)+(-5000)</f>
        <v>-6319</v>
      </c>
      <c r="D19" s="19">
        <f>(-390)+(-5000)</f>
        <v>-5390</v>
      </c>
      <c r="E19" s="20">
        <f>(-390)+(-5000)</f>
        <v>-5390</v>
      </c>
      <c r="F19" s="33">
        <f>-3234</f>
        <v>-3234</v>
      </c>
      <c r="G19" s="21"/>
    </row>
    <row r="20" spans="1:7" s="5" customFormat="1" ht="31.5" x14ac:dyDescent="0.2">
      <c r="A20" s="45" t="s">
        <v>23</v>
      </c>
      <c r="B20" s="13" t="s">
        <v>24</v>
      </c>
      <c r="C20" s="14">
        <f>C21+C24</f>
        <v>1199</v>
      </c>
      <c r="D20" s="14">
        <f>D21+D24</f>
        <v>1200</v>
      </c>
      <c r="E20" s="15">
        <f>E21+E24</f>
        <v>1200</v>
      </c>
      <c r="F20" s="50">
        <f>F21+F24</f>
        <v>106.83</v>
      </c>
      <c r="G20" s="16"/>
    </row>
    <row r="21" spans="1:7" s="5" customFormat="1" ht="47.25" x14ac:dyDescent="0.2">
      <c r="A21" s="45" t="s">
        <v>25</v>
      </c>
      <c r="B21" s="13" t="s">
        <v>26</v>
      </c>
      <c r="C21" s="14">
        <f t="shared" ref="C21:F22" si="0">C22</f>
        <v>0</v>
      </c>
      <c r="D21" s="14">
        <f t="shared" si="0"/>
        <v>0</v>
      </c>
      <c r="E21" s="15">
        <f t="shared" si="0"/>
        <v>0</v>
      </c>
      <c r="F21" s="50">
        <f t="shared" si="0"/>
        <v>0</v>
      </c>
      <c r="G21" s="16"/>
    </row>
    <row r="22" spans="1:7" s="5" customFormat="1" ht="63" x14ac:dyDescent="0.2">
      <c r="A22" s="52" t="s">
        <v>27</v>
      </c>
      <c r="B22" s="18" t="s">
        <v>28</v>
      </c>
      <c r="C22" s="19">
        <f t="shared" si="0"/>
        <v>0</v>
      </c>
      <c r="D22" s="19">
        <f t="shared" si="0"/>
        <v>0</v>
      </c>
      <c r="E22" s="20">
        <f t="shared" si="0"/>
        <v>0</v>
      </c>
      <c r="F22" s="33">
        <f t="shared" si="0"/>
        <v>0</v>
      </c>
      <c r="G22" s="21"/>
    </row>
    <row r="23" spans="1:7" s="5" customFormat="1" ht="47.25" x14ac:dyDescent="0.2">
      <c r="A23" s="52" t="s">
        <v>29</v>
      </c>
      <c r="B23" s="18" t="s">
        <v>30</v>
      </c>
      <c r="C23" s="19"/>
      <c r="D23" s="19"/>
      <c r="E23" s="20"/>
      <c r="F23" s="33"/>
      <c r="G23" s="21"/>
    </row>
    <row r="24" spans="1:7" s="5" customFormat="1" ht="47.25" x14ac:dyDescent="0.2">
      <c r="A24" s="45" t="s">
        <v>31</v>
      </c>
      <c r="B24" s="13" t="s">
        <v>32</v>
      </c>
      <c r="C24" s="14">
        <f>C25-C28</f>
        <v>1199</v>
      </c>
      <c r="D24" s="14">
        <f>D25-D28</f>
        <v>1200</v>
      </c>
      <c r="E24" s="15">
        <f>E25-E28</f>
        <v>1200</v>
      </c>
      <c r="F24" s="50">
        <f>F25-F28</f>
        <v>106.83</v>
      </c>
      <c r="G24" s="16"/>
    </row>
    <row r="25" spans="1:7" s="5" customFormat="1" ht="31.5" x14ac:dyDescent="0.2">
      <c r="A25" s="52" t="s">
        <v>33</v>
      </c>
      <c r="B25" s="18" t="s">
        <v>34</v>
      </c>
      <c r="C25" s="19">
        <f>C26+C27</f>
        <v>1199</v>
      </c>
      <c r="D25" s="19">
        <f>D26+D27</f>
        <v>1200</v>
      </c>
      <c r="E25" s="20">
        <f>E26+E27</f>
        <v>1200</v>
      </c>
      <c r="F25" s="33">
        <f>F26+F27</f>
        <v>106.83</v>
      </c>
      <c r="G25" s="21"/>
    </row>
    <row r="26" spans="1:7" s="5" customFormat="1" ht="63" x14ac:dyDescent="0.2">
      <c r="A26" s="52" t="s">
        <v>35</v>
      </c>
      <c r="B26" s="18" t="s">
        <v>36</v>
      </c>
      <c r="C26" s="19">
        <f>1199</f>
        <v>1199</v>
      </c>
      <c r="D26" s="19">
        <f>1200</f>
        <v>1200</v>
      </c>
      <c r="E26" s="20">
        <v>1200</v>
      </c>
      <c r="F26" s="33">
        <v>106.83</v>
      </c>
      <c r="G26" s="21"/>
    </row>
    <row r="27" spans="1:7" ht="54.75" hidden="1" customHeight="1" x14ac:dyDescent="0.2">
      <c r="A27" s="22" t="s">
        <v>37</v>
      </c>
      <c r="B27" s="23" t="s">
        <v>38</v>
      </c>
      <c r="C27" s="24">
        <v>0</v>
      </c>
      <c r="D27" s="24">
        <v>0</v>
      </c>
      <c r="E27" s="25">
        <v>0</v>
      </c>
      <c r="F27" s="24">
        <v>0</v>
      </c>
    </row>
    <row r="28" spans="1:7" ht="26.25" hidden="1" customHeight="1" x14ac:dyDescent="0.2">
      <c r="A28" s="22" t="s">
        <v>39</v>
      </c>
      <c r="B28" s="23" t="s">
        <v>40</v>
      </c>
      <c r="C28" s="24">
        <f>C30+C29</f>
        <v>0</v>
      </c>
      <c r="D28" s="24">
        <f>D30+D29</f>
        <v>0</v>
      </c>
      <c r="E28" s="25">
        <f>E30+E29</f>
        <v>0</v>
      </c>
      <c r="F28" s="24">
        <f>F30+F29</f>
        <v>0</v>
      </c>
    </row>
    <row r="29" spans="1:7" ht="18.75" hidden="1" customHeight="1" x14ac:dyDescent="0.2">
      <c r="A29" s="22" t="s">
        <v>41</v>
      </c>
      <c r="B29" s="23" t="s">
        <v>42</v>
      </c>
      <c r="C29" s="24">
        <v>0</v>
      </c>
      <c r="D29" s="24">
        <v>0</v>
      </c>
      <c r="E29" s="25">
        <v>0</v>
      </c>
      <c r="F29" s="24">
        <v>0</v>
      </c>
    </row>
    <row r="30" spans="1:7" ht="13.5" hidden="1" customHeight="1" x14ac:dyDescent="0.2">
      <c r="A30" s="22" t="s">
        <v>43</v>
      </c>
      <c r="B30" s="23" t="s">
        <v>44</v>
      </c>
      <c r="C30" s="24">
        <v>0</v>
      </c>
      <c r="D30" s="24">
        <v>0</v>
      </c>
      <c r="E30" s="25">
        <v>0</v>
      </c>
      <c r="F30" s="24">
        <v>0</v>
      </c>
    </row>
    <row r="31" spans="1:7" ht="31.5" customHeight="1" x14ac:dyDescent="0.2"/>
    <row r="32" spans="1:7" ht="18.75" customHeight="1" x14ac:dyDescent="0.2"/>
  </sheetData>
  <mergeCells count="4">
    <mergeCell ref="B1:C1"/>
    <mergeCell ref="B2:C2"/>
    <mergeCell ref="B3:F4"/>
    <mergeCell ref="A7:F7"/>
  </mergeCells>
  <pageMargins left="1.1811023622047245" right="0" top="0.59055118110236227" bottom="0" header="0" footer="0"/>
  <pageSetup paperSize="9" scale="8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view="pageBreakPreview" zoomScale="91" zoomScaleNormal="100" zoomScaleSheetLayoutView="91" workbookViewId="0">
      <selection activeCell="A10" sqref="A10"/>
    </sheetView>
  </sheetViews>
  <sheetFormatPr defaultRowHeight="12.75" x14ac:dyDescent="0.2"/>
  <cols>
    <col min="1" max="1" width="63.85546875" style="28" customWidth="1"/>
    <col min="2" max="2" width="12.5703125" style="29" customWidth="1"/>
    <col min="3" max="3" width="13.28515625" style="29" customWidth="1"/>
    <col min="4" max="4" width="13.42578125" style="28" customWidth="1"/>
    <col min="5" max="5" width="12.7109375" style="28" customWidth="1"/>
    <col min="6" max="16384" width="9.140625" style="28"/>
  </cols>
  <sheetData>
    <row r="1" spans="1:3" x14ac:dyDescent="0.2">
      <c r="C1" s="30"/>
    </row>
    <row r="2" spans="1:3" x14ac:dyDescent="0.2">
      <c r="B2" s="41" t="s">
        <v>57</v>
      </c>
      <c r="C2" s="41"/>
    </row>
    <row r="3" spans="1:3" ht="78.75" customHeight="1" x14ac:dyDescent="0.2">
      <c r="B3" s="42" t="s">
        <v>54</v>
      </c>
      <c r="C3" s="42"/>
    </row>
    <row r="6" spans="1:3" ht="40.5" customHeight="1" x14ac:dyDescent="0.25">
      <c r="A6" s="48" t="s">
        <v>45</v>
      </c>
      <c r="B6" s="48"/>
      <c r="C6" s="48"/>
    </row>
    <row r="8" spans="1:3" x14ac:dyDescent="0.2">
      <c r="C8" s="30" t="s">
        <v>46</v>
      </c>
    </row>
    <row r="9" spans="1:3" s="32" customFormat="1" ht="84.75" customHeight="1" x14ac:dyDescent="0.2">
      <c r="A9" s="34" t="s">
        <v>53</v>
      </c>
      <c r="B9" s="34" t="s">
        <v>47</v>
      </c>
      <c r="C9" s="34" t="s">
        <v>48</v>
      </c>
    </row>
    <row r="10" spans="1:3" ht="21.75" customHeight="1" x14ac:dyDescent="0.25">
      <c r="A10" s="43" t="s">
        <v>49</v>
      </c>
      <c r="B10" s="35">
        <f>B12+B13+B14</f>
        <v>5260.7860000000001</v>
      </c>
      <c r="C10" s="35">
        <f>C12+C13+C14</f>
        <v>-3234</v>
      </c>
    </row>
    <row r="11" spans="1:3" ht="14.25" customHeight="1" x14ac:dyDescent="0.25">
      <c r="A11" s="44" t="s">
        <v>50</v>
      </c>
      <c r="B11" s="19"/>
      <c r="C11" s="35"/>
    </row>
    <row r="12" spans="1:3" ht="18.75" hidden="1" customHeight="1" x14ac:dyDescent="0.2">
      <c r="A12" s="45" t="s">
        <v>51</v>
      </c>
      <c r="B12" s="35"/>
      <c r="C12" s="35"/>
    </row>
    <row r="13" spans="1:3" ht="34.5" customHeight="1" x14ac:dyDescent="0.2">
      <c r="A13" s="45" t="s">
        <v>13</v>
      </c>
      <c r="B13" s="46">
        <f>3234+3713-106.83-1579.384</f>
        <v>5260.7860000000001</v>
      </c>
      <c r="C13" s="47">
        <f>'[1]прилож 1'!F20</f>
        <v>-3234</v>
      </c>
    </row>
    <row r="14" spans="1:3" s="32" customFormat="1" ht="126" hidden="1" customHeight="1" x14ac:dyDescent="0.2">
      <c r="A14" s="31" t="s">
        <v>52</v>
      </c>
      <c r="B14" s="33"/>
      <c r="C14" s="33"/>
    </row>
  </sheetData>
  <mergeCells count="3">
    <mergeCell ref="B2:C2"/>
    <mergeCell ref="B3:C3"/>
    <mergeCell ref="A6:C6"/>
  </mergeCells>
  <pageMargins left="0.98425196850393704" right="0" top="0.98425196850393704" bottom="0.98425196850393704" header="0" footer="0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прилож 1</vt:lpstr>
      <vt:lpstr>прилож "20</vt:lpstr>
      <vt:lpstr>'прилож "20'!Область_печати</vt:lpstr>
      <vt:lpstr>'прилож 1'!Область_печати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2013-10-23T04:38:57Z</cp:lastPrinted>
  <dcterms:created xsi:type="dcterms:W3CDTF">2013-10-14T03:52:48Z</dcterms:created>
  <dcterms:modified xsi:type="dcterms:W3CDTF">2013-10-23T04:39:04Z</dcterms:modified>
</cp:coreProperties>
</file>