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250" activeTab="2"/>
  </bookViews>
  <sheets>
    <sheet name="Прил 2 админ" sheetId="1" r:id="rId1"/>
    <sheet name="прил 4 норматиы" sheetId="2" r:id="rId2"/>
    <sheet name="прил 5 дох" sheetId="3" r:id="rId3"/>
  </sheets>
  <definedNames>
    <definedName name="_xlnm.Print_Titles" localSheetId="1">'прил 4 норматиы'!$8:$8</definedName>
    <definedName name="_xlnm.Print_Area" localSheetId="2">'прил 5 дох'!$A$1:$L$206</definedName>
    <definedName name="_xlnm.Print_Area">#REF!</definedName>
    <definedName name="п">#REF!</definedName>
  </definedNames>
  <calcPr calcId="145621"/>
</workbook>
</file>

<file path=xl/calcChain.xml><?xml version="1.0" encoding="utf-8"?>
<calcChain xmlns="http://schemas.openxmlformats.org/spreadsheetml/2006/main">
  <c r="D173" i="3" l="1"/>
  <c r="D174" i="3"/>
  <c r="D175" i="3"/>
  <c r="D176" i="3"/>
  <c r="D177" i="3"/>
  <c r="D178" i="3"/>
  <c r="D179" i="3"/>
  <c r="D180" i="3"/>
  <c r="D182" i="3"/>
  <c r="D183" i="3"/>
  <c r="D184" i="3"/>
  <c r="D185" i="3"/>
  <c r="D172" i="3"/>
  <c r="C171" i="3"/>
  <c r="C170" i="3" s="1"/>
  <c r="E104" i="3" l="1"/>
  <c r="E181" i="3"/>
  <c r="D201" i="3"/>
  <c r="C200" i="3"/>
  <c r="E200" i="3"/>
  <c r="D200" i="3" s="1"/>
  <c r="E145" i="3"/>
  <c r="H114" i="3"/>
  <c r="D115" i="3"/>
  <c r="D116" i="3"/>
  <c r="E96" i="3"/>
  <c r="D92" i="3"/>
  <c r="D93" i="3"/>
  <c r="D94" i="3"/>
  <c r="D95" i="3"/>
  <c r="D96" i="3"/>
  <c r="D98" i="3"/>
  <c r="D99" i="3"/>
  <c r="D100" i="3"/>
  <c r="D101" i="3"/>
  <c r="D103" i="3"/>
  <c r="D104" i="3"/>
  <c r="D106" i="3"/>
  <c r="D86" i="3"/>
  <c r="D85" i="3" s="1"/>
  <c r="E85" i="3"/>
  <c r="C213" i="3"/>
  <c r="C211" i="3"/>
  <c r="C209" i="3"/>
  <c r="C207" i="3"/>
  <c r="C205" i="3"/>
  <c r="C203" i="3"/>
  <c r="C198" i="3"/>
  <c r="C196" i="3"/>
  <c r="C194" i="3"/>
  <c r="C192" i="3"/>
  <c r="C190" i="3"/>
  <c r="C188" i="3"/>
  <c r="C186" i="3"/>
  <c r="C168" i="3"/>
  <c r="C166" i="3"/>
  <c r="C164" i="3"/>
  <c r="C162" i="3"/>
  <c r="C160" i="3"/>
  <c r="C158" i="3"/>
  <c r="C156" i="3"/>
  <c r="C154" i="3"/>
  <c r="C145" i="3"/>
  <c r="C144" i="3" s="1"/>
  <c r="C142" i="3"/>
  <c r="C140" i="3"/>
  <c r="C138" i="3"/>
  <c r="C136" i="3"/>
  <c r="C135" i="3" s="1"/>
  <c r="C133" i="3"/>
  <c r="C132" i="3" s="1"/>
  <c r="C130" i="3"/>
  <c r="C128" i="3"/>
  <c r="C126" i="3"/>
  <c r="C124" i="3"/>
  <c r="C122" i="3"/>
  <c r="C119" i="3"/>
  <c r="C117" i="3"/>
  <c r="C113" i="3"/>
  <c r="C108" i="3"/>
  <c r="C107" i="3" s="1"/>
  <c r="C105" i="3"/>
  <c r="C102" i="3"/>
  <c r="C97" i="3"/>
  <c r="C91" i="3"/>
  <c r="C88" i="3"/>
  <c r="C87" i="3" s="1"/>
  <c r="C85" i="3"/>
  <c r="C83" i="3"/>
  <c r="C80" i="3"/>
  <c r="C79" i="3" s="1"/>
  <c r="C76" i="3"/>
  <c r="C75" i="3"/>
  <c r="C74" i="3" s="1"/>
  <c r="C69" i="3"/>
  <c r="C68" i="3" s="1"/>
  <c r="C66" i="3"/>
  <c r="C64" i="3"/>
  <c r="C62" i="3"/>
  <c r="C59" i="3"/>
  <c r="C53" i="3"/>
  <c r="C52" i="3" s="1"/>
  <c r="C50" i="3"/>
  <c r="C47" i="3"/>
  <c r="C46" i="3" s="1"/>
  <c r="C43" i="3"/>
  <c r="C40" i="3"/>
  <c r="C37" i="3"/>
  <c r="C35" i="3"/>
  <c r="C33" i="3"/>
  <c r="C32" i="3"/>
  <c r="C29" i="3"/>
  <c r="C28" i="3" s="1"/>
  <c r="C26" i="3"/>
  <c r="C23" i="3" s="1"/>
  <c r="C22" i="3" s="1"/>
  <c r="C17" i="3"/>
  <c r="C16" i="3" s="1"/>
  <c r="H214" i="3"/>
  <c r="G214" i="3"/>
  <c r="F213" i="3"/>
  <c r="E213" i="3"/>
  <c r="D213" i="3"/>
  <c r="H212" i="3"/>
  <c r="G212" i="3"/>
  <c r="F211" i="3"/>
  <c r="E211" i="3"/>
  <c r="D211" i="3"/>
  <c r="H210" i="3"/>
  <c r="G210" i="3"/>
  <c r="F209" i="3"/>
  <c r="E209" i="3"/>
  <c r="D209" i="3"/>
  <c r="H208" i="3"/>
  <c r="G208" i="3"/>
  <c r="F207" i="3"/>
  <c r="E207" i="3"/>
  <c r="D207" i="3"/>
  <c r="H206" i="3"/>
  <c r="D206" i="3"/>
  <c r="G206" i="3" s="1"/>
  <c r="F205" i="3"/>
  <c r="E205" i="3"/>
  <c r="H204" i="3"/>
  <c r="G204" i="3"/>
  <c r="F203" i="3"/>
  <c r="E203" i="3"/>
  <c r="D203" i="3"/>
  <c r="E202" i="3"/>
  <c r="H199" i="3"/>
  <c r="D199" i="3"/>
  <c r="G199" i="3" s="1"/>
  <c r="F198" i="3"/>
  <c r="E198" i="3"/>
  <c r="D198" i="3" s="1"/>
  <c r="H197" i="3"/>
  <c r="D197" i="3"/>
  <c r="G197" i="3" s="1"/>
  <c r="F196" i="3"/>
  <c r="E196" i="3"/>
  <c r="H195" i="3"/>
  <c r="D195" i="3"/>
  <c r="G195" i="3" s="1"/>
  <c r="F194" i="3"/>
  <c r="E194" i="3"/>
  <c r="D194" i="3" s="1"/>
  <c r="H193" i="3"/>
  <c r="D193" i="3"/>
  <c r="G193" i="3" s="1"/>
  <c r="F192" i="3"/>
  <c r="E192" i="3"/>
  <c r="H191" i="3"/>
  <c r="D191" i="3"/>
  <c r="G191" i="3" s="1"/>
  <c r="F190" i="3"/>
  <c r="E190" i="3"/>
  <c r="D190" i="3" s="1"/>
  <c r="H189" i="3"/>
  <c r="D189" i="3"/>
  <c r="G189" i="3" s="1"/>
  <c r="F188" i="3"/>
  <c r="E188" i="3"/>
  <c r="H187" i="3"/>
  <c r="D187" i="3"/>
  <c r="G187" i="3" s="1"/>
  <c r="F186" i="3"/>
  <c r="E186" i="3"/>
  <c r="H185" i="3"/>
  <c r="G185" i="3"/>
  <c r="H184" i="3"/>
  <c r="G184" i="3"/>
  <c r="H183" i="3"/>
  <c r="G183" i="3"/>
  <c r="H182" i="3"/>
  <c r="H181" i="3"/>
  <c r="H180" i="3"/>
  <c r="G180" i="3"/>
  <c r="H179" i="3"/>
  <c r="G179" i="3"/>
  <c r="H177" i="3"/>
  <c r="G177" i="3"/>
  <c r="H176" i="3"/>
  <c r="G176" i="3"/>
  <c r="H174" i="3"/>
  <c r="G174" i="3"/>
  <c r="H172" i="3"/>
  <c r="G172" i="3"/>
  <c r="F171" i="3"/>
  <c r="H169" i="3"/>
  <c r="D169" i="3"/>
  <c r="G169" i="3" s="1"/>
  <c r="F168" i="3"/>
  <c r="E168" i="3"/>
  <c r="H167" i="3"/>
  <c r="D167" i="3"/>
  <c r="G167" i="3" s="1"/>
  <c r="F166" i="3"/>
  <c r="E166" i="3"/>
  <c r="D166" i="3" s="1"/>
  <c r="H165" i="3"/>
  <c r="D165" i="3"/>
  <c r="G165" i="3" s="1"/>
  <c r="F164" i="3"/>
  <c r="H164" i="3" s="1"/>
  <c r="E164" i="3"/>
  <c r="D164" i="3"/>
  <c r="H163" i="3"/>
  <c r="D163" i="3"/>
  <c r="G163" i="3" s="1"/>
  <c r="F162" i="3"/>
  <c r="E162" i="3"/>
  <c r="H161" i="3"/>
  <c r="D161" i="3"/>
  <c r="G161" i="3" s="1"/>
  <c r="F160" i="3"/>
  <c r="E160" i="3"/>
  <c r="D160" i="3" s="1"/>
  <c r="H159" i="3"/>
  <c r="D159" i="3"/>
  <c r="G159" i="3" s="1"/>
  <c r="F158" i="3"/>
  <c r="E158" i="3"/>
  <c r="D158" i="3" s="1"/>
  <c r="H157" i="3"/>
  <c r="D157" i="3"/>
  <c r="G157" i="3" s="1"/>
  <c r="F156" i="3"/>
  <c r="E156" i="3"/>
  <c r="D156" i="3" s="1"/>
  <c r="H155" i="3"/>
  <c r="D155" i="3"/>
  <c r="G155" i="3" s="1"/>
  <c r="F154" i="3"/>
  <c r="E154" i="3"/>
  <c r="H152" i="3"/>
  <c r="D152" i="3"/>
  <c r="G152" i="3" s="1"/>
  <c r="H151" i="3"/>
  <c r="D151" i="3"/>
  <c r="G151" i="3" s="1"/>
  <c r="H150" i="3"/>
  <c r="D150" i="3"/>
  <c r="G150" i="3" s="1"/>
  <c r="H149" i="3"/>
  <c r="D149" i="3"/>
  <c r="G149" i="3" s="1"/>
  <c r="H148" i="3"/>
  <c r="D148" i="3"/>
  <c r="G148" i="3" s="1"/>
  <c r="H147" i="3"/>
  <c r="D147" i="3"/>
  <c r="G147" i="3" s="1"/>
  <c r="H146" i="3"/>
  <c r="D146" i="3"/>
  <c r="G146" i="3" s="1"/>
  <c r="F145" i="3"/>
  <c r="F144" i="3" s="1"/>
  <c r="D143" i="3"/>
  <c r="F142" i="3"/>
  <c r="E142" i="3"/>
  <c r="D142" i="3" s="1"/>
  <c r="H141" i="3"/>
  <c r="D141" i="3"/>
  <c r="G141" i="3" s="1"/>
  <c r="F140" i="3"/>
  <c r="E140" i="3"/>
  <c r="D140" i="3" s="1"/>
  <c r="H139" i="3"/>
  <c r="D139" i="3"/>
  <c r="G139" i="3" s="1"/>
  <c r="F138" i="3"/>
  <c r="E138" i="3"/>
  <c r="H137" i="3"/>
  <c r="D137" i="3"/>
  <c r="G137" i="3" s="1"/>
  <c r="F136" i="3"/>
  <c r="E136" i="3"/>
  <c r="D136" i="3" s="1"/>
  <c r="F135" i="3"/>
  <c r="H134" i="3"/>
  <c r="D134" i="3"/>
  <c r="G134" i="3" s="1"/>
  <c r="F133" i="3"/>
  <c r="E133" i="3"/>
  <c r="F132" i="3"/>
  <c r="E132" i="3"/>
  <c r="H131" i="3"/>
  <c r="D131" i="3"/>
  <c r="G131" i="3" s="1"/>
  <c r="F130" i="3"/>
  <c r="E130" i="3"/>
  <c r="D130" i="3" s="1"/>
  <c r="H129" i="3"/>
  <c r="D129" i="3"/>
  <c r="G129" i="3" s="1"/>
  <c r="F128" i="3"/>
  <c r="E128" i="3"/>
  <c r="D128" i="3" s="1"/>
  <c r="H127" i="3"/>
  <c r="D127" i="3"/>
  <c r="G127" i="3" s="1"/>
  <c r="F126" i="3"/>
  <c r="E126" i="3"/>
  <c r="H125" i="3"/>
  <c r="D125" i="3"/>
  <c r="G125" i="3" s="1"/>
  <c r="F124" i="3"/>
  <c r="E124" i="3"/>
  <c r="D124" i="3" s="1"/>
  <c r="H123" i="3"/>
  <c r="D123" i="3"/>
  <c r="G123" i="3" s="1"/>
  <c r="F122" i="3"/>
  <c r="E122" i="3"/>
  <c r="D122" i="3" s="1"/>
  <c r="H120" i="3"/>
  <c r="D120" i="3"/>
  <c r="G120" i="3" s="1"/>
  <c r="F119" i="3"/>
  <c r="E119" i="3"/>
  <c r="H118" i="3"/>
  <c r="D118" i="3"/>
  <c r="G118" i="3" s="1"/>
  <c r="F117" i="3"/>
  <c r="E117" i="3"/>
  <c r="H116" i="3"/>
  <c r="G116" i="3"/>
  <c r="H115" i="3"/>
  <c r="G115" i="3"/>
  <c r="F113" i="3"/>
  <c r="K111" i="3"/>
  <c r="J111" i="3"/>
  <c r="I111" i="3"/>
  <c r="H109" i="3"/>
  <c r="D109" i="3"/>
  <c r="G109" i="3" s="1"/>
  <c r="F108" i="3"/>
  <c r="E108" i="3"/>
  <c r="D108" i="3" s="1"/>
  <c r="G108" i="3" s="1"/>
  <c r="F107" i="3"/>
  <c r="E107" i="3"/>
  <c r="F105" i="3"/>
  <c r="E105" i="3"/>
  <c r="D105" i="3" s="1"/>
  <c r="F102" i="3"/>
  <c r="E102" i="3"/>
  <c r="D102" i="3" s="1"/>
  <c r="F97" i="3"/>
  <c r="E97" i="3"/>
  <c r="D97" i="3" s="1"/>
  <c r="F91" i="3"/>
  <c r="E91" i="3"/>
  <c r="D91" i="3" s="1"/>
  <c r="F90" i="3"/>
  <c r="H89" i="3"/>
  <c r="D89" i="3"/>
  <c r="G89" i="3" s="1"/>
  <c r="F88" i="3"/>
  <c r="E88" i="3"/>
  <c r="F87" i="3"/>
  <c r="E87" i="3"/>
  <c r="F85" i="3"/>
  <c r="H84" i="3"/>
  <c r="D84" i="3"/>
  <c r="G84" i="3" s="1"/>
  <c r="F83" i="3"/>
  <c r="E83" i="3"/>
  <c r="D83" i="3" s="1"/>
  <c r="H81" i="3"/>
  <c r="D81" i="3"/>
  <c r="G81" i="3" s="1"/>
  <c r="F80" i="3"/>
  <c r="E80" i="3"/>
  <c r="D80" i="3" s="1"/>
  <c r="H77" i="3"/>
  <c r="D77" i="3"/>
  <c r="F76" i="3"/>
  <c r="E76" i="3"/>
  <c r="F75" i="3"/>
  <c r="E75" i="3"/>
  <c r="F74" i="3"/>
  <c r="E74" i="3"/>
  <c r="D73" i="3"/>
  <c r="D72" i="3"/>
  <c r="D71" i="3"/>
  <c r="H70" i="3"/>
  <c r="D70" i="3"/>
  <c r="F69" i="3"/>
  <c r="E69" i="3"/>
  <c r="D69" i="3" s="1"/>
  <c r="H67" i="3"/>
  <c r="D67" i="3"/>
  <c r="G67" i="3" s="1"/>
  <c r="F66" i="3"/>
  <c r="E66" i="3"/>
  <c r="D66" i="3" s="1"/>
  <c r="D65" i="3"/>
  <c r="F64" i="3"/>
  <c r="E64" i="3"/>
  <c r="D64" i="3" s="1"/>
  <c r="H63" i="3"/>
  <c r="D63" i="3"/>
  <c r="G63" i="3" s="1"/>
  <c r="F62" i="3"/>
  <c r="E62" i="3"/>
  <c r="H60" i="3"/>
  <c r="D60" i="3"/>
  <c r="G60" i="3" s="1"/>
  <c r="F59" i="3"/>
  <c r="E59" i="3"/>
  <c r="D59" i="3" s="1"/>
  <c r="H56" i="3"/>
  <c r="D56" i="3"/>
  <c r="G56" i="3" s="1"/>
  <c r="H55" i="3"/>
  <c r="D55" i="3"/>
  <c r="G55" i="3" s="1"/>
  <c r="H54" i="3"/>
  <c r="D54" i="3"/>
  <c r="G54" i="3" s="1"/>
  <c r="F53" i="3"/>
  <c r="E53" i="3"/>
  <c r="F52" i="3"/>
  <c r="E52" i="3"/>
  <c r="H51" i="3"/>
  <c r="D51" i="3"/>
  <c r="G51" i="3" s="1"/>
  <c r="F50" i="3"/>
  <c r="E50" i="3"/>
  <c r="D50" i="3" s="1"/>
  <c r="F49" i="3"/>
  <c r="H48" i="3"/>
  <c r="D48" i="3"/>
  <c r="G48" i="3" s="1"/>
  <c r="F47" i="3"/>
  <c r="F46" i="3" s="1"/>
  <c r="E47" i="3"/>
  <c r="D47" i="3" s="1"/>
  <c r="H45" i="3"/>
  <c r="D45" i="3"/>
  <c r="G45" i="3" s="1"/>
  <c r="H44" i="3"/>
  <c r="D44" i="3"/>
  <c r="G44" i="3" s="1"/>
  <c r="F43" i="3"/>
  <c r="E43" i="3"/>
  <c r="D43" i="3" s="1"/>
  <c r="H42" i="3"/>
  <c r="D42" i="3"/>
  <c r="G42" i="3" s="1"/>
  <c r="F41" i="3"/>
  <c r="H41" i="3" s="1"/>
  <c r="D41" i="3"/>
  <c r="G41" i="3" s="1"/>
  <c r="E40" i="3"/>
  <c r="D40" i="3" s="1"/>
  <c r="D38" i="3"/>
  <c r="E37" i="3"/>
  <c r="D37" i="3"/>
  <c r="H36" i="3"/>
  <c r="D36" i="3"/>
  <c r="D35" i="3" s="1"/>
  <c r="F35" i="3"/>
  <c r="E35" i="3"/>
  <c r="F34" i="3"/>
  <c r="F33" i="3" s="1"/>
  <c r="D34" i="3"/>
  <c r="E33" i="3"/>
  <c r="H31" i="3"/>
  <c r="D31" i="3"/>
  <c r="G31" i="3" s="1"/>
  <c r="H30" i="3"/>
  <c r="D30" i="3"/>
  <c r="G30" i="3" s="1"/>
  <c r="F29" i="3"/>
  <c r="D27" i="3"/>
  <c r="F26" i="3"/>
  <c r="D26" i="3"/>
  <c r="D25" i="3"/>
  <c r="D24" i="3"/>
  <c r="F23" i="3"/>
  <c r="F22" i="3" s="1"/>
  <c r="H21" i="3"/>
  <c r="D21" i="3"/>
  <c r="G21" i="3" s="1"/>
  <c r="H20" i="3"/>
  <c r="D20" i="3"/>
  <c r="G20" i="3" s="1"/>
  <c r="H19" i="3"/>
  <c r="D19" i="3"/>
  <c r="G19" i="3" s="1"/>
  <c r="H18" i="3"/>
  <c r="D18" i="3"/>
  <c r="G18" i="3" s="1"/>
  <c r="F17" i="3"/>
  <c r="E17" i="3"/>
  <c r="D17" i="3" s="1"/>
  <c r="F16" i="3"/>
  <c r="F40" i="3" l="1"/>
  <c r="C90" i="3"/>
  <c r="E68" i="3"/>
  <c r="D68" i="3" s="1"/>
  <c r="G68" i="3" s="1"/>
  <c r="F112" i="3"/>
  <c r="H160" i="3"/>
  <c r="C49" i="3"/>
  <c r="C202" i="3"/>
  <c r="D181" i="3"/>
  <c r="D171" i="3" s="1"/>
  <c r="E171" i="3"/>
  <c r="G171" i="3" s="1"/>
  <c r="D154" i="3"/>
  <c r="D186" i="3"/>
  <c r="G186" i="3" s="1"/>
  <c r="C153" i="3"/>
  <c r="D162" i="3"/>
  <c r="G162" i="3" s="1"/>
  <c r="H69" i="3"/>
  <c r="E82" i="3"/>
  <c r="H43" i="3"/>
  <c r="E61" i="3"/>
  <c r="E58" i="3" s="1"/>
  <c r="H74" i="3"/>
  <c r="H75" i="3"/>
  <c r="H132" i="3"/>
  <c r="H133" i="3"/>
  <c r="H203" i="3"/>
  <c r="H205" i="3"/>
  <c r="G207" i="3"/>
  <c r="H209" i="3"/>
  <c r="G211" i="3"/>
  <c r="H213" i="3"/>
  <c r="E90" i="3"/>
  <c r="D90" i="3"/>
  <c r="E170" i="3"/>
  <c r="E153" i="3" s="1"/>
  <c r="D145" i="3"/>
  <c r="H130" i="3"/>
  <c r="E113" i="3"/>
  <c r="E112" i="3" s="1"/>
  <c r="F28" i="3"/>
  <c r="H117" i="3"/>
  <c r="H62" i="3"/>
  <c r="F68" i="3"/>
  <c r="H68" i="3" s="1"/>
  <c r="E79" i="3"/>
  <c r="E78" i="3" s="1"/>
  <c r="F82" i="3"/>
  <c r="D117" i="3"/>
  <c r="G117" i="3" s="1"/>
  <c r="H119" i="3"/>
  <c r="D126" i="3"/>
  <c r="G126" i="3" s="1"/>
  <c r="H126" i="3"/>
  <c r="H128" i="3"/>
  <c r="E135" i="3"/>
  <c r="H135" i="3" s="1"/>
  <c r="H136" i="3"/>
  <c r="H138" i="3"/>
  <c r="E144" i="3"/>
  <c r="H145" i="3"/>
  <c r="H154" i="3"/>
  <c r="H158" i="3"/>
  <c r="H162" i="3"/>
  <c r="H166" i="3"/>
  <c r="H168" i="3"/>
  <c r="F170" i="3"/>
  <c r="H186" i="3"/>
  <c r="H188" i="3"/>
  <c r="H190" i="3"/>
  <c r="H192" i="3"/>
  <c r="H194" i="3"/>
  <c r="H196" i="3"/>
  <c r="H198" i="3"/>
  <c r="F202" i="3"/>
  <c r="H202" i="3" s="1"/>
  <c r="G203" i="3"/>
  <c r="H207" i="3"/>
  <c r="G209" i="3"/>
  <c r="H211" i="3"/>
  <c r="G213" i="3"/>
  <c r="C61" i="3"/>
  <c r="C112" i="3"/>
  <c r="F153" i="3"/>
  <c r="H80" i="3"/>
  <c r="G130" i="3"/>
  <c r="D133" i="3"/>
  <c r="G133" i="3" s="1"/>
  <c r="D138" i="3"/>
  <c r="G138" i="3" s="1"/>
  <c r="C82" i="3"/>
  <c r="C78" i="3" s="1"/>
  <c r="C121" i="3"/>
  <c r="H140" i="3"/>
  <c r="H87" i="3"/>
  <c r="H88" i="3"/>
  <c r="D82" i="3"/>
  <c r="F61" i="3"/>
  <c r="F58" i="3" s="1"/>
  <c r="H59" i="3"/>
  <c r="G50" i="3"/>
  <c r="H50" i="3"/>
  <c r="E49" i="3"/>
  <c r="D49" i="3" s="1"/>
  <c r="G49" i="3" s="1"/>
  <c r="H53" i="3"/>
  <c r="H49" i="3"/>
  <c r="H52" i="3"/>
  <c r="E39" i="3"/>
  <c r="H40" i="3"/>
  <c r="G43" i="3"/>
  <c r="C39" i="3"/>
  <c r="H35" i="3"/>
  <c r="D33" i="3"/>
  <c r="G33" i="3" s="1"/>
  <c r="H33" i="3"/>
  <c r="E16" i="3"/>
  <c r="H17" i="3"/>
  <c r="H16" i="3"/>
  <c r="G17" i="3"/>
  <c r="C15" i="3"/>
  <c r="C58" i="3"/>
  <c r="G35" i="3"/>
  <c r="G69" i="3"/>
  <c r="D132" i="3"/>
  <c r="G132" i="3" s="1"/>
  <c r="G136" i="3"/>
  <c r="G140" i="3"/>
  <c r="G145" i="3"/>
  <c r="G156" i="3"/>
  <c r="G160" i="3"/>
  <c r="G164" i="3"/>
  <c r="D107" i="3"/>
  <c r="G107" i="3" s="1"/>
  <c r="H32" i="3"/>
  <c r="G40" i="3"/>
  <c r="G47" i="3"/>
  <c r="G66" i="3"/>
  <c r="G83" i="3"/>
  <c r="E23" i="3"/>
  <c r="E29" i="3"/>
  <c r="D32" i="3"/>
  <c r="G32" i="3" s="1"/>
  <c r="F39" i="3"/>
  <c r="E46" i="3"/>
  <c r="H47" i="3"/>
  <c r="D53" i="3"/>
  <c r="D52" i="3" s="1"/>
  <c r="G52" i="3" s="1"/>
  <c r="G59" i="3"/>
  <c r="D62" i="3"/>
  <c r="D61" i="3" s="1"/>
  <c r="H66" i="3"/>
  <c r="D74" i="3"/>
  <c r="G74" i="3" s="1"/>
  <c r="D75" i="3"/>
  <c r="G75" i="3" s="1"/>
  <c r="G77" i="3"/>
  <c r="D76" i="3"/>
  <c r="F79" i="3"/>
  <c r="G80" i="3"/>
  <c r="H82" i="3"/>
  <c r="H83" i="3"/>
  <c r="D87" i="3"/>
  <c r="G87" i="3" s="1"/>
  <c r="D88" i="3"/>
  <c r="G88" i="3" s="1"/>
  <c r="H107" i="3"/>
  <c r="H108" i="3"/>
  <c r="H112" i="3"/>
  <c r="H122" i="3"/>
  <c r="F121" i="3"/>
  <c r="D114" i="3"/>
  <c r="G114" i="3" s="1"/>
  <c r="G124" i="3"/>
  <c r="D119" i="3"/>
  <c r="G119" i="3" s="1"/>
  <c r="G122" i="3"/>
  <c r="H124" i="3"/>
  <c r="G128" i="3"/>
  <c r="G154" i="3"/>
  <c r="H156" i="3"/>
  <c r="G158" i="3"/>
  <c r="G166" i="3"/>
  <c r="D168" i="3"/>
  <c r="G168" i="3" s="1"/>
  <c r="D188" i="3"/>
  <c r="G188" i="3" s="1"/>
  <c r="G190" i="3"/>
  <c r="D192" i="3"/>
  <c r="G192" i="3" s="1"/>
  <c r="G194" i="3"/>
  <c r="D196" i="3"/>
  <c r="G196" i="3" s="1"/>
  <c r="G198" i="3"/>
  <c r="D205" i="3"/>
  <c r="D202" i="3" s="1"/>
  <c r="G202" i="3" s="1"/>
  <c r="D135" i="3" l="1"/>
  <c r="G135" i="3" s="1"/>
  <c r="H171" i="3"/>
  <c r="H61" i="3"/>
  <c r="C111" i="3"/>
  <c r="C110" i="3" s="1"/>
  <c r="H153" i="3"/>
  <c r="D170" i="3"/>
  <c r="G170" i="3" s="1"/>
  <c r="E57" i="3"/>
  <c r="D16" i="3"/>
  <c r="G16" i="3" s="1"/>
  <c r="E121" i="3"/>
  <c r="H121" i="3" s="1"/>
  <c r="G61" i="3"/>
  <c r="C57" i="3"/>
  <c r="C14" i="3" s="1"/>
  <c r="D39" i="3"/>
  <c r="G39" i="3" s="1"/>
  <c r="H144" i="3"/>
  <c r="D79" i="3"/>
  <c r="G79" i="3" s="1"/>
  <c r="H170" i="3"/>
  <c r="H113" i="3"/>
  <c r="D144" i="3"/>
  <c r="D121" i="3" s="1"/>
  <c r="G82" i="3"/>
  <c r="G62" i="3"/>
  <c r="D58" i="3"/>
  <c r="F111" i="3"/>
  <c r="H79" i="3"/>
  <c r="F78" i="3"/>
  <c r="H78" i="3" s="1"/>
  <c r="H58" i="3"/>
  <c r="D46" i="3"/>
  <c r="G46" i="3" s="1"/>
  <c r="E22" i="3"/>
  <c r="D22" i="3" s="1"/>
  <c r="D23" i="3"/>
  <c r="H46" i="3"/>
  <c r="G205" i="3"/>
  <c r="D113" i="3"/>
  <c r="G113" i="3" s="1"/>
  <c r="G53" i="3"/>
  <c r="H39" i="3"/>
  <c r="F15" i="3"/>
  <c r="E28" i="3"/>
  <c r="E15" i="3" s="1"/>
  <c r="D29" i="3"/>
  <c r="D28" i="3" s="1"/>
  <c r="H29" i="3"/>
  <c r="D57" i="3" l="1"/>
  <c r="G57" i="3" s="1"/>
  <c r="D78" i="3"/>
  <c r="G78" i="3" s="1"/>
  <c r="C13" i="3"/>
  <c r="E14" i="3"/>
  <c r="E111" i="3"/>
  <c r="D153" i="3"/>
  <c r="G153" i="3" s="1"/>
  <c r="G121" i="3"/>
  <c r="G144" i="3"/>
  <c r="G58" i="3"/>
  <c r="G29" i="3"/>
  <c r="F110" i="3"/>
  <c r="G28" i="3"/>
  <c r="H15" i="3"/>
  <c r="H28" i="3"/>
  <c r="D112" i="3"/>
  <c r="F57" i="3"/>
  <c r="H57" i="3" s="1"/>
  <c r="E110" i="3" l="1"/>
  <c r="E13" i="3" s="1"/>
  <c r="H111" i="3"/>
  <c r="G112" i="3"/>
  <c r="D111" i="3"/>
  <c r="F14" i="3"/>
  <c r="D15" i="3"/>
  <c r="G15" i="3" s="1"/>
  <c r="K112" i="3"/>
  <c r="K113" i="3" s="1"/>
  <c r="J112" i="3"/>
  <c r="J113" i="3" s="1"/>
  <c r="H110" i="3" l="1"/>
  <c r="H14" i="3"/>
  <c r="F13" i="3"/>
  <c r="D14" i="3"/>
  <c r="J14" i="3" s="1"/>
  <c r="D110" i="3"/>
  <c r="G111" i="3"/>
  <c r="H13" i="3" l="1"/>
  <c r="I112" i="3"/>
  <c r="I113" i="3" s="1"/>
  <c r="G110" i="3"/>
  <c r="D13" i="3"/>
  <c r="G13" i="3" s="1"/>
  <c r="G14" i="3"/>
</calcChain>
</file>

<file path=xl/sharedStrings.xml><?xml version="1.0" encoding="utf-8"?>
<sst xmlns="http://schemas.openxmlformats.org/spreadsheetml/2006/main" count="669" uniqueCount="552">
  <si>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</si>
  <si>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2  19  05000  05  0000  151</t>
  </si>
  <si>
    <t>092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</si>
  <si>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</si>
  <si>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2  18  05010  05  0000  151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</si>
  <si>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</si>
  <si>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2  08  05000  05  0000  180</t>
  </si>
  <si>
    <t>2  07  05030  05  0000  180</t>
  </si>
  <si>
    <t>Прочие межбюджетные трансферты, передаваемые бюджетам муниципальных районов</t>
  </si>
  <si>
    <t>2  02  04999  05  0000  151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</si>
  <si>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</si>
  <si>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2  02  04089  05  0000  151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</si>
  <si>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</si>
  <si>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2  02  04053  05  0000  151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</si>
  <si>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</si>
  <si>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2  02  04014 05  0000  151</t>
  </si>
  <si>
    <t>Прочие субвенции бюджетам муниципальных районов</t>
  </si>
  <si>
    <t>2  02  03999  05  0000  151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</si>
  <si>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</si>
  <si>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2  02  03070  05  0000  151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</si>
  <si>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</si>
  <si>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2  02  03069  05  0000  151</t>
  </si>
  <si>
    <t>2  02  03029  05  0000  151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</si>
  <si>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</si>
  <si>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</si>
  <si>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2  02  03026  05  0000  151</t>
  </si>
  <si>
    <t>Субвенции бюджетам муниципальных районов на выполнение передаваемых полномочий субъектов Российской Федерации</t>
  </si>
  <si>
    <t>2  02  03024  05  0000  151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</si>
  <si>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</si>
  <si>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2  02  03022  05  0000  151</t>
  </si>
  <si>
    <t>Субвенции бюджетам муниципальных районов на ежемесячное денежное вознаграждение за классное руководство</t>
  </si>
  <si>
    <t>2  02  03021  05  0000  151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</si>
  <si>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</si>
  <si>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2  02  03015  05  0000  151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</si>
  <si>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</si>
  <si>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2  02  03007  05  0000  151</t>
  </si>
  <si>
    <t>Субвенции бюджетам муниципальных районов на государственную регистрацию актов гражданского состояния</t>
  </si>
  <si>
    <t>2  02  03003  05  0000  151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</si>
  <si>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</si>
  <si>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2  02  03002  05  0000  151</t>
  </si>
  <si>
    <t>Прочие субсидии бюджетам муниципальных районов</t>
  </si>
  <si>
    <t>2  02  02999  05  0000  151</t>
  </si>
  <si>
    <t>Субсидии бюджетам муниципальных районов на реализацию региональных программ в области энергосбережения и повышения энергетической эффективности</t>
  </si>
  <si>
    <t>2  02  02210  05  0000 151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</si>
  <si>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</si>
  <si>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модернизацию региональных систем дошкольного образования</t>
  </si>
  <si>
    <t>2  02  02204  05  0000  151</t>
  </si>
  <si>
    <t>2  02  02150  05  0000  151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</si>
  <si>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</si>
  <si>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проведение капитального ремонта многоквартирных домов</t>
  </si>
  <si>
    <t>2  02  02109  05  0000  151</t>
  </si>
  <si>
    <t>Субсидии бюджетам муниципальных районов  на закупку автотранспортных средств и коммунальной техники</t>
  </si>
  <si>
    <t>2  02  02102  05  0000  151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</si>
  <si>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</si>
  <si>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2  02  02089  05  0001  151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</si>
  <si>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</si>
  <si>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2  02  02088  05  0001  151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</si>
  <si>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</si>
  <si>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2  02  02085  05  0000  151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</si>
  <si>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</si>
  <si>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2  02  02080  05  0000  151</t>
  </si>
  <si>
    <t>2  02  02079  05  0000  151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</si>
  <si>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</si>
  <si>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2  02  02078  05  0000  151</t>
  </si>
  <si>
    <t>2  02  02077  05  0000  151</t>
  </si>
  <si>
    <t>Субсидии бюджетам муниципальных районов на предоставление грантов в области науки, культуры, искусства и средств массовой информации</t>
  </si>
  <si>
    <t>2  02  02071  05  0000  151</t>
  </si>
  <si>
    <t>Субсидии бюджетам муниципальных районов на реализацию федеральных целевых программ</t>
  </si>
  <si>
    <t>2  02  02051  05  0000  151</t>
  </si>
  <si>
    <t>Субсидии бюджетам муниципальных районов на обеспечение автомобильными дорогами новых микрорайонов</t>
  </si>
  <si>
    <t>2  02  02044  05  0000  151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</si>
  <si>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</si>
  <si>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2  02  02041  05  0000  151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</si>
  <si>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</si>
  <si>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2  02  02021  05  0000  151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</si>
  <si>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</si>
  <si>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2  02  02009  05  0000  151</t>
  </si>
  <si>
    <t>Субсидии бюджетам муниципальных районов на обеспечение жильем молодых семей</t>
  </si>
  <si>
    <t>2  02  02008  05  0000  151</t>
  </si>
  <si>
    <t>Субсидии бюджетам муниципальных районов на реформирование муниципальных финансов</t>
  </si>
  <si>
    <t>2  02  02003  05  0000  151</t>
  </si>
  <si>
    <t>Прочие дотации бюджетам муниципальных районов</t>
  </si>
  <si>
    <t>2  02  01999  05  0000  151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</si>
  <si>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</si>
  <si>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2  02  01009  05  0000  151</t>
  </si>
  <si>
    <t>Дотации бюджетам муниципальных районов на поддержку мер по обеспечению сбалансированности бюджетов</t>
  </si>
  <si>
    <t>2  02  01003  05  0000  151</t>
  </si>
  <si>
    <t>Дотации бюджетам муниципальных районов на выравнивание бюджетной обеспеченности</t>
  </si>
  <si>
    <t>2  02  01001  05  0000  151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</si>
  <si>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</si>
  <si>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118 05 000 05 0000 180</t>
  </si>
  <si>
    <t>Прочие неналоговые доходы бюджетов муниципальных районов</t>
  </si>
  <si>
    <t>117 05050 05 0000 180</t>
  </si>
  <si>
    <t>Невыясненные поступления, зачисляемые в бюджеты муниципальных районов</t>
  </si>
  <si>
    <t>117 01050 05 0000 180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</si>
  <si>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</si>
  <si>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116 90050 05 0000 140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</si>
  <si>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</si>
  <si>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116 37040 05 0000 140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</si>
  <si>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</si>
  <si>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116 32000 05 0000 140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</si>
  <si>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</si>
  <si>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116 25085 05 0000 140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</si>
  <si>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</si>
  <si>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116 23052 05 0000 140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</si>
  <si>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</si>
  <si>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115 02050 05 0000 140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</si>
  <si>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</si>
  <si>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114 06025 05 0000 430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</si>
  <si>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</si>
  <si>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</si>
  <si>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</si>
  <si>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114 06013 05 0000 430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</si>
  <si>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</si>
  <si>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</si>
  <si>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</si>
  <si>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</si>
  <si>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</si>
  <si>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114 02050 05 0000 440</t>
  </si>
  <si>
    <t>Доходы от продажи квартир, находящихся в собственности муниципальных районов</t>
  </si>
  <si>
    <t>114 01050 05 0000 410</t>
  </si>
  <si>
    <t>Прочие доходы от компенсации затрат  бюджетов муниципальных районов</t>
  </si>
  <si>
    <t>113 02995 05 0000 130</t>
  </si>
  <si>
    <t>Прочие доходы от оказания платных услуг (работ) получателями средств бюджетов муниципальных районов</t>
  </si>
  <si>
    <t>113 01995 05 0000 130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</si>
  <si>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</si>
  <si>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</si>
  <si>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</si>
  <si>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111 05025 05 0000 120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</si>
  <si>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</si>
  <si>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111 05013 05 0000 120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</si>
  <si>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</si>
  <si>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111 03050 05 0000 120</t>
  </si>
  <si>
    <t>Государственная пошлина за выдачу разрешения на установку рекламной конструкции</t>
  </si>
  <si>
    <t>108 07150 01 1000 110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</si>
  <si>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</si>
  <si>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108 07084 01 1000 110</t>
  </si>
  <si>
    <t>Управление по экономике и финансам администрации муниципального образования «Онгудайский район»</t>
  </si>
  <si>
    <t>Наименование  доходов</t>
  </si>
  <si>
    <t>Код доходов</t>
  </si>
  <si>
    <t>Код  главы администратора</t>
  </si>
  <si>
    <t>Перечень главных администраторов доходов бюджета муниципального образования «Онгудайский район»</t>
  </si>
  <si>
    <t>Наименование доходов</t>
  </si>
  <si>
    <t>Норматив распределения, %</t>
  </si>
  <si>
    <t>бюджет муниципального района</t>
  </si>
  <si>
    <t>бюджеты поселений</t>
  </si>
  <si>
    <t>В ЧАСТИ ДОХОДОВ ОТ УПЛАТЫ ГОСУДАРСТВЕННОЙ ПОШЛИНЫ</t>
  </si>
  <si>
    <t>000 1 08 03010 01 1000 110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</si>
  <si>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</si>
  <si>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000 1 08 07084  01 1000 110</t>
  </si>
  <si>
    <t>Государственная пошлина за свершение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образований).</t>
  </si>
  <si>
    <t>000 1 08 07150 01 1000 110</t>
  </si>
  <si>
    <t>В ЧАСТИ ПОГАШЕНИЯ ЗАДОЛЖЕННОСТИ И ПЕРЕРАСЧЕТОВ ПО ОТМЕНЕННЫМ НАЛОГАМ, СБОРАМ И ИНЫМ ОБЯЗАТЕЛЬНЫМ ПЛАТЕЖАМ</t>
  </si>
  <si>
    <t>000 1 09  07010  05 0000  110</t>
  </si>
  <si>
    <t>Налог на рекламу, мобилизуемый на территориях муниципальных районов</t>
  </si>
  <si>
    <t>000 1 09  07030  05 0000  110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</si>
  <si>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</si>
  <si>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000 1 09 07050 05 0000 110</t>
  </si>
  <si>
    <t>Прочие местные налоги и сборы, мобилизуемые на территориях муниципальных районов</t>
  </si>
  <si>
    <t>В ЧАСТИ ДОХОДОВ ОТ ИСПОЛЬЗОВАНИЯ ИМУЩЕСТВА, НАХОДЯЩЕГОСЯ В ГОСУДАРСТВЕННОЙ И МУНИЦИПАЛЬНОЙ СОБСТВЕННОСТИ</t>
  </si>
  <si>
    <t>000 111  03050  05  0000 120</t>
  </si>
  <si>
    <t>Проценты, полученные от предоставления бюджетных кредитов внутри страны за счет средств   бюджетов муниципальных районов</t>
  </si>
  <si>
    <t>000  1 11  07015  05  0000  120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</si>
  <si>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</si>
  <si>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000  1 11 05025  05  0000   120</t>
  </si>
  <si>
    <t>В ЧАСТИ ДОХОДОВ ОТ ОКАЗАНИЯ ПЛАТНЫХ УСЛУГ И КОМПЕНСАЦИИ ЗАТРАТ ГОСУДАРСТВА</t>
  </si>
  <si>
    <t xml:space="preserve"> 000 1 13  01995  05  0000  130</t>
  </si>
  <si>
    <t xml:space="preserve"> 000 1 13  02995  05  0000  130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</si>
  <si>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</si>
  <si>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</si>
  <si>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000  1  14  06025  05  0000 430</t>
  </si>
  <si>
    <t>В ЧАСТИ  АДМИНИСТРАТИВНЫХ ПЛАТЕЖЕЙ И СБОРОВ</t>
  </si>
  <si>
    <t>000 1 15 02050 05 0000 140</t>
  </si>
  <si>
    <t>В ЧАСТИ ШТРАФОВ, САНКЦИЙ, ВОЗМЕЩЕНИЯ УЩЕРБА</t>
  </si>
  <si>
    <t>00 1 16 18050 05 0000 140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</si>
  <si>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</si>
  <si>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</si>
  <si>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</si>
  <si>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000  1 16  23050  05  0000  140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</si>
  <si>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</si>
  <si>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</si>
  <si>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</si>
  <si>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</si>
  <si>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муниципального района (прочие штрафы)</t>
  </si>
  <si>
    <t>В ЧАСТИ ПРОЧИХ НЕНАЛОГОВЫХ ДОХОДОВ</t>
  </si>
  <si>
    <t>000 1 17 05050 05 0000 180</t>
  </si>
  <si>
    <t>000 1 17 14030 05 0000 180</t>
  </si>
  <si>
    <t>Средства самообложения граждан, зачисляемые в бюджеты муниципальных районов</t>
  </si>
  <si>
    <t>В ЧАСТИ ДОХОДОВ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</si>
  <si>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000  2  18  05010  05  0000  151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</si>
  <si>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</si>
  <si>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 xml:space="preserve"> В ЧАСТИ ВОЗВРАТОВ ОСТАТКОВ СУБСИДИЙ, СУБВЕНЦИЙ И ИНЫХ МЕЖБЮДЖЕТНЫХ ТРАНСФЕРТОВ, ИМЕЮЩИХ ЦЕЛЕВОЕ НАЗНАЧЕНИЕ, ПРОШЛЫХ ЛЕТ</t>
  </si>
  <si>
    <t>000  2  19  05000  05  0000  151</t>
  </si>
  <si>
    <t>(тыс. рублей)</t>
  </si>
  <si>
    <t xml:space="preserve">Код дохода </t>
  </si>
  <si>
    <t>Наименование показателя</t>
  </si>
  <si>
    <t>Темп роста доходов, %</t>
  </si>
  <si>
    <t>Сумма , тыс.руб,</t>
  </si>
  <si>
    <t>Изменения (+;-)</t>
  </si>
  <si>
    <t>Сумма с учетом изменений</t>
  </si>
  <si>
    <t>Сумма</t>
  </si>
  <si>
    <t>2014г к 2013г</t>
  </si>
  <si>
    <t>2015г к 2014г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</si>
  <si>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</si>
  <si>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</si>
  <si>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</si>
  <si>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</si>
  <si>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</si>
  <si>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</si>
  <si>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</si>
  <si>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</si>
  <si>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</si>
  <si>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182  1  01  02010  01  0000  110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</si>
  <si>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</si>
  <si>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</si>
  <si>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</si>
  <si>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</si>
  <si>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</si>
  <si>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182  1  01  02040  01  0000  110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</si>
  <si>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</si>
  <si>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</si>
  <si>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</si>
  <si>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000  1  03  02000  01  0000  000</t>
  </si>
  <si>
    <t>Акцизы по подакцизным товарам (продукции), производимым на территории Российской Федерации</t>
  </si>
  <si>
    <t>000 1  03  02230  01 0000 110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</si>
  <si>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</si>
  <si>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</si>
  <si>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</si>
  <si>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</si>
  <si>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</si>
  <si>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</si>
  <si>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</si>
  <si>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</si>
  <si>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</si>
  <si>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000  1  05  01000  00  0000  110</t>
  </si>
  <si>
    <t>Налог, взимаемый в связи с применением упрощенной системы налогообложения</t>
  </si>
  <si>
    <t>182 1  05  01010  00  0000  110</t>
  </si>
  <si>
    <t>Налог, взимаемый с налогоплательщиков, выбравших в качестве объекта налогообложения  доходы</t>
  </si>
  <si>
    <t>182  1  05  01020  00  0000  110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</si>
  <si>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</si>
  <si>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182  1  05  01050  01  0000  110</t>
  </si>
  <si>
    <t>Минимальный налог, зачисляемый в бюджеты субъектов Российской Федерации</t>
  </si>
  <si>
    <t>000  1  05  02000  02  0000  110</t>
  </si>
  <si>
    <t>Единый налог на вмененный доход для отдельных видов деятельности</t>
  </si>
  <si>
    <t>182  1  05  02010  02  0000  110</t>
  </si>
  <si>
    <t>000  1  05  03000  01  0000  110</t>
  </si>
  <si>
    <t>Единый сельскохозяйственный налог</t>
  </si>
  <si>
    <t>182  1  05  03010  01  0000  110</t>
  </si>
  <si>
    <t>000  1  05  04000  02 0000  110</t>
  </si>
  <si>
    <t>Налог, взимаемый в связи с применением патентной системы налогообложения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</si>
  <si>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</si>
  <si>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</si>
  <si>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000  1  06  00000  00  0000  000</t>
  </si>
  <si>
    <t>НАЛОГИ НА ИМУЩЕСТВО</t>
  </si>
  <si>
    <t>000  1  06  02000  02  0000  110</t>
  </si>
  <si>
    <t>Налог на имущество организаций</t>
  </si>
  <si>
    <t>182  1  06  02010  02  0000  110</t>
  </si>
  <si>
    <t>Налог на имущество организаций по имуществу, не входящему в Единую систему газоснабжения</t>
  </si>
  <si>
    <t>182  1  06  02020  02  0000  110</t>
  </si>
  <si>
    <t>Налог на имущество организаций по имуществу, входящему в Единую систему газоснабжения</t>
  </si>
  <si>
    <t>000  1  06  04000  02  0000  110</t>
  </si>
  <si>
    <t>Транспортный налог</t>
  </si>
  <si>
    <t>000  1  06  04011  02  0000  110</t>
  </si>
  <si>
    <t>Транспортный налог с организаций</t>
  </si>
  <si>
    <t>000  1  06  04012  02  0000  110</t>
  </si>
  <si>
    <t>Транспортный налог с физических лиц</t>
  </si>
  <si>
    <t>000  1  07  00000  00  0000  000</t>
  </si>
  <si>
    <t>НАЛОГИ, СБОРЫ И РЕГУЛЯРНЫЕ ПЛАТЕЖИ ЗА ПОЛЬЗОВАНИЕ ПРИРОДНЫМИ РЕСУРСАМИ</t>
  </si>
  <si>
    <t>000  1  07  01000  01  0000  110</t>
  </si>
  <si>
    <t>Налог на добычу полезных ископаемых</t>
  </si>
  <si>
    <t>182  1  07  01020  01  0000  110</t>
  </si>
  <si>
    <t>Налог на добычу общераспространенных полезных ископаемых</t>
  </si>
  <si>
    <t>000  1  08  00000  00  0000  000</t>
  </si>
  <si>
    <t>ГОСУДАРСТВЕННАЯ ПОШЛИНА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</si>
  <si>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</si>
  <si>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</si>
  <si>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182  1  08  03010  01  0000  110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</si>
  <si>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</si>
  <si>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</si>
  <si>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</si>
  <si>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</si>
  <si>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</si>
  <si>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092  1  08  07084  01  0000  110</t>
  </si>
  <si>
    <t>920 1  08  07140  01  0000  110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</si>
  <si>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</si>
  <si>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092  1  08  07150  01  1000  110</t>
  </si>
  <si>
    <t xml:space="preserve"> НЕНАЛОГОВЫЕ ДОХОДЫ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</si>
  <si>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</si>
  <si>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</si>
  <si>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</si>
  <si>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</si>
  <si>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</si>
  <si>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</si>
  <si>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</si>
  <si>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000  1  11  05013  00  0000  120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</si>
  <si>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</si>
  <si>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092  1  11  05013  10  0000  120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</si>
  <si>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</si>
  <si>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</si>
  <si>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</si>
  <si>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092  1  11  05025  05  0000  120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</si>
  <si>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</si>
  <si>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</si>
  <si>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092  1  11  05035  05  0000  120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</si>
  <si>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</si>
  <si>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</si>
  <si>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</si>
  <si>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</si>
  <si>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</si>
  <si>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</si>
  <si>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</si>
  <si>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</si>
  <si>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</si>
  <si>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</si>
  <si>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</si>
  <si>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</si>
  <si>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</si>
  <si>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</si>
  <si>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</si>
  <si>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</si>
  <si>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</si>
  <si>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</si>
  <si>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092  1  13  01995  05  0000  130</t>
  </si>
  <si>
    <t>000  1  14  00000  00  0000  000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</si>
  <si>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</si>
  <si>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</si>
  <si>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000  1  14  02050  05  0000  410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</si>
  <si>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</si>
  <si>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000  1  14  02052  05  0000  410</t>
  </si>
  <si>
    <t>000  1  14  06000  00  0000  430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</si>
  <si>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</si>
  <si>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000  1  14  06010  00  0000  430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</si>
  <si>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</si>
  <si>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000  1  14  06013  10  0000  430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</si>
  <si>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</si>
  <si>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</si>
  <si>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</si>
  <si>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</si>
  <si>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</si>
  <si>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</si>
  <si>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</si>
  <si>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</si>
  <si>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</si>
  <si>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</si>
  <si>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</si>
  <si>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</si>
  <si>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</si>
  <si>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182  1  16  03010  01  0000  140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</si>
  <si>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>, пунктами 1 и 2 статьи 120, статьями 125, 126, 128, 129, 129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>, 132, 133, 134, 135, 135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Налогового кодекса Российской Федерации </t>
    </r>
  </si>
  <si>
    <t>182  1  16  03030  01  0000  140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</si>
  <si>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</si>
  <si>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</si>
  <si>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</si>
  <si>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</si>
  <si>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</si>
  <si>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</si>
  <si>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</si>
  <si>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000  1  16  25000  01  0000  140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</si>
  <si>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</si>
  <si>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048  1  16  25030  01  0000  140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</si>
  <si>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</si>
  <si>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321  1  16  25060  01  0000  140</t>
  </si>
  <si>
    <t>Денежные взыскания (штрафы) за нарушение земельного законодательства</t>
  </si>
  <si>
    <t>141  1  16  28000  01  0000  140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</si>
  <si>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</si>
  <si>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188  1  16  30020  01  0000  140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</si>
  <si>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</si>
  <si>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</si>
  <si>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</si>
  <si>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161  1  16  33050  05  0000  140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</si>
  <si>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</si>
  <si>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</si>
  <si>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000  1  16  90050  05  0000  140</t>
  </si>
  <si>
    <t>000  1  17  00000  00  0000  000</t>
  </si>
  <si>
    <t>ПРОЧИЕ НЕНАЛОГОВЫЕ ДОХОДЫ</t>
  </si>
  <si>
    <t>000  1  17  05000  00  0000  180</t>
  </si>
  <si>
    <t>Прочие неналоговые доходы</t>
  </si>
  <si>
    <t>092  1  17  05050  05  0000  180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</si>
  <si>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</si>
  <si>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</si>
  <si>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</si>
  <si>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</si>
  <si>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</si>
  <si>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</si>
  <si>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</si>
  <si>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</si>
  <si>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092  2  02  01001  05  0000  151</t>
  </si>
  <si>
    <t xml:space="preserve"> муниципальному району</t>
  </si>
  <si>
    <t>сельским поселениям</t>
  </si>
  <si>
    <t>000  2  02  01003  00  0000  151</t>
  </si>
  <si>
    <t>Дотации бюджетам на поддержку мер по обеспечению сбалансированности бюджетов</t>
  </si>
  <si>
    <t>092  2  02  01003  05  0000  151</t>
  </si>
  <si>
    <t>000  2  02  01999  00  0000  151</t>
  </si>
  <si>
    <t>Прочие дотации</t>
  </si>
  <si>
    <t>092  2  02  01999  05  0000  151</t>
  </si>
  <si>
    <t>000  2  02  02000  00  0000  151</t>
  </si>
  <si>
    <t>000  2  02  02009  00  0000  151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</si>
  <si>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</si>
  <si>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092  2  02  02009  05  0000  151</t>
  </si>
  <si>
    <t>000  2  02  02051  00  0000  151</t>
  </si>
  <si>
    <t>Субсидии бюджетам на реализацию федеральных целевых программ</t>
  </si>
  <si>
    <t>092  2  02  02051  05  0000  151</t>
  </si>
  <si>
    <t>000  2  02  02077  00  0000  151</t>
  </si>
  <si>
    <t>092  2  02  02077  05  0000  151</t>
  </si>
  <si>
    <t>000  2  02  02080  00  0000  151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</si>
  <si>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</si>
  <si>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000  2  02  02080  05  0000  151</t>
  </si>
  <si>
    <t>000  2  02  02085  00  0000  151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</si>
  <si>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</si>
  <si>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</si>
  <si>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000  2  02  02088  00  0000  151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</si>
  <si>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  <charset val="204"/>
      </rPr>
      <t xml:space="preserve">- </t>
    </r>
    <r>
      <rPr>
        <sz val="12"/>
        <color indexed="8"/>
        <rFont val="Times New Roman"/>
        <family val="1"/>
        <charset val="204"/>
      </rPr>
      <t>Фонда содействия реформированию жилищно-коммунального хозяйства</t>
    </r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</si>
  <si>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</si>
  <si>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</si>
  <si>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</si>
  <si>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000  2  02  02089  00  0000  151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</si>
  <si>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</si>
  <si>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</si>
  <si>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</si>
  <si>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092  2  02  02089  05  0001  151</t>
  </si>
  <si>
    <t>000  2  02  02145  00  0000  151</t>
  </si>
  <si>
    <t>Субсидии бюджетам на модернизацию региональных систем общего образования</t>
  </si>
  <si>
    <t>092  2  02  02145  05  0000  151</t>
  </si>
  <si>
    <t>000  2  02  02150  00  0000  151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</si>
  <si>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</si>
  <si>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092  2  02  02150  05  0000  151</t>
  </si>
  <si>
    <t>000  2  02  02204  00  0000  151</t>
  </si>
  <si>
    <t>Субсидии бюджетам на модернизацию региональных систем дошкольного образования</t>
  </si>
  <si>
    <t>092  2  02  02204  05  0000  151</t>
  </si>
  <si>
    <t>Субсидии бюджетам муниципальных районов на модернизацию региональных систем дошкольного  образования</t>
  </si>
  <si>
    <t>000  2  02  02999  00  0000  151</t>
  </si>
  <si>
    <t>Прочие субсидии</t>
  </si>
  <si>
    <t>092  2  02  02999  05  0000  151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</si>
  <si>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</si>
  <si>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</si>
  <si>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</si>
  <si>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</si>
  <si>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</si>
  <si>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>000  2  02  03000  00  0000  151</t>
  </si>
  <si>
    <t>000  2  02  03001  00  0000  151</t>
  </si>
  <si>
    <t>Субвенции бюджетам на оплату жилищно-коммунальных услуг отдельным категориям граждан</t>
  </si>
  <si>
    <t>000  2  02  03001  05  0000  151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</si>
  <si>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</si>
  <si>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000  2  02  03002  00  0000  151</t>
  </si>
  <si>
    <t>Субвенции бюджетам на осуществление полномочий по подготовке проведения статистических переписей</t>
  </si>
  <si>
    <t>000  2  02  03002  05  0000  151</t>
  </si>
  <si>
    <t>000  2  02  03004  00  0000  151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</si>
  <si>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</si>
  <si>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</si>
  <si>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</si>
  <si>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000  2  02  03007  00  0000  151</t>
  </si>
  <si>
    <t>092  2  02  03007  05  0000  151</t>
  </si>
  <si>
    <t>000  2  02  03013  00  0000  151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</si>
  <si>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</si>
  <si>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</si>
  <si>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</si>
  <si>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</si>
  <si>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</si>
  <si>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092  2  02  03015  05  0000  151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</si>
  <si>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</si>
  <si>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</si>
  <si>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092  2  02  03021  05  0000  151</t>
  </si>
  <si>
    <t>000  2  02  03022  00  0000  151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</si>
  <si>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</si>
  <si>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000  2  02  03022  05  0000  151</t>
  </si>
  <si>
    <t>000  2  02  03024  00  0000  151</t>
  </si>
  <si>
    <t>092  2  02  03024  05  0000  151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</si>
  <si>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</si>
  <si>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Субвенции на возмещение затрат  организациям  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</si>
  <si>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</si>
  <si>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</si>
  <si>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</si>
  <si>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000  2  02  03026  00  0000  151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</si>
  <si>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</si>
  <si>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092  2  02  03026  05  0000  151</t>
  </si>
  <si>
    <t>000  2  02  03027  00  0000  151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</si>
  <si>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</si>
  <si>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</si>
  <si>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000  2  02  03029  00  0000  151</t>
  </si>
  <si>
    <t>092  2  02  03029  05  0000  151</t>
  </si>
  <si>
    <t>000  2  02  03033  00  0000  151</t>
  </si>
  <si>
    <t>Субвенции бюджетам муниципальных образований на оздоровление детей</t>
  </si>
  <si>
    <t>092  2  02  03033  05  0000  151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</si>
  <si>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</si>
  <si>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000  2  02  03055  00  0000  151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</si>
  <si>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</si>
  <si>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</si>
  <si>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</si>
  <si>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000  2  02  03069  00  0000  151</t>
  </si>
  <si>
    <t>092  2  02  03069  05  0000  151</t>
  </si>
  <si>
    <t>000  2  02  03070  00  0000  151</t>
  </si>
  <si>
    <t>092  2  02  03070  05  0000  151</t>
  </si>
  <si>
    <t>000  2  02  04000  00  0000  151</t>
  </si>
  <si>
    <t>Иные межбюджетные трансферты</t>
  </si>
  <si>
    <t>000  2  02  04029  00  0000  151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</si>
  <si>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</si>
  <si>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092  2  02  04029  05  0000  151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</si>
  <si>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</si>
  <si>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</si>
  <si>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</si>
  <si>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</si>
  <si>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000  2  02  04999  00  0000  151</t>
  </si>
  <si>
    <t>Прочие межбюджетные трансферты, передаваемые бюджетам</t>
  </si>
  <si>
    <t>092  2  02  04999  05  0000  151</t>
  </si>
  <si>
    <t>000  2  07  00000  00  0000  180</t>
  </si>
  <si>
    <t>ПРОЧИЕ БЕЗВОЗМЕЗДНЫЕ ПОСТУПЛЕНИЯ</t>
  </si>
  <si>
    <t>810  2  07  05000  05  0000  180</t>
  </si>
  <si>
    <t>Прочие безвозмездные поступления в бюджеты муниципальных районов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</si>
  <si>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</si>
  <si>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</si>
  <si>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092  2  18  05010  05  0000  151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</si>
  <si>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</si>
  <si>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</si>
  <si>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092  2  19  05000  05  0000  151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</si>
  <si>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</si>
  <si>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188  1  16  08020  01  0000  140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</si>
  <si>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</si>
  <si>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проведение мероприятий по подключению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 (через Министерстов культуры Республики Алтай)</t>
  </si>
  <si>
    <t>092  2  02  03121 05  0000  151</t>
  </si>
  <si>
    <t>000  2  02  03121  00  0000  151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</si>
  <si>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</si>
  <si>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проведение Всероссийской сельскохозяйственной переписи в 2016 году</t>
  </si>
  <si>
    <t xml:space="preserve">к  решению "О бюджете муниципального образования "Онгудайский район" на  2016 год" </t>
  </si>
  <si>
    <t xml:space="preserve">                               Объем поступлений доходов в бюджет муниципального образования "Онгудайский район" на 2016 год</t>
  </si>
  <si>
    <t>2  02  03121  05  0000  151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</si>
  <si>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</si>
  <si>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</si>
  <si>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Нормативы распределения доходов между бюджетом муниципального образования "Онгудайский район" и бюджетами сельских поселений  в 2016 году 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</si>
  <si>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</si>
  <si>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</si>
  <si>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</si>
  <si>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(через Министерство финансов Республики Алтай)</t>
  </si>
  <si>
    <t>Субвенции на осуществление отдельных государственных полномочий Республики Алтай по  организации проведения 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(сктотмогильников, биотермических ям)(через Комитет ветеринарии с Госветинспенцией Республики Алтай)</t>
  </si>
  <si>
    <t>Субвенции на осуществление государственных полномочий Республики Алтай в в сфере обращения с безнадзорными собаками и кошками (через Комитет ветеринарии с Госветинспенцией Республики Алтай)</t>
  </si>
  <si>
    <t>Субвенции на осуществление государственных полномочий по лицензированию розничной продажи алкогольной продукции (через Министерство экономического развития и туризма Республики Алтай)</t>
  </si>
  <si>
    <t>Субвенции, предоставляемые местным бюджетам муниципальных образований в Республике Алтай для осуществления уведомительной регистрации территориальных соглашений и коллективных договоров (через Министерство труда , социального развития  и занятости населения Республики Алтай)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</si>
  <si>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</si>
  <si>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</si>
  <si>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</si>
  <si>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</si>
  <si>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</si>
  <si>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</si>
  <si>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Субвенции бюджетам муниципальных районов на проведение Всероссийской сельскохозяйственной переписи в 2016 году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</si>
  <si>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</si>
  <si>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</si>
  <si>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</si>
  <si>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</si>
  <si>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</si>
  <si>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</si>
  <si>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Приложение 2
к решению «О бюджете 
муниципального образования "Онгудайский район"
на 2016 год»</t>
  </si>
  <si>
    <t>Приложение 5</t>
  </si>
  <si>
    <t>Приложение 4
к решению «О бюджете 
муниципального образования "Онгудайский район"
на 2016 год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</si>
</sst>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0000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  <font>
      <vertAlign val="superscript"/>
      <sz val="12"/>
      <color indexed="8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9" fillId="0" borderId="0">
      <alignment vertical="top"/>
    </xf>
    <xf numFmtId="0" fontId="8" fillId="0" borderId="0"/>
    <xf numFmtId="0" fontId="1" fillId="0" borderId="0"/>
    <xf numFmtId="0" fontId="8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43" fontId="4" fillId="2" borderId="1" xfId="16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13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/>
    <xf numFmtId="0" fontId="3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4" fillId="0" borderId="0" xfId="0" applyFont="1"/>
    <xf numFmtId="43" fontId="14" fillId="0" borderId="0" xfId="16" applyFont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/>
    <xf numFmtId="49" fontId="14" fillId="0" borderId="0" xfId="0" applyNumberFormat="1" applyFont="1" applyAlignment="1"/>
    <xf numFmtId="0" fontId="14" fillId="0" borderId="0" xfId="0" applyFont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7" fillId="3" borderId="1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vertical="center" wrapText="1"/>
    </xf>
    <xf numFmtId="43" fontId="14" fillId="3" borderId="1" xfId="16" applyFont="1" applyFill="1" applyBorder="1" applyAlignment="1">
      <alignment horizontal="left"/>
    </xf>
    <xf numFmtId="43" fontId="14" fillId="3" borderId="1" xfId="16" applyNumberFormat="1" applyFont="1" applyFill="1" applyBorder="1" applyAlignment="1">
      <alignment horizontal="left"/>
    </xf>
    <xf numFmtId="164" fontId="14" fillId="3" borderId="1" xfId="0" applyNumberFormat="1" applyFont="1" applyFill="1" applyBorder="1"/>
    <xf numFmtId="164" fontId="14" fillId="0" borderId="1" xfId="0" applyNumberFormat="1" applyFont="1" applyBorder="1"/>
    <xf numFmtId="43" fontId="14" fillId="0" borderId="0" xfId="0" applyNumberFormat="1" applyFont="1"/>
    <xf numFmtId="43" fontId="14" fillId="3" borderId="1" xfId="16" applyFont="1" applyFill="1" applyBorder="1" applyAlignment="1">
      <alignment horizontal="center"/>
    </xf>
    <xf numFmtId="0" fontId="14" fillId="0" borderId="1" xfId="0" applyFont="1" applyBorder="1"/>
    <xf numFmtId="43" fontId="22" fillId="3" borderId="0" xfId="0" applyNumberFormat="1" applyFont="1" applyFill="1"/>
    <xf numFmtId="0" fontId="23" fillId="3" borderId="0" xfId="0" applyFont="1" applyFill="1"/>
    <xf numFmtId="0" fontId="23" fillId="0" borderId="0" xfId="0" applyFont="1"/>
    <xf numFmtId="0" fontId="24" fillId="3" borderId="1" xfId="0" applyFont="1" applyFill="1" applyBorder="1" applyAlignment="1">
      <alignment horizontal="right" vertical="center" wrapText="1"/>
    </xf>
    <xf numFmtId="49" fontId="24" fillId="3" borderId="1" xfId="0" applyNumberFormat="1" applyFont="1" applyFill="1" applyBorder="1" applyAlignment="1">
      <alignment horizontal="center"/>
    </xf>
    <xf numFmtId="49" fontId="26" fillId="3" borderId="1" xfId="13" applyNumberFormat="1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vertical="center" wrapText="1"/>
    </xf>
    <xf numFmtId="0" fontId="26" fillId="3" borderId="1" xfId="2" applyFont="1" applyFill="1" applyBorder="1" applyAlignment="1">
      <alignment horizontal="left" vertical="center" wrapText="1"/>
    </xf>
    <xf numFmtId="0" fontId="24" fillId="0" borderId="0" xfId="0" applyFont="1"/>
    <xf numFmtId="4" fontId="14" fillId="3" borderId="1" xfId="0" applyNumberFormat="1" applyFont="1" applyFill="1" applyBorder="1" applyAlignment="1"/>
    <xf numFmtId="49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49" fontId="14" fillId="3" borderId="1" xfId="0" applyNumberFormat="1" applyFont="1" applyFill="1" applyBorder="1" applyAlignment="1"/>
    <xf numFmtId="165" fontId="14" fillId="0" borderId="0" xfId="0" applyNumberFormat="1" applyFont="1"/>
    <xf numFmtId="0" fontId="16" fillId="0" borderId="0" xfId="0" applyFont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/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7" fillId="3" borderId="7" xfId="0" applyNumberFormat="1" applyFont="1" applyFill="1" applyBorder="1" applyAlignment="1">
      <alignment horizontal="center" vertical="center" wrapText="1"/>
    </xf>
    <xf numFmtId="49" fontId="17" fillId="3" borderId="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0" xfId="0" applyFont="1"/>
    <xf numFmtId="0" fontId="4" fillId="0" borderId="0" xfId="0" applyFont="1" applyAlignment="1">
      <alignment horizontal="left" vertical="top" wrapText="1"/>
    </xf>
    <xf numFmtId="0" fontId="28" fillId="3" borderId="8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</cellXfs>
  <cellStyles count="20">
    <cellStyle name="Обычный" xfId="0" builtinId="0"/>
    <cellStyle name="Обычный 10" xfId="1"/>
    <cellStyle name="Обычный 12" xfId="2"/>
    <cellStyle name="Обычный 16" xfId="3"/>
    <cellStyle name="Обычный 18" xfId="4"/>
    <cellStyle name="Обычный 18 2" xfId="5"/>
    <cellStyle name="Обычный 2" xfId="6"/>
    <cellStyle name="Обычный 2 2" xfId="7"/>
    <cellStyle name="Обычный 2 2 2" xfId="8"/>
    <cellStyle name="Обычный 3" xfId="9"/>
    <cellStyle name="Обычный 3 31" xfId="10"/>
    <cellStyle name="Обычный 4" xfId="11"/>
    <cellStyle name="Обычный 5" xfId="12"/>
    <cellStyle name="Обычный 7" xfId="13"/>
    <cellStyle name="Тысячи [0]_перечис.11" xfId="14"/>
    <cellStyle name="Тысячи_перечис.11" xfId="15"/>
    <cellStyle name="Финансовый 13" xfId="16"/>
    <cellStyle name="Финансовый 2" xfId="17"/>
    <cellStyle name="Финансовый 3" xfId="18"/>
    <cellStyle name="Финансовый 3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view="pageBreakPreview" topLeftCell="A61" zoomScale="60" zoomScaleNormal="100" workbookViewId="0">
      <selection activeCell="A6" sqref="A6:XFD6"/>
    </sheetView>
  </sheetViews>
  <sheetFormatPr defaultRowHeight="12.75" x14ac:dyDescent="0.2"/>
  <cols>
    <col min="1" max="1" width="20.140625" style="1" customWidth="1"/>
    <col min="2" max="2" width="26" style="1" customWidth="1"/>
    <col min="3" max="3" width="32.140625" style="2" customWidth="1"/>
    <col min="4" max="4" width="34.140625" style="2" customWidth="1"/>
    <col min="5" max="256" width="9.140625" style="1"/>
    <col min="257" max="257" width="13.7109375" style="1" customWidth="1"/>
    <col min="258" max="258" width="18.140625" style="1" customWidth="1"/>
    <col min="259" max="259" width="32.140625" style="1" customWidth="1"/>
    <col min="260" max="260" width="26" style="1" customWidth="1"/>
    <col min="261" max="512" width="9.140625" style="1"/>
    <col min="513" max="513" width="13.7109375" style="1" customWidth="1"/>
    <col min="514" max="514" width="18.140625" style="1" customWidth="1"/>
    <col min="515" max="515" width="32.140625" style="1" customWidth="1"/>
    <col min="516" max="516" width="26" style="1" customWidth="1"/>
    <col min="517" max="768" width="9.140625" style="1"/>
    <col min="769" max="769" width="13.7109375" style="1" customWidth="1"/>
    <col min="770" max="770" width="18.140625" style="1" customWidth="1"/>
    <col min="771" max="771" width="32.140625" style="1" customWidth="1"/>
    <col min="772" max="772" width="26" style="1" customWidth="1"/>
    <col min="773" max="1024" width="9.140625" style="1"/>
    <col min="1025" max="1025" width="13.7109375" style="1" customWidth="1"/>
    <col min="1026" max="1026" width="18.140625" style="1" customWidth="1"/>
    <col min="1027" max="1027" width="32.140625" style="1" customWidth="1"/>
    <col min="1028" max="1028" width="26" style="1" customWidth="1"/>
    <col min="1029" max="1280" width="9.140625" style="1"/>
    <col min="1281" max="1281" width="13.7109375" style="1" customWidth="1"/>
    <col min="1282" max="1282" width="18.140625" style="1" customWidth="1"/>
    <col min="1283" max="1283" width="32.140625" style="1" customWidth="1"/>
    <col min="1284" max="1284" width="26" style="1" customWidth="1"/>
    <col min="1285" max="1536" width="9.140625" style="1"/>
    <col min="1537" max="1537" width="13.7109375" style="1" customWidth="1"/>
    <col min="1538" max="1538" width="18.140625" style="1" customWidth="1"/>
    <col min="1539" max="1539" width="32.140625" style="1" customWidth="1"/>
    <col min="1540" max="1540" width="26" style="1" customWidth="1"/>
    <col min="1541" max="1792" width="9.140625" style="1"/>
    <col min="1793" max="1793" width="13.7109375" style="1" customWidth="1"/>
    <col min="1794" max="1794" width="18.140625" style="1" customWidth="1"/>
    <col min="1795" max="1795" width="32.140625" style="1" customWidth="1"/>
    <col min="1796" max="1796" width="26" style="1" customWidth="1"/>
    <col min="1797" max="2048" width="9.140625" style="1"/>
    <col min="2049" max="2049" width="13.7109375" style="1" customWidth="1"/>
    <col min="2050" max="2050" width="18.140625" style="1" customWidth="1"/>
    <col min="2051" max="2051" width="32.140625" style="1" customWidth="1"/>
    <col min="2052" max="2052" width="26" style="1" customWidth="1"/>
    <col min="2053" max="2304" width="9.140625" style="1"/>
    <col min="2305" max="2305" width="13.7109375" style="1" customWidth="1"/>
    <col min="2306" max="2306" width="18.140625" style="1" customWidth="1"/>
    <col min="2307" max="2307" width="32.140625" style="1" customWidth="1"/>
    <col min="2308" max="2308" width="26" style="1" customWidth="1"/>
    <col min="2309" max="2560" width="9.140625" style="1"/>
    <col min="2561" max="2561" width="13.7109375" style="1" customWidth="1"/>
    <col min="2562" max="2562" width="18.140625" style="1" customWidth="1"/>
    <col min="2563" max="2563" width="32.140625" style="1" customWidth="1"/>
    <col min="2564" max="2564" width="26" style="1" customWidth="1"/>
    <col min="2565" max="2816" width="9.140625" style="1"/>
    <col min="2817" max="2817" width="13.7109375" style="1" customWidth="1"/>
    <col min="2818" max="2818" width="18.140625" style="1" customWidth="1"/>
    <col min="2819" max="2819" width="32.140625" style="1" customWidth="1"/>
    <col min="2820" max="2820" width="26" style="1" customWidth="1"/>
    <col min="2821" max="3072" width="9.140625" style="1"/>
    <col min="3073" max="3073" width="13.7109375" style="1" customWidth="1"/>
    <col min="3074" max="3074" width="18.140625" style="1" customWidth="1"/>
    <col min="3075" max="3075" width="32.140625" style="1" customWidth="1"/>
    <col min="3076" max="3076" width="26" style="1" customWidth="1"/>
    <col min="3077" max="3328" width="9.140625" style="1"/>
    <col min="3329" max="3329" width="13.7109375" style="1" customWidth="1"/>
    <col min="3330" max="3330" width="18.140625" style="1" customWidth="1"/>
    <col min="3331" max="3331" width="32.140625" style="1" customWidth="1"/>
    <col min="3332" max="3332" width="26" style="1" customWidth="1"/>
    <col min="3333" max="3584" width="9.140625" style="1"/>
    <col min="3585" max="3585" width="13.7109375" style="1" customWidth="1"/>
    <col min="3586" max="3586" width="18.140625" style="1" customWidth="1"/>
    <col min="3587" max="3587" width="32.140625" style="1" customWidth="1"/>
    <col min="3588" max="3588" width="26" style="1" customWidth="1"/>
    <col min="3589" max="3840" width="9.140625" style="1"/>
    <col min="3841" max="3841" width="13.7109375" style="1" customWidth="1"/>
    <col min="3842" max="3842" width="18.140625" style="1" customWidth="1"/>
    <col min="3843" max="3843" width="32.140625" style="1" customWidth="1"/>
    <col min="3844" max="3844" width="26" style="1" customWidth="1"/>
    <col min="3845" max="4096" width="9.140625" style="1"/>
    <col min="4097" max="4097" width="13.7109375" style="1" customWidth="1"/>
    <col min="4098" max="4098" width="18.140625" style="1" customWidth="1"/>
    <col min="4099" max="4099" width="32.140625" style="1" customWidth="1"/>
    <col min="4100" max="4100" width="26" style="1" customWidth="1"/>
    <col min="4101" max="4352" width="9.140625" style="1"/>
    <col min="4353" max="4353" width="13.7109375" style="1" customWidth="1"/>
    <col min="4354" max="4354" width="18.140625" style="1" customWidth="1"/>
    <col min="4355" max="4355" width="32.140625" style="1" customWidth="1"/>
    <col min="4356" max="4356" width="26" style="1" customWidth="1"/>
    <col min="4357" max="4608" width="9.140625" style="1"/>
    <col min="4609" max="4609" width="13.7109375" style="1" customWidth="1"/>
    <col min="4610" max="4610" width="18.140625" style="1" customWidth="1"/>
    <col min="4611" max="4611" width="32.140625" style="1" customWidth="1"/>
    <col min="4612" max="4612" width="26" style="1" customWidth="1"/>
    <col min="4613" max="4864" width="9.140625" style="1"/>
    <col min="4865" max="4865" width="13.7109375" style="1" customWidth="1"/>
    <col min="4866" max="4866" width="18.140625" style="1" customWidth="1"/>
    <col min="4867" max="4867" width="32.140625" style="1" customWidth="1"/>
    <col min="4868" max="4868" width="26" style="1" customWidth="1"/>
    <col min="4869" max="5120" width="9.140625" style="1"/>
    <col min="5121" max="5121" width="13.7109375" style="1" customWidth="1"/>
    <col min="5122" max="5122" width="18.140625" style="1" customWidth="1"/>
    <col min="5123" max="5123" width="32.140625" style="1" customWidth="1"/>
    <col min="5124" max="5124" width="26" style="1" customWidth="1"/>
    <col min="5125" max="5376" width="9.140625" style="1"/>
    <col min="5377" max="5377" width="13.7109375" style="1" customWidth="1"/>
    <col min="5378" max="5378" width="18.140625" style="1" customWidth="1"/>
    <col min="5379" max="5379" width="32.140625" style="1" customWidth="1"/>
    <col min="5380" max="5380" width="26" style="1" customWidth="1"/>
    <col min="5381" max="5632" width="9.140625" style="1"/>
    <col min="5633" max="5633" width="13.7109375" style="1" customWidth="1"/>
    <col min="5634" max="5634" width="18.140625" style="1" customWidth="1"/>
    <col min="5635" max="5635" width="32.140625" style="1" customWidth="1"/>
    <col min="5636" max="5636" width="26" style="1" customWidth="1"/>
    <col min="5637" max="5888" width="9.140625" style="1"/>
    <col min="5889" max="5889" width="13.7109375" style="1" customWidth="1"/>
    <col min="5890" max="5890" width="18.140625" style="1" customWidth="1"/>
    <col min="5891" max="5891" width="32.140625" style="1" customWidth="1"/>
    <col min="5892" max="5892" width="26" style="1" customWidth="1"/>
    <col min="5893" max="6144" width="9.140625" style="1"/>
    <col min="6145" max="6145" width="13.7109375" style="1" customWidth="1"/>
    <col min="6146" max="6146" width="18.140625" style="1" customWidth="1"/>
    <col min="6147" max="6147" width="32.140625" style="1" customWidth="1"/>
    <col min="6148" max="6148" width="26" style="1" customWidth="1"/>
    <col min="6149" max="6400" width="9.140625" style="1"/>
    <col min="6401" max="6401" width="13.7109375" style="1" customWidth="1"/>
    <col min="6402" max="6402" width="18.140625" style="1" customWidth="1"/>
    <col min="6403" max="6403" width="32.140625" style="1" customWidth="1"/>
    <col min="6404" max="6404" width="26" style="1" customWidth="1"/>
    <col min="6405" max="6656" width="9.140625" style="1"/>
    <col min="6657" max="6657" width="13.7109375" style="1" customWidth="1"/>
    <col min="6658" max="6658" width="18.140625" style="1" customWidth="1"/>
    <col min="6659" max="6659" width="32.140625" style="1" customWidth="1"/>
    <col min="6660" max="6660" width="26" style="1" customWidth="1"/>
    <col min="6661" max="6912" width="9.140625" style="1"/>
    <col min="6913" max="6913" width="13.7109375" style="1" customWidth="1"/>
    <col min="6914" max="6914" width="18.140625" style="1" customWidth="1"/>
    <col min="6915" max="6915" width="32.140625" style="1" customWidth="1"/>
    <col min="6916" max="6916" width="26" style="1" customWidth="1"/>
    <col min="6917" max="7168" width="9.140625" style="1"/>
    <col min="7169" max="7169" width="13.7109375" style="1" customWidth="1"/>
    <col min="7170" max="7170" width="18.140625" style="1" customWidth="1"/>
    <col min="7171" max="7171" width="32.140625" style="1" customWidth="1"/>
    <col min="7172" max="7172" width="26" style="1" customWidth="1"/>
    <col min="7173" max="7424" width="9.140625" style="1"/>
    <col min="7425" max="7425" width="13.7109375" style="1" customWidth="1"/>
    <col min="7426" max="7426" width="18.140625" style="1" customWidth="1"/>
    <col min="7427" max="7427" width="32.140625" style="1" customWidth="1"/>
    <col min="7428" max="7428" width="26" style="1" customWidth="1"/>
    <col min="7429" max="7680" width="9.140625" style="1"/>
    <col min="7681" max="7681" width="13.7109375" style="1" customWidth="1"/>
    <col min="7682" max="7682" width="18.140625" style="1" customWidth="1"/>
    <col min="7683" max="7683" width="32.140625" style="1" customWidth="1"/>
    <col min="7684" max="7684" width="26" style="1" customWidth="1"/>
    <col min="7685" max="7936" width="9.140625" style="1"/>
    <col min="7937" max="7937" width="13.7109375" style="1" customWidth="1"/>
    <col min="7938" max="7938" width="18.140625" style="1" customWidth="1"/>
    <col min="7939" max="7939" width="32.140625" style="1" customWidth="1"/>
    <col min="7940" max="7940" width="26" style="1" customWidth="1"/>
    <col min="7941" max="8192" width="9.140625" style="1"/>
    <col min="8193" max="8193" width="13.7109375" style="1" customWidth="1"/>
    <col min="8194" max="8194" width="18.140625" style="1" customWidth="1"/>
    <col min="8195" max="8195" width="32.140625" style="1" customWidth="1"/>
    <col min="8196" max="8196" width="26" style="1" customWidth="1"/>
    <col min="8197" max="8448" width="9.140625" style="1"/>
    <col min="8449" max="8449" width="13.7109375" style="1" customWidth="1"/>
    <col min="8450" max="8450" width="18.140625" style="1" customWidth="1"/>
    <col min="8451" max="8451" width="32.140625" style="1" customWidth="1"/>
    <col min="8452" max="8452" width="26" style="1" customWidth="1"/>
    <col min="8453" max="8704" width="9.140625" style="1"/>
    <col min="8705" max="8705" width="13.7109375" style="1" customWidth="1"/>
    <col min="8706" max="8706" width="18.140625" style="1" customWidth="1"/>
    <col min="8707" max="8707" width="32.140625" style="1" customWidth="1"/>
    <col min="8708" max="8708" width="26" style="1" customWidth="1"/>
    <col min="8709" max="8960" width="9.140625" style="1"/>
    <col min="8961" max="8961" width="13.7109375" style="1" customWidth="1"/>
    <col min="8962" max="8962" width="18.140625" style="1" customWidth="1"/>
    <col min="8963" max="8963" width="32.140625" style="1" customWidth="1"/>
    <col min="8964" max="8964" width="26" style="1" customWidth="1"/>
    <col min="8965" max="9216" width="9.140625" style="1"/>
    <col min="9217" max="9217" width="13.7109375" style="1" customWidth="1"/>
    <col min="9218" max="9218" width="18.140625" style="1" customWidth="1"/>
    <col min="9219" max="9219" width="32.140625" style="1" customWidth="1"/>
    <col min="9220" max="9220" width="26" style="1" customWidth="1"/>
    <col min="9221" max="9472" width="9.140625" style="1"/>
    <col min="9473" max="9473" width="13.7109375" style="1" customWidth="1"/>
    <col min="9474" max="9474" width="18.140625" style="1" customWidth="1"/>
    <col min="9475" max="9475" width="32.140625" style="1" customWidth="1"/>
    <col min="9476" max="9476" width="26" style="1" customWidth="1"/>
    <col min="9477" max="9728" width="9.140625" style="1"/>
    <col min="9729" max="9729" width="13.7109375" style="1" customWidth="1"/>
    <col min="9730" max="9730" width="18.140625" style="1" customWidth="1"/>
    <col min="9731" max="9731" width="32.140625" style="1" customWidth="1"/>
    <col min="9732" max="9732" width="26" style="1" customWidth="1"/>
    <col min="9733" max="9984" width="9.140625" style="1"/>
    <col min="9985" max="9985" width="13.7109375" style="1" customWidth="1"/>
    <col min="9986" max="9986" width="18.140625" style="1" customWidth="1"/>
    <col min="9987" max="9987" width="32.140625" style="1" customWidth="1"/>
    <col min="9988" max="9988" width="26" style="1" customWidth="1"/>
    <col min="9989" max="10240" width="9.140625" style="1"/>
    <col min="10241" max="10241" width="13.7109375" style="1" customWidth="1"/>
    <col min="10242" max="10242" width="18.140625" style="1" customWidth="1"/>
    <col min="10243" max="10243" width="32.140625" style="1" customWidth="1"/>
    <col min="10244" max="10244" width="26" style="1" customWidth="1"/>
    <col min="10245" max="10496" width="9.140625" style="1"/>
    <col min="10497" max="10497" width="13.7109375" style="1" customWidth="1"/>
    <col min="10498" max="10498" width="18.140625" style="1" customWidth="1"/>
    <col min="10499" max="10499" width="32.140625" style="1" customWidth="1"/>
    <col min="10500" max="10500" width="26" style="1" customWidth="1"/>
    <col min="10501" max="10752" width="9.140625" style="1"/>
    <col min="10753" max="10753" width="13.7109375" style="1" customWidth="1"/>
    <col min="10754" max="10754" width="18.140625" style="1" customWidth="1"/>
    <col min="10755" max="10755" width="32.140625" style="1" customWidth="1"/>
    <col min="10756" max="10756" width="26" style="1" customWidth="1"/>
    <col min="10757" max="11008" width="9.140625" style="1"/>
    <col min="11009" max="11009" width="13.7109375" style="1" customWidth="1"/>
    <col min="11010" max="11010" width="18.140625" style="1" customWidth="1"/>
    <col min="11011" max="11011" width="32.140625" style="1" customWidth="1"/>
    <col min="11012" max="11012" width="26" style="1" customWidth="1"/>
    <col min="11013" max="11264" width="9.140625" style="1"/>
    <col min="11265" max="11265" width="13.7109375" style="1" customWidth="1"/>
    <col min="11266" max="11266" width="18.140625" style="1" customWidth="1"/>
    <col min="11267" max="11267" width="32.140625" style="1" customWidth="1"/>
    <col min="11268" max="11268" width="26" style="1" customWidth="1"/>
    <col min="11269" max="11520" width="9.140625" style="1"/>
    <col min="11521" max="11521" width="13.7109375" style="1" customWidth="1"/>
    <col min="11522" max="11522" width="18.140625" style="1" customWidth="1"/>
    <col min="11523" max="11523" width="32.140625" style="1" customWidth="1"/>
    <col min="11524" max="11524" width="26" style="1" customWidth="1"/>
    <col min="11525" max="11776" width="9.140625" style="1"/>
    <col min="11777" max="11777" width="13.7109375" style="1" customWidth="1"/>
    <col min="11778" max="11778" width="18.140625" style="1" customWidth="1"/>
    <col min="11779" max="11779" width="32.140625" style="1" customWidth="1"/>
    <col min="11780" max="11780" width="26" style="1" customWidth="1"/>
    <col min="11781" max="12032" width="9.140625" style="1"/>
    <col min="12033" max="12033" width="13.7109375" style="1" customWidth="1"/>
    <col min="12034" max="12034" width="18.140625" style="1" customWidth="1"/>
    <col min="12035" max="12035" width="32.140625" style="1" customWidth="1"/>
    <col min="12036" max="12036" width="26" style="1" customWidth="1"/>
    <col min="12037" max="12288" width="9.140625" style="1"/>
    <col min="12289" max="12289" width="13.7109375" style="1" customWidth="1"/>
    <col min="12290" max="12290" width="18.140625" style="1" customWidth="1"/>
    <col min="12291" max="12291" width="32.140625" style="1" customWidth="1"/>
    <col min="12292" max="12292" width="26" style="1" customWidth="1"/>
    <col min="12293" max="12544" width="9.140625" style="1"/>
    <col min="12545" max="12545" width="13.7109375" style="1" customWidth="1"/>
    <col min="12546" max="12546" width="18.140625" style="1" customWidth="1"/>
    <col min="12547" max="12547" width="32.140625" style="1" customWidth="1"/>
    <col min="12548" max="12548" width="26" style="1" customWidth="1"/>
    <col min="12549" max="12800" width="9.140625" style="1"/>
    <col min="12801" max="12801" width="13.7109375" style="1" customWidth="1"/>
    <col min="12802" max="12802" width="18.140625" style="1" customWidth="1"/>
    <col min="12803" max="12803" width="32.140625" style="1" customWidth="1"/>
    <col min="12804" max="12804" width="26" style="1" customWidth="1"/>
    <col min="12805" max="13056" width="9.140625" style="1"/>
    <col min="13057" max="13057" width="13.7109375" style="1" customWidth="1"/>
    <col min="13058" max="13058" width="18.140625" style="1" customWidth="1"/>
    <col min="13059" max="13059" width="32.140625" style="1" customWidth="1"/>
    <col min="13060" max="13060" width="26" style="1" customWidth="1"/>
    <col min="13061" max="13312" width="9.140625" style="1"/>
    <col min="13313" max="13313" width="13.7109375" style="1" customWidth="1"/>
    <col min="13314" max="13314" width="18.140625" style="1" customWidth="1"/>
    <col min="13315" max="13315" width="32.140625" style="1" customWidth="1"/>
    <col min="13316" max="13316" width="26" style="1" customWidth="1"/>
    <col min="13317" max="13568" width="9.140625" style="1"/>
    <col min="13569" max="13569" width="13.7109375" style="1" customWidth="1"/>
    <col min="13570" max="13570" width="18.140625" style="1" customWidth="1"/>
    <col min="13571" max="13571" width="32.140625" style="1" customWidth="1"/>
    <col min="13572" max="13572" width="26" style="1" customWidth="1"/>
    <col min="13573" max="13824" width="9.140625" style="1"/>
    <col min="13825" max="13825" width="13.7109375" style="1" customWidth="1"/>
    <col min="13826" max="13826" width="18.140625" style="1" customWidth="1"/>
    <col min="13827" max="13827" width="32.140625" style="1" customWidth="1"/>
    <col min="13828" max="13828" width="26" style="1" customWidth="1"/>
    <col min="13829" max="14080" width="9.140625" style="1"/>
    <col min="14081" max="14081" width="13.7109375" style="1" customWidth="1"/>
    <col min="14082" max="14082" width="18.140625" style="1" customWidth="1"/>
    <col min="14083" max="14083" width="32.140625" style="1" customWidth="1"/>
    <col min="14084" max="14084" width="26" style="1" customWidth="1"/>
    <col min="14085" max="14336" width="9.140625" style="1"/>
    <col min="14337" max="14337" width="13.7109375" style="1" customWidth="1"/>
    <col min="14338" max="14338" width="18.140625" style="1" customWidth="1"/>
    <col min="14339" max="14339" width="32.140625" style="1" customWidth="1"/>
    <col min="14340" max="14340" width="26" style="1" customWidth="1"/>
    <col min="14341" max="14592" width="9.140625" style="1"/>
    <col min="14593" max="14593" width="13.7109375" style="1" customWidth="1"/>
    <col min="14594" max="14594" width="18.140625" style="1" customWidth="1"/>
    <col min="14595" max="14595" width="32.140625" style="1" customWidth="1"/>
    <col min="14596" max="14596" width="26" style="1" customWidth="1"/>
    <col min="14597" max="14848" width="9.140625" style="1"/>
    <col min="14849" max="14849" width="13.7109375" style="1" customWidth="1"/>
    <col min="14850" max="14850" width="18.140625" style="1" customWidth="1"/>
    <col min="14851" max="14851" width="32.140625" style="1" customWidth="1"/>
    <col min="14852" max="14852" width="26" style="1" customWidth="1"/>
    <col min="14853" max="15104" width="9.140625" style="1"/>
    <col min="15105" max="15105" width="13.7109375" style="1" customWidth="1"/>
    <col min="15106" max="15106" width="18.140625" style="1" customWidth="1"/>
    <col min="15107" max="15107" width="32.140625" style="1" customWidth="1"/>
    <col min="15108" max="15108" width="26" style="1" customWidth="1"/>
    <col min="15109" max="15360" width="9.140625" style="1"/>
    <col min="15361" max="15361" width="13.7109375" style="1" customWidth="1"/>
    <col min="15362" max="15362" width="18.140625" style="1" customWidth="1"/>
    <col min="15363" max="15363" width="32.140625" style="1" customWidth="1"/>
    <col min="15364" max="15364" width="26" style="1" customWidth="1"/>
    <col min="15365" max="15616" width="9.140625" style="1"/>
    <col min="15617" max="15617" width="13.7109375" style="1" customWidth="1"/>
    <col min="15618" max="15618" width="18.140625" style="1" customWidth="1"/>
    <col min="15619" max="15619" width="32.140625" style="1" customWidth="1"/>
    <col min="15620" max="15620" width="26" style="1" customWidth="1"/>
    <col min="15621" max="15872" width="9.140625" style="1"/>
    <col min="15873" max="15873" width="13.7109375" style="1" customWidth="1"/>
    <col min="15874" max="15874" width="18.140625" style="1" customWidth="1"/>
    <col min="15875" max="15875" width="32.140625" style="1" customWidth="1"/>
    <col min="15876" max="15876" width="26" style="1" customWidth="1"/>
    <col min="15877" max="16128" width="9.140625" style="1"/>
    <col min="16129" max="16129" width="13.7109375" style="1" customWidth="1"/>
    <col min="16130" max="16130" width="18.140625" style="1" customWidth="1"/>
    <col min="16131" max="16131" width="32.140625" style="1" customWidth="1"/>
    <col min="16132" max="16132" width="26" style="1" customWidth="1"/>
    <col min="16133" max="16384" width="9.140625" style="1"/>
  </cols>
  <sheetData>
    <row r="1" spans="1:4" ht="102" customHeight="1" x14ac:dyDescent="0.2">
      <c r="D1" s="11" t="s">
        <v>549</v>
      </c>
    </row>
    <row r="3" spans="1:4" s="7" customFormat="1" ht="39" customHeight="1" x14ac:dyDescent="0.2">
      <c r="A3" s="66" t="s">
        <v>141</v>
      </c>
      <c r="B3" s="67"/>
      <c r="C3" s="67"/>
      <c r="D3" s="67"/>
    </row>
    <row r="4" spans="1:4" s="7" customFormat="1" ht="18.75" x14ac:dyDescent="0.3">
      <c r="A4" s="10"/>
      <c r="B4" s="9"/>
      <c r="C4" s="8"/>
      <c r="D4" s="8"/>
    </row>
    <row r="5" spans="1:4" s="5" customFormat="1" ht="56.25" x14ac:dyDescent="0.2">
      <c r="A5" s="6" t="s">
        <v>140</v>
      </c>
      <c r="B5" s="6" t="s">
        <v>139</v>
      </c>
      <c r="C5" s="68" t="s">
        <v>138</v>
      </c>
      <c r="D5" s="69"/>
    </row>
    <row r="6" spans="1:4" ht="47.25" customHeight="1" x14ac:dyDescent="0.2">
      <c r="A6" s="72" t="s">
        <v>137</v>
      </c>
      <c r="B6" s="72"/>
      <c r="C6" s="72"/>
      <c r="D6" s="73"/>
    </row>
    <row r="7" spans="1:4" customFormat="1" ht="75" customHeight="1" x14ac:dyDescent="0.2">
      <c r="A7" s="4" t="s">
        <v>2</v>
      </c>
      <c r="B7" s="3" t="s">
        <v>136</v>
      </c>
      <c r="C7" s="65" t="s">
        <v>135</v>
      </c>
      <c r="D7" s="65"/>
    </row>
    <row r="8" spans="1:4" customFormat="1" ht="45.75" customHeight="1" x14ac:dyDescent="0.2">
      <c r="A8" s="4" t="s">
        <v>2</v>
      </c>
      <c r="B8" s="3" t="s">
        <v>134</v>
      </c>
      <c r="C8" s="65" t="s">
        <v>133</v>
      </c>
      <c r="D8" s="65"/>
    </row>
    <row r="9" spans="1:4" ht="65.25" customHeight="1" x14ac:dyDescent="0.2">
      <c r="A9" s="4" t="s">
        <v>2</v>
      </c>
      <c r="B9" s="3" t="s">
        <v>132</v>
      </c>
      <c r="C9" s="65" t="s">
        <v>131</v>
      </c>
      <c r="D9" s="65"/>
    </row>
    <row r="10" spans="1:4" ht="87" customHeight="1" x14ac:dyDescent="0.2">
      <c r="A10" s="4" t="s">
        <v>2</v>
      </c>
      <c r="B10" s="3" t="s">
        <v>130</v>
      </c>
      <c r="C10" s="65" t="s">
        <v>129</v>
      </c>
      <c r="D10" s="65"/>
    </row>
    <row r="11" spans="1:4" ht="86.25" customHeight="1" x14ac:dyDescent="0.2">
      <c r="A11" s="4" t="s">
        <v>2</v>
      </c>
      <c r="B11" s="3" t="s">
        <v>128</v>
      </c>
      <c r="C11" s="65" t="s">
        <v>127</v>
      </c>
      <c r="D11" s="65"/>
    </row>
    <row r="12" spans="1:4" ht="87" customHeight="1" x14ac:dyDescent="0.2">
      <c r="A12" s="4" t="s">
        <v>2</v>
      </c>
      <c r="B12" s="3" t="s">
        <v>126</v>
      </c>
      <c r="C12" s="65" t="s">
        <v>125</v>
      </c>
      <c r="D12" s="65"/>
    </row>
    <row r="13" spans="1:4" ht="48.75" customHeight="1" x14ac:dyDescent="0.2">
      <c r="A13" s="4" t="s">
        <v>2</v>
      </c>
      <c r="B13" s="3" t="s">
        <v>124</v>
      </c>
      <c r="C13" s="65" t="s">
        <v>123</v>
      </c>
      <c r="D13" s="65"/>
    </row>
    <row r="14" spans="1:4" ht="56.25" customHeight="1" x14ac:dyDescent="0.2">
      <c r="A14" s="4" t="s">
        <v>2</v>
      </c>
      <c r="B14" s="3" t="s">
        <v>122</v>
      </c>
      <c r="C14" s="65" t="s">
        <v>121</v>
      </c>
      <c r="D14" s="65"/>
    </row>
    <row r="15" spans="1:4" ht="43.5" customHeight="1" x14ac:dyDescent="0.2">
      <c r="A15" s="4" t="s">
        <v>2</v>
      </c>
      <c r="B15" s="3" t="s">
        <v>120</v>
      </c>
      <c r="C15" s="65" t="s">
        <v>119</v>
      </c>
      <c r="D15" s="65"/>
    </row>
    <row r="16" spans="1:4" ht="99" customHeight="1" x14ac:dyDescent="0.2">
      <c r="A16" s="4" t="s">
        <v>2</v>
      </c>
      <c r="B16" s="3" t="s">
        <v>118</v>
      </c>
      <c r="C16" s="65" t="s">
        <v>117</v>
      </c>
      <c r="D16" s="65"/>
    </row>
    <row r="17" spans="1:4" ht="85.5" customHeight="1" x14ac:dyDescent="0.2">
      <c r="A17" s="4" t="s">
        <v>2</v>
      </c>
      <c r="B17" s="3" t="s">
        <v>116</v>
      </c>
      <c r="C17" s="65" t="s">
        <v>115</v>
      </c>
      <c r="D17" s="65"/>
    </row>
    <row r="18" spans="1:4" ht="93" customHeight="1" x14ac:dyDescent="0.2">
      <c r="A18" s="4" t="s">
        <v>2</v>
      </c>
      <c r="B18" s="3" t="s">
        <v>114</v>
      </c>
      <c r="C18" s="65" t="s">
        <v>113</v>
      </c>
      <c r="D18" s="65"/>
    </row>
    <row r="19" spans="1:4" ht="74.25" customHeight="1" x14ac:dyDescent="0.2">
      <c r="A19" s="4" t="s">
        <v>2</v>
      </c>
      <c r="B19" s="3" t="s">
        <v>112</v>
      </c>
      <c r="C19" s="65" t="s">
        <v>111</v>
      </c>
      <c r="D19" s="65"/>
    </row>
    <row r="20" spans="1:4" ht="55.5" customHeight="1" x14ac:dyDescent="0.2">
      <c r="A20" s="4" t="s">
        <v>2</v>
      </c>
      <c r="B20" s="3" t="s">
        <v>110</v>
      </c>
      <c r="C20" s="65" t="s">
        <v>109</v>
      </c>
      <c r="D20" s="65"/>
    </row>
    <row r="21" spans="1:4" ht="70.5" customHeight="1" x14ac:dyDescent="0.2">
      <c r="A21" s="4" t="s">
        <v>2</v>
      </c>
      <c r="B21" s="3" t="s">
        <v>108</v>
      </c>
      <c r="C21" s="65" t="s">
        <v>107</v>
      </c>
      <c r="D21" s="65"/>
    </row>
    <row r="22" spans="1:4" ht="55.5" customHeight="1" x14ac:dyDescent="0.2">
      <c r="A22" s="4" t="s">
        <v>2</v>
      </c>
      <c r="B22" s="3" t="s">
        <v>106</v>
      </c>
      <c r="C22" s="65" t="s">
        <v>105</v>
      </c>
      <c r="D22" s="65"/>
    </row>
    <row r="23" spans="1:4" ht="55.5" customHeight="1" x14ac:dyDescent="0.2">
      <c r="A23" s="4" t="s">
        <v>2</v>
      </c>
      <c r="B23" s="3" t="s">
        <v>104</v>
      </c>
      <c r="C23" s="65" t="s">
        <v>103</v>
      </c>
      <c r="D23" s="65"/>
    </row>
    <row r="24" spans="1:4" ht="54.75" customHeight="1" x14ac:dyDescent="0.2">
      <c r="A24" s="4" t="s">
        <v>2</v>
      </c>
      <c r="B24" s="3" t="s">
        <v>102</v>
      </c>
      <c r="C24" s="65" t="s">
        <v>101</v>
      </c>
      <c r="D24" s="65"/>
    </row>
    <row r="25" spans="1:4" ht="66" customHeight="1" x14ac:dyDescent="0.2">
      <c r="A25" s="4" t="s">
        <v>2</v>
      </c>
      <c r="B25" s="3" t="s">
        <v>100</v>
      </c>
      <c r="C25" s="65" t="s">
        <v>99</v>
      </c>
      <c r="D25" s="65"/>
    </row>
    <row r="26" spans="1:4" ht="82.5" customHeight="1" x14ac:dyDescent="0.2">
      <c r="A26" s="4" t="s">
        <v>2</v>
      </c>
      <c r="B26" s="3" t="s">
        <v>98</v>
      </c>
      <c r="C26" s="65" t="s">
        <v>97</v>
      </c>
      <c r="D26" s="65"/>
    </row>
    <row r="27" spans="1:4" ht="54" customHeight="1" x14ac:dyDescent="0.2">
      <c r="A27" s="4" t="s">
        <v>2</v>
      </c>
      <c r="B27" s="3" t="s">
        <v>96</v>
      </c>
      <c r="C27" s="65" t="s">
        <v>95</v>
      </c>
      <c r="D27" s="65"/>
    </row>
    <row r="28" spans="1:4" ht="42.75" customHeight="1" x14ac:dyDescent="0.2">
      <c r="A28" s="4" t="s">
        <v>2</v>
      </c>
      <c r="B28" s="3" t="s">
        <v>94</v>
      </c>
      <c r="C28" s="65" t="s">
        <v>93</v>
      </c>
      <c r="D28" s="65"/>
    </row>
    <row r="29" spans="1:4" ht="45" customHeight="1" x14ac:dyDescent="0.2">
      <c r="A29" s="4" t="s">
        <v>2</v>
      </c>
      <c r="B29" s="3" t="s">
        <v>92</v>
      </c>
      <c r="C29" s="65" t="s">
        <v>91</v>
      </c>
      <c r="D29" s="65"/>
    </row>
    <row r="30" spans="1:4" ht="80.25" customHeight="1" x14ac:dyDescent="0.2">
      <c r="A30" s="4" t="s">
        <v>2</v>
      </c>
      <c r="B30" s="3" t="s">
        <v>90</v>
      </c>
      <c r="C30" s="65" t="s">
        <v>89</v>
      </c>
      <c r="D30" s="65"/>
    </row>
    <row r="31" spans="1:4" ht="39.75" customHeight="1" x14ac:dyDescent="0.2">
      <c r="A31" s="4" t="s">
        <v>2</v>
      </c>
      <c r="B31" s="3" t="s">
        <v>88</v>
      </c>
      <c r="C31" s="65" t="s">
        <v>87</v>
      </c>
      <c r="D31" s="65"/>
    </row>
    <row r="32" spans="1:4" ht="49.5" customHeight="1" x14ac:dyDescent="0.2">
      <c r="A32" s="4" t="s">
        <v>2</v>
      </c>
      <c r="B32" s="3" t="s">
        <v>86</v>
      </c>
      <c r="C32" s="65" t="s">
        <v>85</v>
      </c>
      <c r="D32" s="65"/>
    </row>
    <row r="33" spans="1:4" ht="54.75" customHeight="1" x14ac:dyDescent="0.2">
      <c r="A33" s="4" t="s">
        <v>2</v>
      </c>
      <c r="B33" s="3" t="s">
        <v>84</v>
      </c>
      <c r="C33" s="65" t="s">
        <v>83</v>
      </c>
      <c r="D33" s="65"/>
    </row>
    <row r="34" spans="1:4" ht="27" customHeight="1" x14ac:dyDescent="0.2">
      <c r="A34" s="4" t="s">
        <v>2</v>
      </c>
      <c r="B34" s="3" t="s">
        <v>82</v>
      </c>
      <c r="C34" s="65" t="s">
        <v>81</v>
      </c>
      <c r="D34" s="65"/>
    </row>
    <row r="35" spans="1:4" ht="38.25" customHeight="1" x14ac:dyDescent="0.2">
      <c r="A35" s="4" t="s">
        <v>2</v>
      </c>
      <c r="B35" s="3" t="s">
        <v>80</v>
      </c>
      <c r="C35" s="65" t="s">
        <v>79</v>
      </c>
      <c r="D35" s="65"/>
    </row>
    <row r="36" spans="1:4" ht="39.75" customHeight="1" x14ac:dyDescent="0.2">
      <c r="A36" s="4" t="s">
        <v>2</v>
      </c>
      <c r="B36" s="3" t="s">
        <v>78</v>
      </c>
      <c r="C36" s="65" t="s">
        <v>77</v>
      </c>
      <c r="D36" s="65"/>
    </row>
    <row r="37" spans="1:4" ht="54" customHeight="1" x14ac:dyDescent="0.2">
      <c r="A37" s="4" t="s">
        <v>2</v>
      </c>
      <c r="B37" s="3" t="s">
        <v>76</v>
      </c>
      <c r="C37" s="65" t="s">
        <v>75</v>
      </c>
      <c r="D37" s="65"/>
    </row>
    <row r="38" spans="1:4" ht="65.25" customHeight="1" x14ac:dyDescent="0.2">
      <c r="A38" s="4" t="s">
        <v>2</v>
      </c>
      <c r="B38" s="3" t="s">
        <v>74</v>
      </c>
      <c r="C38" s="65" t="s">
        <v>73</v>
      </c>
      <c r="D38" s="65"/>
    </row>
    <row r="39" spans="1:4" ht="67.5" customHeight="1" x14ac:dyDescent="0.2">
      <c r="A39" s="4" t="s">
        <v>2</v>
      </c>
      <c r="B39" s="3" t="s">
        <v>72</v>
      </c>
      <c r="C39" s="65" t="s">
        <v>71</v>
      </c>
      <c r="D39" s="65"/>
    </row>
    <row r="40" spans="1:4" ht="49.5" customHeight="1" x14ac:dyDescent="0.2">
      <c r="A40" s="4" t="s">
        <v>2</v>
      </c>
      <c r="B40" s="3" t="s">
        <v>70</v>
      </c>
      <c r="C40" s="65" t="s">
        <v>69</v>
      </c>
      <c r="D40" s="65"/>
    </row>
    <row r="41" spans="1:4" ht="49.5" customHeight="1" x14ac:dyDescent="0.2">
      <c r="A41" s="4" t="s">
        <v>2</v>
      </c>
      <c r="B41" s="3" t="s">
        <v>68</v>
      </c>
      <c r="C41" s="65" t="s">
        <v>67</v>
      </c>
      <c r="D41" s="65"/>
    </row>
    <row r="42" spans="1:4" ht="59.25" customHeight="1" x14ac:dyDescent="0.2">
      <c r="A42" s="4" t="s">
        <v>2</v>
      </c>
      <c r="B42" s="3" t="s">
        <v>66</v>
      </c>
      <c r="C42" s="70" t="s">
        <v>65</v>
      </c>
      <c r="D42" s="71"/>
    </row>
    <row r="43" spans="1:4" ht="52.5" customHeight="1" x14ac:dyDescent="0.2">
      <c r="A43" s="4" t="s">
        <v>2</v>
      </c>
      <c r="B43" s="3" t="s">
        <v>64</v>
      </c>
      <c r="C43" s="70" t="s">
        <v>543</v>
      </c>
      <c r="D43" s="71"/>
    </row>
    <row r="44" spans="1:4" ht="65.25" customHeight="1" x14ac:dyDescent="0.2">
      <c r="A44" s="4" t="s">
        <v>2</v>
      </c>
      <c r="B44" s="3" t="s">
        <v>63</v>
      </c>
      <c r="C44" s="70" t="s">
        <v>62</v>
      </c>
      <c r="D44" s="71"/>
    </row>
    <row r="45" spans="1:4" ht="70.5" customHeight="1" x14ac:dyDescent="0.2">
      <c r="A45" s="4" t="s">
        <v>2</v>
      </c>
      <c r="B45" s="3" t="s">
        <v>61</v>
      </c>
      <c r="C45" s="70" t="s">
        <v>548</v>
      </c>
      <c r="D45" s="71"/>
    </row>
    <row r="46" spans="1:4" ht="59.25" customHeight="1" x14ac:dyDescent="0.2">
      <c r="A46" s="4" t="s">
        <v>2</v>
      </c>
      <c r="B46" s="3" t="s">
        <v>60</v>
      </c>
      <c r="C46" s="70" t="s">
        <v>59</v>
      </c>
      <c r="D46" s="71"/>
    </row>
    <row r="47" spans="1:4" ht="54" customHeight="1" x14ac:dyDescent="0.2">
      <c r="A47" s="4" t="s">
        <v>2</v>
      </c>
      <c r="B47" s="3" t="s">
        <v>58</v>
      </c>
      <c r="C47" s="70" t="s">
        <v>57</v>
      </c>
      <c r="D47" s="71"/>
    </row>
    <row r="48" spans="1:4" ht="82.5" customHeight="1" x14ac:dyDescent="0.2">
      <c r="A48" s="4" t="s">
        <v>2</v>
      </c>
      <c r="B48" s="3" t="s">
        <v>56</v>
      </c>
      <c r="C48" s="70" t="s">
        <v>55</v>
      </c>
      <c r="D48" s="71"/>
    </row>
    <row r="49" spans="1:4" ht="61.5" customHeight="1" x14ac:dyDescent="0.2">
      <c r="A49" s="4" t="s">
        <v>2</v>
      </c>
      <c r="B49" s="3" t="s">
        <v>54</v>
      </c>
      <c r="C49" s="65" t="s">
        <v>53</v>
      </c>
      <c r="D49" s="65"/>
    </row>
    <row r="50" spans="1:4" ht="50.25" customHeight="1" x14ac:dyDescent="0.2">
      <c r="A50" s="4" t="s">
        <v>2</v>
      </c>
      <c r="B50" s="3" t="s">
        <v>52</v>
      </c>
      <c r="C50" s="65" t="s">
        <v>51</v>
      </c>
      <c r="D50" s="65"/>
    </row>
    <row r="51" spans="1:4" ht="65.25" customHeight="1" x14ac:dyDescent="0.2">
      <c r="A51" s="4" t="s">
        <v>2</v>
      </c>
      <c r="B51" s="3" t="s">
        <v>50</v>
      </c>
      <c r="C51" s="65" t="s">
        <v>49</v>
      </c>
      <c r="D51" s="65"/>
    </row>
    <row r="52" spans="1:4" ht="63" customHeight="1" x14ac:dyDescent="0.2">
      <c r="A52" s="4" t="s">
        <v>2</v>
      </c>
      <c r="B52" s="3" t="s">
        <v>47</v>
      </c>
      <c r="C52" s="70" t="s">
        <v>526</v>
      </c>
      <c r="D52" s="71"/>
    </row>
    <row r="53" spans="1:4" ht="45.75" customHeight="1" x14ac:dyDescent="0.2">
      <c r="A53" s="4" t="s">
        <v>2</v>
      </c>
      <c r="B53" s="3" t="s">
        <v>46</v>
      </c>
      <c r="C53" s="65" t="s">
        <v>45</v>
      </c>
      <c r="D53" s="65"/>
    </row>
    <row r="54" spans="1:4" ht="59.25" customHeight="1" x14ac:dyDescent="0.2">
      <c r="A54" s="4" t="s">
        <v>2</v>
      </c>
      <c r="B54" s="3" t="s">
        <v>43</v>
      </c>
      <c r="C54" s="65" t="s">
        <v>42</v>
      </c>
      <c r="D54" s="65"/>
    </row>
    <row r="55" spans="1:4" ht="30.75" customHeight="1" x14ac:dyDescent="0.2">
      <c r="A55" s="4" t="s">
        <v>2</v>
      </c>
      <c r="B55" s="3" t="s">
        <v>41</v>
      </c>
      <c r="C55" s="65" t="s">
        <v>40</v>
      </c>
      <c r="D55" s="65"/>
    </row>
    <row r="56" spans="1:4" ht="39" customHeight="1" x14ac:dyDescent="0.2">
      <c r="A56" s="4" t="s">
        <v>2</v>
      </c>
      <c r="B56" s="3" t="s">
        <v>39</v>
      </c>
      <c r="C56" s="65" t="s">
        <v>38</v>
      </c>
      <c r="D56" s="65"/>
    </row>
    <row r="57" spans="1:4" ht="49.5" customHeight="1" x14ac:dyDescent="0.2">
      <c r="A57" s="4" t="s">
        <v>2</v>
      </c>
      <c r="B57" s="3" t="s">
        <v>37</v>
      </c>
      <c r="C57" s="65" t="s">
        <v>36</v>
      </c>
      <c r="D57" s="65"/>
    </row>
    <row r="58" spans="1:4" ht="63" customHeight="1" x14ac:dyDescent="0.2">
      <c r="A58" s="4" t="s">
        <v>2</v>
      </c>
      <c r="B58" s="3" t="s">
        <v>35</v>
      </c>
      <c r="C58" s="65" t="s">
        <v>34</v>
      </c>
      <c r="D58" s="65"/>
    </row>
    <row r="59" spans="1:4" ht="55.5" customHeight="1" x14ac:dyDescent="0.2">
      <c r="A59" s="4" t="s">
        <v>2</v>
      </c>
      <c r="B59" s="3" t="s">
        <v>33</v>
      </c>
      <c r="C59" s="65" t="s">
        <v>32</v>
      </c>
      <c r="D59" s="65"/>
    </row>
    <row r="60" spans="1:4" ht="39.75" customHeight="1" x14ac:dyDescent="0.2">
      <c r="A60" s="4" t="s">
        <v>2</v>
      </c>
      <c r="B60" s="3" t="s">
        <v>31</v>
      </c>
      <c r="C60" s="65" t="s">
        <v>30</v>
      </c>
      <c r="D60" s="65"/>
    </row>
    <row r="61" spans="1:4" ht="57" customHeight="1" x14ac:dyDescent="0.2">
      <c r="A61" s="4" t="s">
        <v>2</v>
      </c>
      <c r="B61" s="3" t="s">
        <v>29</v>
      </c>
      <c r="C61" s="65" t="s">
        <v>28</v>
      </c>
      <c r="D61" s="65"/>
    </row>
    <row r="62" spans="1:4" ht="35.25" customHeight="1" x14ac:dyDescent="0.2">
      <c r="A62" s="4" t="s">
        <v>2</v>
      </c>
      <c r="B62" s="3" t="s">
        <v>27</v>
      </c>
      <c r="C62" s="65" t="s">
        <v>26</v>
      </c>
      <c r="D62" s="65"/>
    </row>
    <row r="63" spans="1:4" ht="82.5" customHeight="1" x14ac:dyDescent="0.2">
      <c r="A63" s="4" t="s">
        <v>2</v>
      </c>
      <c r="B63" s="3" t="s">
        <v>25</v>
      </c>
      <c r="C63" s="65" t="s">
        <v>24</v>
      </c>
      <c r="D63" s="65"/>
    </row>
    <row r="64" spans="1:4" ht="93" customHeight="1" x14ac:dyDescent="0.2">
      <c r="A64" s="4" t="s">
        <v>2</v>
      </c>
      <c r="B64" s="3" t="s">
        <v>22</v>
      </c>
      <c r="C64" s="65" t="s">
        <v>525</v>
      </c>
      <c r="D64" s="65"/>
    </row>
    <row r="65" spans="1:4" ht="97.5" customHeight="1" x14ac:dyDescent="0.2">
      <c r="A65" s="4" t="s">
        <v>2</v>
      </c>
      <c r="B65" s="3" t="s">
        <v>21</v>
      </c>
      <c r="C65" s="65" t="s">
        <v>20</v>
      </c>
      <c r="D65" s="65"/>
    </row>
    <row r="66" spans="1:4" ht="88.5" customHeight="1" x14ac:dyDescent="0.2">
      <c r="A66" s="4" t="s">
        <v>2</v>
      </c>
      <c r="B66" s="3" t="s">
        <v>19</v>
      </c>
      <c r="C66" s="65" t="s">
        <v>18</v>
      </c>
      <c r="D66" s="65"/>
    </row>
    <row r="67" spans="1:4" ht="68.25" customHeight="1" x14ac:dyDescent="0.2">
      <c r="A67" s="4" t="s">
        <v>2</v>
      </c>
      <c r="B67" s="3" t="s">
        <v>524</v>
      </c>
      <c r="C67" s="65" t="s">
        <v>521</v>
      </c>
      <c r="D67" s="65"/>
    </row>
    <row r="68" spans="1:4" ht="33" customHeight="1" x14ac:dyDescent="0.2">
      <c r="A68" s="4" t="s">
        <v>2</v>
      </c>
      <c r="B68" s="3" t="s">
        <v>17</v>
      </c>
      <c r="C68" s="65" t="s">
        <v>16</v>
      </c>
      <c r="D68" s="65"/>
    </row>
    <row r="69" spans="1:4" ht="67.5" customHeight="1" x14ac:dyDescent="0.2">
      <c r="A69" s="4" t="s">
        <v>2</v>
      </c>
      <c r="B69" s="3" t="s">
        <v>15</v>
      </c>
      <c r="C69" s="65" t="s">
        <v>500</v>
      </c>
      <c r="D69" s="65"/>
    </row>
    <row r="70" spans="1:4" ht="63" customHeight="1" x14ac:dyDescent="0.2">
      <c r="A70" s="4" t="s">
        <v>2</v>
      </c>
      <c r="B70" s="3" t="s">
        <v>13</v>
      </c>
      <c r="C70" s="65" t="s">
        <v>12</v>
      </c>
      <c r="D70" s="65"/>
    </row>
    <row r="71" spans="1:4" ht="181.5" customHeight="1" x14ac:dyDescent="0.2">
      <c r="A71" s="4" t="s">
        <v>2</v>
      </c>
      <c r="B71" s="3" t="s">
        <v>11</v>
      </c>
      <c r="C71" s="65" t="s">
        <v>10</v>
      </c>
      <c r="D71" s="65"/>
    </row>
    <row r="72" spans="1:4" ht="37.5" customHeight="1" x14ac:dyDescent="0.2">
      <c r="A72" s="4" t="s">
        <v>2</v>
      </c>
      <c r="B72" s="3" t="s">
        <v>9</v>
      </c>
      <c r="C72" s="65" t="s">
        <v>8</v>
      </c>
      <c r="D72" s="65"/>
    </row>
    <row r="73" spans="1:4" ht="21.75" customHeight="1" x14ac:dyDescent="0.2">
      <c r="A73" s="4" t="s">
        <v>2</v>
      </c>
      <c r="B73" s="3" t="s">
        <v>7</v>
      </c>
      <c r="C73" s="65" t="s">
        <v>507</v>
      </c>
      <c r="D73" s="65"/>
    </row>
    <row r="74" spans="1:4" ht="105" customHeight="1" x14ac:dyDescent="0.2">
      <c r="A74" s="4" t="s">
        <v>2</v>
      </c>
      <c r="B74" s="3" t="s">
        <v>6</v>
      </c>
      <c r="C74" s="65" t="s">
        <v>5</v>
      </c>
      <c r="D74" s="65"/>
    </row>
    <row r="75" spans="1:4" ht="69.75" customHeight="1" x14ac:dyDescent="0.2">
      <c r="A75" s="4" t="s">
        <v>2</v>
      </c>
      <c r="B75" s="3" t="s">
        <v>4</v>
      </c>
      <c r="C75" s="65" t="s">
        <v>3</v>
      </c>
      <c r="D75" s="65"/>
    </row>
    <row r="76" spans="1:4" ht="53.25" customHeight="1" x14ac:dyDescent="0.2">
      <c r="A76" s="4" t="s">
        <v>2</v>
      </c>
      <c r="B76" s="3" t="s">
        <v>1</v>
      </c>
      <c r="C76" s="65" t="s">
        <v>0</v>
      </c>
      <c r="D76" s="65"/>
    </row>
  </sheetData>
  <mergeCells count="73">
    <mergeCell ref="C60:D60"/>
    <mergeCell ref="C49:D49"/>
    <mergeCell ref="A6:D6"/>
    <mergeCell ref="C54:D54"/>
    <mergeCell ref="C52:D52"/>
    <mergeCell ref="C45:D45"/>
    <mergeCell ref="C46:D46"/>
    <mergeCell ref="C43:D43"/>
    <mergeCell ref="C44:D44"/>
    <mergeCell ref="C50:D50"/>
    <mergeCell ref="C47:D47"/>
    <mergeCell ref="C48:D48"/>
    <mergeCell ref="C51:D51"/>
    <mergeCell ref="C30:D30"/>
    <mergeCell ref="C37:D37"/>
    <mergeCell ref="C38:D38"/>
    <mergeCell ref="C76:D76"/>
    <mergeCell ref="C53:D53"/>
    <mergeCell ref="C31:D31"/>
    <mergeCell ref="C32:D32"/>
    <mergeCell ref="C33:D33"/>
    <mergeCell ref="C34:D34"/>
    <mergeCell ref="C35:D35"/>
    <mergeCell ref="C36:D36"/>
    <mergeCell ref="C75:D75"/>
    <mergeCell ref="C57:D57"/>
    <mergeCell ref="C58:D58"/>
    <mergeCell ref="C55:D55"/>
    <mergeCell ref="C56:D56"/>
    <mergeCell ref="C61:D61"/>
    <mergeCell ref="C62:D62"/>
    <mergeCell ref="C59:D59"/>
    <mergeCell ref="C74:D74"/>
    <mergeCell ref="C66:D66"/>
    <mergeCell ref="C64:D64"/>
    <mergeCell ref="C63:D63"/>
    <mergeCell ref="C72:D72"/>
    <mergeCell ref="C73:D73"/>
    <mergeCell ref="C70:D70"/>
    <mergeCell ref="C71:D71"/>
    <mergeCell ref="C68:D68"/>
    <mergeCell ref="C69:D69"/>
    <mergeCell ref="C67:D67"/>
    <mergeCell ref="C65:D65"/>
    <mergeCell ref="C39:D39"/>
    <mergeCell ref="C40:D40"/>
    <mergeCell ref="C41:D41"/>
    <mergeCell ref="C42:D42"/>
    <mergeCell ref="C27:D27"/>
    <mergeCell ref="C28:D28"/>
    <mergeCell ref="C29:D29"/>
    <mergeCell ref="C24:D24"/>
    <mergeCell ref="C25:D25"/>
    <mergeCell ref="C26:D26"/>
    <mergeCell ref="C14:D14"/>
    <mergeCell ref="A3:D3"/>
    <mergeCell ref="C5:D5"/>
    <mergeCell ref="C7:D7"/>
    <mergeCell ref="C8:D8"/>
    <mergeCell ref="C9:D9"/>
    <mergeCell ref="C10:D10"/>
    <mergeCell ref="C11:D11"/>
    <mergeCell ref="C12:D12"/>
    <mergeCell ref="C13:D13"/>
    <mergeCell ref="C15:D15"/>
    <mergeCell ref="C16:D16"/>
    <mergeCell ref="C17:D17"/>
    <mergeCell ref="C22:D22"/>
    <mergeCell ref="C23:D23"/>
    <mergeCell ref="C18:D18"/>
    <mergeCell ref="C19:D19"/>
    <mergeCell ref="C20:D20"/>
    <mergeCell ref="C21:D21"/>
  </mergeCells>
  <pageMargins left="0.78740157480314965" right="0" top="0" bottom="0.19685039370078741" header="0" footer="0"/>
  <pageSetup paperSize="9" scale="8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topLeftCell="A28" zoomScale="60" zoomScaleNormal="100" workbookViewId="0">
      <selection activeCell="B12" sqref="B12"/>
    </sheetView>
  </sheetViews>
  <sheetFormatPr defaultRowHeight="12.75" x14ac:dyDescent="0.2"/>
  <cols>
    <col min="1" max="1" width="39.42578125" style="1" customWidth="1"/>
    <col min="2" max="2" width="53.7109375" style="1" customWidth="1"/>
    <col min="3" max="3" width="22.28515625" style="1" customWidth="1"/>
    <col min="4" max="4" width="18.28515625" style="1" customWidth="1"/>
    <col min="5" max="256" width="9.140625" style="1"/>
    <col min="257" max="257" width="20" style="1" customWidth="1"/>
    <col min="258" max="258" width="53.7109375" style="1" customWidth="1"/>
    <col min="259" max="259" width="18.42578125" style="1" customWidth="1"/>
    <col min="260" max="260" width="18.28515625" style="1" customWidth="1"/>
    <col min="261" max="512" width="9.140625" style="1"/>
    <col min="513" max="513" width="20" style="1" customWidth="1"/>
    <col min="514" max="514" width="53.7109375" style="1" customWidth="1"/>
    <col min="515" max="515" width="18.42578125" style="1" customWidth="1"/>
    <col min="516" max="516" width="18.28515625" style="1" customWidth="1"/>
    <col min="517" max="768" width="9.140625" style="1"/>
    <col min="769" max="769" width="20" style="1" customWidth="1"/>
    <col min="770" max="770" width="53.7109375" style="1" customWidth="1"/>
    <col min="771" max="771" width="18.42578125" style="1" customWidth="1"/>
    <col min="772" max="772" width="18.28515625" style="1" customWidth="1"/>
    <col min="773" max="1024" width="9.140625" style="1"/>
    <col min="1025" max="1025" width="20" style="1" customWidth="1"/>
    <col min="1026" max="1026" width="53.7109375" style="1" customWidth="1"/>
    <col min="1027" max="1027" width="18.42578125" style="1" customWidth="1"/>
    <col min="1028" max="1028" width="18.28515625" style="1" customWidth="1"/>
    <col min="1029" max="1280" width="9.140625" style="1"/>
    <col min="1281" max="1281" width="20" style="1" customWidth="1"/>
    <col min="1282" max="1282" width="53.7109375" style="1" customWidth="1"/>
    <col min="1283" max="1283" width="18.42578125" style="1" customWidth="1"/>
    <col min="1284" max="1284" width="18.28515625" style="1" customWidth="1"/>
    <col min="1285" max="1536" width="9.140625" style="1"/>
    <col min="1537" max="1537" width="20" style="1" customWidth="1"/>
    <col min="1538" max="1538" width="53.7109375" style="1" customWidth="1"/>
    <col min="1539" max="1539" width="18.42578125" style="1" customWidth="1"/>
    <col min="1540" max="1540" width="18.28515625" style="1" customWidth="1"/>
    <col min="1541" max="1792" width="9.140625" style="1"/>
    <col min="1793" max="1793" width="20" style="1" customWidth="1"/>
    <col min="1794" max="1794" width="53.7109375" style="1" customWidth="1"/>
    <col min="1795" max="1795" width="18.42578125" style="1" customWidth="1"/>
    <col min="1796" max="1796" width="18.28515625" style="1" customWidth="1"/>
    <col min="1797" max="2048" width="9.140625" style="1"/>
    <col min="2049" max="2049" width="20" style="1" customWidth="1"/>
    <col min="2050" max="2050" width="53.7109375" style="1" customWidth="1"/>
    <col min="2051" max="2051" width="18.42578125" style="1" customWidth="1"/>
    <col min="2052" max="2052" width="18.28515625" style="1" customWidth="1"/>
    <col min="2053" max="2304" width="9.140625" style="1"/>
    <col min="2305" max="2305" width="20" style="1" customWidth="1"/>
    <col min="2306" max="2306" width="53.7109375" style="1" customWidth="1"/>
    <col min="2307" max="2307" width="18.42578125" style="1" customWidth="1"/>
    <col min="2308" max="2308" width="18.28515625" style="1" customWidth="1"/>
    <col min="2309" max="2560" width="9.140625" style="1"/>
    <col min="2561" max="2561" width="20" style="1" customWidth="1"/>
    <col min="2562" max="2562" width="53.7109375" style="1" customWidth="1"/>
    <col min="2563" max="2563" width="18.42578125" style="1" customWidth="1"/>
    <col min="2564" max="2564" width="18.28515625" style="1" customWidth="1"/>
    <col min="2565" max="2816" width="9.140625" style="1"/>
    <col min="2817" max="2817" width="20" style="1" customWidth="1"/>
    <col min="2818" max="2818" width="53.7109375" style="1" customWidth="1"/>
    <col min="2819" max="2819" width="18.42578125" style="1" customWidth="1"/>
    <col min="2820" max="2820" width="18.28515625" style="1" customWidth="1"/>
    <col min="2821" max="3072" width="9.140625" style="1"/>
    <col min="3073" max="3073" width="20" style="1" customWidth="1"/>
    <col min="3074" max="3074" width="53.7109375" style="1" customWidth="1"/>
    <col min="3075" max="3075" width="18.42578125" style="1" customWidth="1"/>
    <col min="3076" max="3076" width="18.28515625" style="1" customWidth="1"/>
    <col min="3077" max="3328" width="9.140625" style="1"/>
    <col min="3329" max="3329" width="20" style="1" customWidth="1"/>
    <col min="3330" max="3330" width="53.7109375" style="1" customWidth="1"/>
    <col min="3331" max="3331" width="18.42578125" style="1" customWidth="1"/>
    <col min="3332" max="3332" width="18.28515625" style="1" customWidth="1"/>
    <col min="3333" max="3584" width="9.140625" style="1"/>
    <col min="3585" max="3585" width="20" style="1" customWidth="1"/>
    <col min="3586" max="3586" width="53.7109375" style="1" customWidth="1"/>
    <col min="3587" max="3587" width="18.42578125" style="1" customWidth="1"/>
    <col min="3588" max="3588" width="18.28515625" style="1" customWidth="1"/>
    <col min="3589" max="3840" width="9.140625" style="1"/>
    <col min="3841" max="3841" width="20" style="1" customWidth="1"/>
    <col min="3842" max="3842" width="53.7109375" style="1" customWidth="1"/>
    <col min="3843" max="3843" width="18.42578125" style="1" customWidth="1"/>
    <col min="3844" max="3844" width="18.28515625" style="1" customWidth="1"/>
    <col min="3845" max="4096" width="9.140625" style="1"/>
    <col min="4097" max="4097" width="20" style="1" customWidth="1"/>
    <col min="4098" max="4098" width="53.7109375" style="1" customWidth="1"/>
    <col min="4099" max="4099" width="18.42578125" style="1" customWidth="1"/>
    <col min="4100" max="4100" width="18.28515625" style="1" customWidth="1"/>
    <col min="4101" max="4352" width="9.140625" style="1"/>
    <col min="4353" max="4353" width="20" style="1" customWidth="1"/>
    <col min="4354" max="4354" width="53.7109375" style="1" customWidth="1"/>
    <col min="4355" max="4355" width="18.42578125" style="1" customWidth="1"/>
    <col min="4356" max="4356" width="18.28515625" style="1" customWidth="1"/>
    <col min="4357" max="4608" width="9.140625" style="1"/>
    <col min="4609" max="4609" width="20" style="1" customWidth="1"/>
    <col min="4610" max="4610" width="53.7109375" style="1" customWidth="1"/>
    <col min="4611" max="4611" width="18.42578125" style="1" customWidth="1"/>
    <col min="4612" max="4612" width="18.28515625" style="1" customWidth="1"/>
    <col min="4613" max="4864" width="9.140625" style="1"/>
    <col min="4865" max="4865" width="20" style="1" customWidth="1"/>
    <col min="4866" max="4866" width="53.7109375" style="1" customWidth="1"/>
    <col min="4867" max="4867" width="18.42578125" style="1" customWidth="1"/>
    <col min="4868" max="4868" width="18.28515625" style="1" customWidth="1"/>
    <col min="4869" max="5120" width="9.140625" style="1"/>
    <col min="5121" max="5121" width="20" style="1" customWidth="1"/>
    <col min="5122" max="5122" width="53.7109375" style="1" customWidth="1"/>
    <col min="5123" max="5123" width="18.42578125" style="1" customWidth="1"/>
    <col min="5124" max="5124" width="18.28515625" style="1" customWidth="1"/>
    <col min="5125" max="5376" width="9.140625" style="1"/>
    <col min="5377" max="5377" width="20" style="1" customWidth="1"/>
    <col min="5378" max="5378" width="53.7109375" style="1" customWidth="1"/>
    <col min="5379" max="5379" width="18.42578125" style="1" customWidth="1"/>
    <col min="5380" max="5380" width="18.28515625" style="1" customWidth="1"/>
    <col min="5381" max="5632" width="9.140625" style="1"/>
    <col min="5633" max="5633" width="20" style="1" customWidth="1"/>
    <col min="5634" max="5634" width="53.7109375" style="1" customWidth="1"/>
    <col min="5635" max="5635" width="18.42578125" style="1" customWidth="1"/>
    <col min="5636" max="5636" width="18.28515625" style="1" customWidth="1"/>
    <col min="5637" max="5888" width="9.140625" style="1"/>
    <col min="5889" max="5889" width="20" style="1" customWidth="1"/>
    <col min="5890" max="5890" width="53.7109375" style="1" customWidth="1"/>
    <col min="5891" max="5891" width="18.42578125" style="1" customWidth="1"/>
    <col min="5892" max="5892" width="18.28515625" style="1" customWidth="1"/>
    <col min="5893" max="6144" width="9.140625" style="1"/>
    <col min="6145" max="6145" width="20" style="1" customWidth="1"/>
    <col min="6146" max="6146" width="53.7109375" style="1" customWidth="1"/>
    <col min="6147" max="6147" width="18.42578125" style="1" customWidth="1"/>
    <col min="6148" max="6148" width="18.28515625" style="1" customWidth="1"/>
    <col min="6149" max="6400" width="9.140625" style="1"/>
    <col min="6401" max="6401" width="20" style="1" customWidth="1"/>
    <col min="6402" max="6402" width="53.7109375" style="1" customWidth="1"/>
    <col min="6403" max="6403" width="18.42578125" style="1" customWidth="1"/>
    <col min="6404" max="6404" width="18.28515625" style="1" customWidth="1"/>
    <col min="6405" max="6656" width="9.140625" style="1"/>
    <col min="6657" max="6657" width="20" style="1" customWidth="1"/>
    <col min="6658" max="6658" width="53.7109375" style="1" customWidth="1"/>
    <col min="6659" max="6659" width="18.42578125" style="1" customWidth="1"/>
    <col min="6660" max="6660" width="18.28515625" style="1" customWidth="1"/>
    <col min="6661" max="6912" width="9.140625" style="1"/>
    <col min="6913" max="6913" width="20" style="1" customWidth="1"/>
    <col min="6914" max="6914" width="53.7109375" style="1" customWidth="1"/>
    <col min="6915" max="6915" width="18.42578125" style="1" customWidth="1"/>
    <col min="6916" max="6916" width="18.28515625" style="1" customWidth="1"/>
    <col min="6917" max="7168" width="9.140625" style="1"/>
    <col min="7169" max="7169" width="20" style="1" customWidth="1"/>
    <col min="7170" max="7170" width="53.7109375" style="1" customWidth="1"/>
    <col min="7171" max="7171" width="18.42578125" style="1" customWidth="1"/>
    <col min="7172" max="7172" width="18.28515625" style="1" customWidth="1"/>
    <col min="7173" max="7424" width="9.140625" style="1"/>
    <col min="7425" max="7425" width="20" style="1" customWidth="1"/>
    <col min="7426" max="7426" width="53.7109375" style="1" customWidth="1"/>
    <col min="7427" max="7427" width="18.42578125" style="1" customWidth="1"/>
    <col min="7428" max="7428" width="18.28515625" style="1" customWidth="1"/>
    <col min="7429" max="7680" width="9.140625" style="1"/>
    <col min="7681" max="7681" width="20" style="1" customWidth="1"/>
    <col min="7682" max="7682" width="53.7109375" style="1" customWidth="1"/>
    <col min="7683" max="7683" width="18.42578125" style="1" customWidth="1"/>
    <col min="7684" max="7684" width="18.28515625" style="1" customWidth="1"/>
    <col min="7685" max="7936" width="9.140625" style="1"/>
    <col min="7937" max="7937" width="20" style="1" customWidth="1"/>
    <col min="7938" max="7938" width="53.7109375" style="1" customWidth="1"/>
    <col min="7939" max="7939" width="18.42578125" style="1" customWidth="1"/>
    <col min="7940" max="7940" width="18.28515625" style="1" customWidth="1"/>
    <col min="7941" max="8192" width="9.140625" style="1"/>
    <col min="8193" max="8193" width="20" style="1" customWidth="1"/>
    <col min="8194" max="8194" width="53.7109375" style="1" customWidth="1"/>
    <col min="8195" max="8195" width="18.42578125" style="1" customWidth="1"/>
    <col min="8196" max="8196" width="18.28515625" style="1" customWidth="1"/>
    <col min="8197" max="8448" width="9.140625" style="1"/>
    <col min="8449" max="8449" width="20" style="1" customWidth="1"/>
    <col min="8450" max="8450" width="53.7109375" style="1" customWidth="1"/>
    <col min="8451" max="8451" width="18.42578125" style="1" customWidth="1"/>
    <col min="8452" max="8452" width="18.28515625" style="1" customWidth="1"/>
    <col min="8453" max="8704" width="9.140625" style="1"/>
    <col min="8705" max="8705" width="20" style="1" customWidth="1"/>
    <col min="8706" max="8706" width="53.7109375" style="1" customWidth="1"/>
    <col min="8707" max="8707" width="18.42578125" style="1" customWidth="1"/>
    <col min="8708" max="8708" width="18.28515625" style="1" customWidth="1"/>
    <col min="8709" max="8960" width="9.140625" style="1"/>
    <col min="8961" max="8961" width="20" style="1" customWidth="1"/>
    <col min="8962" max="8962" width="53.7109375" style="1" customWidth="1"/>
    <col min="8963" max="8963" width="18.42578125" style="1" customWidth="1"/>
    <col min="8964" max="8964" width="18.28515625" style="1" customWidth="1"/>
    <col min="8965" max="9216" width="9.140625" style="1"/>
    <col min="9217" max="9217" width="20" style="1" customWidth="1"/>
    <col min="9218" max="9218" width="53.7109375" style="1" customWidth="1"/>
    <col min="9219" max="9219" width="18.42578125" style="1" customWidth="1"/>
    <col min="9220" max="9220" width="18.28515625" style="1" customWidth="1"/>
    <col min="9221" max="9472" width="9.140625" style="1"/>
    <col min="9473" max="9473" width="20" style="1" customWidth="1"/>
    <col min="9474" max="9474" width="53.7109375" style="1" customWidth="1"/>
    <col min="9475" max="9475" width="18.42578125" style="1" customWidth="1"/>
    <col min="9476" max="9476" width="18.28515625" style="1" customWidth="1"/>
    <col min="9477" max="9728" width="9.140625" style="1"/>
    <col min="9729" max="9729" width="20" style="1" customWidth="1"/>
    <col min="9730" max="9730" width="53.7109375" style="1" customWidth="1"/>
    <col min="9731" max="9731" width="18.42578125" style="1" customWidth="1"/>
    <col min="9732" max="9732" width="18.28515625" style="1" customWidth="1"/>
    <col min="9733" max="9984" width="9.140625" style="1"/>
    <col min="9985" max="9985" width="20" style="1" customWidth="1"/>
    <col min="9986" max="9986" width="53.7109375" style="1" customWidth="1"/>
    <col min="9987" max="9987" width="18.42578125" style="1" customWidth="1"/>
    <col min="9988" max="9988" width="18.28515625" style="1" customWidth="1"/>
    <col min="9989" max="10240" width="9.140625" style="1"/>
    <col min="10241" max="10241" width="20" style="1" customWidth="1"/>
    <col min="10242" max="10242" width="53.7109375" style="1" customWidth="1"/>
    <col min="10243" max="10243" width="18.42578125" style="1" customWidth="1"/>
    <col min="10244" max="10244" width="18.28515625" style="1" customWidth="1"/>
    <col min="10245" max="10496" width="9.140625" style="1"/>
    <col min="10497" max="10497" width="20" style="1" customWidth="1"/>
    <col min="10498" max="10498" width="53.7109375" style="1" customWidth="1"/>
    <col min="10499" max="10499" width="18.42578125" style="1" customWidth="1"/>
    <col min="10500" max="10500" width="18.28515625" style="1" customWidth="1"/>
    <col min="10501" max="10752" width="9.140625" style="1"/>
    <col min="10753" max="10753" width="20" style="1" customWidth="1"/>
    <col min="10754" max="10754" width="53.7109375" style="1" customWidth="1"/>
    <col min="10755" max="10755" width="18.42578125" style="1" customWidth="1"/>
    <col min="10756" max="10756" width="18.28515625" style="1" customWidth="1"/>
    <col min="10757" max="11008" width="9.140625" style="1"/>
    <col min="11009" max="11009" width="20" style="1" customWidth="1"/>
    <col min="11010" max="11010" width="53.7109375" style="1" customWidth="1"/>
    <col min="11011" max="11011" width="18.42578125" style="1" customWidth="1"/>
    <col min="11012" max="11012" width="18.28515625" style="1" customWidth="1"/>
    <col min="11013" max="11264" width="9.140625" style="1"/>
    <col min="11265" max="11265" width="20" style="1" customWidth="1"/>
    <col min="11266" max="11266" width="53.7109375" style="1" customWidth="1"/>
    <col min="11267" max="11267" width="18.42578125" style="1" customWidth="1"/>
    <col min="11268" max="11268" width="18.28515625" style="1" customWidth="1"/>
    <col min="11269" max="11520" width="9.140625" style="1"/>
    <col min="11521" max="11521" width="20" style="1" customWidth="1"/>
    <col min="11522" max="11522" width="53.7109375" style="1" customWidth="1"/>
    <col min="11523" max="11523" width="18.42578125" style="1" customWidth="1"/>
    <col min="11524" max="11524" width="18.28515625" style="1" customWidth="1"/>
    <col min="11525" max="11776" width="9.140625" style="1"/>
    <col min="11777" max="11777" width="20" style="1" customWidth="1"/>
    <col min="11778" max="11778" width="53.7109375" style="1" customWidth="1"/>
    <col min="11779" max="11779" width="18.42578125" style="1" customWidth="1"/>
    <col min="11780" max="11780" width="18.28515625" style="1" customWidth="1"/>
    <col min="11781" max="12032" width="9.140625" style="1"/>
    <col min="12033" max="12033" width="20" style="1" customWidth="1"/>
    <col min="12034" max="12034" width="53.7109375" style="1" customWidth="1"/>
    <col min="12035" max="12035" width="18.42578125" style="1" customWidth="1"/>
    <col min="12036" max="12036" width="18.28515625" style="1" customWidth="1"/>
    <col min="12037" max="12288" width="9.140625" style="1"/>
    <col min="12289" max="12289" width="20" style="1" customWidth="1"/>
    <col min="12290" max="12290" width="53.7109375" style="1" customWidth="1"/>
    <col min="12291" max="12291" width="18.42578125" style="1" customWidth="1"/>
    <col min="12292" max="12292" width="18.28515625" style="1" customWidth="1"/>
    <col min="12293" max="12544" width="9.140625" style="1"/>
    <col min="12545" max="12545" width="20" style="1" customWidth="1"/>
    <col min="12546" max="12546" width="53.7109375" style="1" customWidth="1"/>
    <col min="12547" max="12547" width="18.42578125" style="1" customWidth="1"/>
    <col min="12548" max="12548" width="18.28515625" style="1" customWidth="1"/>
    <col min="12549" max="12800" width="9.140625" style="1"/>
    <col min="12801" max="12801" width="20" style="1" customWidth="1"/>
    <col min="12802" max="12802" width="53.7109375" style="1" customWidth="1"/>
    <col min="12803" max="12803" width="18.42578125" style="1" customWidth="1"/>
    <col min="12804" max="12804" width="18.28515625" style="1" customWidth="1"/>
    <col min="12805" max="13056" width="9.140625" style="1"/>
    <col min="13057" max="13057" width="20" style="1" customWidth="1"/>
    <col min="13058" max="13058" width="53.7109375" style="1" customWidth="1"/>
    <col min="13059" max="13059" width="18.42578125" style="1" customWidth="1"/>
    <col min="13060" max="13060" width="18.28515625" style="1" customWidth="1"/>
    <col min="13061" max="13312" width="9.140625" style="1"/>
    <col min="13313" max="13313" width="20" style="1" customWidth="1"/>
    <col min="13314" max="13314" width="53.7109375" style="1" customWidth="1"/>
    <col min="13315" max="13315" width="18.42578125" style="1" customWidth="1"/>
    <col min="13316" max="13316" width="18.28515625" style="1" customWidth="1"/>
    <col min="13317" max="13568" width="9.140625" style="1"/>
    <col min="13569" max="13569" width="20" style="1" customWidth="1"/>
    <col min="13570" max="13570" width="53.7109375" style="1" customWidth="1"/>
    <col min="13571" max="13571" width="18.42578125" style="1" customWidth="1"/>
    <col min="13572" max="13572" width="18.28515625" style="1" customWidth="1"/>
    <col min="13573" max="13824" width="9.140625" style="1"/>
    <col min="13825" max="13825" width="20" style="1" customWidth="1"/>
    <col min="13826" max="13826" width="53.7109375" style="1" customWidth="1"/>
    <col min="13827" max="13827" width="18.42578125" style="1" customWidth="1"/>
    <col min="13828" max="13828" width="18.28515625" style="1" customWidth="1"/>
    <col min="13829" max="14080" width="9.140625" style="1"/>
    <col min="14081" max="14081" width="20" style="1" customWidth="1"/>
    <col min="14082" max="14082" width="53.7109375" style="1" customWidth="1"/>
    <col min="14083" max="14083" width="18.42578125" style="1" customWidth="1"/>
    <col min="14084" max="14084" width="18.28515625" style="1" customWidth="1"/>
    <col min="14085" max="14336" width="9.140625" style="1"/>
    <col min="14337" max="14337" width="20" style="1" customWidth="1"/>
    <col min="14338" max="14338" width="53.7109375" style="1" customWidth="1"/>
    <col min="14339" max="14339" width="18.42578125" style="1" customWidth="1"/>
    <col min="14340" max="14340" width="18.28515625" style="1" customWidth="1"/>
    <col min="14341" max="14592" width="9.140625" style="1"/>
    <col min="14593" max="14593" width="20" style="1" customWidth="1"/>
    <col min="14594" max="14594" width="53.7109375" style="1" customWidth="1"/>
    <col min="14595" max="14595" width="18.42578125" style="1" customWidth="1"/>
    <col min="14596" max="14596" width="18.28515625" style="1" customWidth="1"/>
    <col min="14597" max="14848" width="9.140625" style="1"/>
    <col min="14849" max="14849" width="20" style="1" customWidth="1"/>
    <col min="14850" max="14850" width="53.7109375" style="1" customWidth="1"/>
    <col min="14851" max="14851" width="18.42578125" style="1" customWidth="1"/>
    <col min="14852" max="14852" width="18.28515625" style="1" customWidth="1"/>
    <col min="14853" max="15104" width="9.140625" style="1"/>
    <col min="15105" max="15105" width="20" style="1" customWidth="1"/>
    <col min="15106" max="15106" width="53.7109375" style="1" customWidth="1"/>
    <col min="15107" max="15107" width="18.42578125" style="1" customWidth="1"/>
    <col min="15108" max="15108" width="18.28515625" style="1" customWidth="1"/>
    <col min="15109" max="15360" width="9.140625" style="1"/>
    <col min="15361" max="15361" width="20" style="1" customWidth="1"/>
    <col min="15362" max="15362" width="53.7109375" style="1" customWidth="1"/>
    <col min="15363" max="15363" width="18.42578125" style="1" customWidth="1"/>
    <col min="15364" max="15364" width="18.28515625" style="1" customWidth="1"/>
    <col min="15365" max="15616" width="9.140625" style="1"/>
    <col min="15617" max="15617" width="20" style="1" customWidth="1"/>
    <col min="15618" max="15618" width="53.7109375" style="1" customWidth="1"/>
    <col min="15619" max="15619" width="18.42578125" style="1" customWidth="1"/>
    <col min="15620" max="15620" width="18.28515625" style="1" customWidth="1"/>
    <col min="15621" max="15872" width="9.140625" style="1"/>
    <col min="15873" max="15873" width="20" style="1" customWidth="1"/>
    <col min="15874" max="15874" width="53.7109375" style="1" customWidth="1"/>
    <col min="15875" max="15875" width="18.42578125" style="1" customWidth="1"/>
    <col min="15876" max="15876" width="18.28515625" style="1" customWidth="1"/>
    <col min="15877" max="16128" width="9.140625" style="1"/>
    <col min="16129" max="16129" width="20" style="1" customWidth="1"/>
    <col min="16130" max="16130" width="53.7109375" style="1" customWidth="1"/>
    <col min="16131" max="16131" width="18.42578125" style="1" customWidth="1"/>
    <col min="16132" max="16132" width="18.28515625" style="1" customWidth="1"/>
    <col min="16133" max="16384" width="9.140625" style="1"/>
  </cols>
  <sheetData>
    <row r="1" spans="1:4" ht="15.75" customHeight="1" x14ac:dyDescent="0.2">
      <c r="C1" s="80" t="s">
        <v>551</v>
      </c>
      <c r="D1" s="80"/>
    </row>
    <row r="2" spans="1:4" ht="60.75" customHeight="1" x14ac:dyDescent="0.2">
      <c r="C2" s="80"/>
      <c r="D2" s="80"/>
    </row>
    <row r="3" spans="1:4" x14ac:dyDescent="0.2">
      <c r="C3" s="2"/>
      <c r="D3" s="2"/>
    </row>
    <row r="4" spans="1:4" s="9" customFormat="1" ht="51" customHeight="1" x14ac:dyDescent="0.3">
      <c r="A4" s="66" t="s">
        <v>527</v>
      </c>
      <c r="B4" s="67"/>
      <c r="C4" s="67"/>
      <c r="D4" s="67"/>
    </row>
    <row r="5" spans="1:4" s="9" customFormat="1" ht="18.75" x14ac:dyDescent="0.3">
      <c r="A5" s="10"/>
      <c r="C5" s="8"/>
      <c r="D5" s="8"/>
    </row>
    <row r="6" spans="1:4" s="12" customFormat="1" ht="18.75" x14ac:dyDescent="0.2">
      <c r="A6" s="81" t="s">
        <v>139</v>
      </c>
      <c r="B6" s="81" t="s">
        <v>142</v>
      </c>
      <c r="C6" s="81" t="s">
        <v>143</v>
      </c>
      <c r="D6" s="82"/>
    </row>
    <row r="7" spans="1:4" s="12" customFormat="1" ht="37.5" x14ac:dyDescent="0.2">
      <c r="A7" s="81"/>
      <c r="B7" s="81"/>
      <c r="C7" s="6" t="s">
        <v>144</v>
      </c>
      <c r="D7" s="6" t="s">
        <v>145</v>
      </c>
    </row>
    <row r="8" spans="1:4" s="99" customFormat="1" ht="11.25" x14ac:dyDescent="0.2">
      <c r="A8" s="97">
        <v>1</v>
      </c>
      <c r="B8" s="97">
        <v>2</v>
      </c>
      <c r="C8" s="97">
        <v>3</v>
      </c>
      <c r="D8" s="98">
        <v>4</v>
      </c>
    </row>
    <row r="9" spans="1:4" s="13" customFormat="1" ht="18.75" customHeight="1" x14ac:dyDescent="0.3">
      <c r="A9" s="77" t="s">
        <v>146</v>
      </c>
      <c r="B9" s="78"/>
      <c r="C9" s="78"/>
      <c r="D9" s="79"/>
    </row>
    <row r="10" spans="1:4" s="13" customFormat="1" ht="63" x14ac:dyDescent="0.3">
      <c r="A10" s="14" t="s">
        <v>147</v>
      </c>
      <c r="B10" s="15" t="s">
        <v>148</v>
      </c>
      <c r="C10" s="16">
        <v>100</v>
      </c>
      <c r="D10" s="17">
        <v>0</v>
      </c>
    </row>
    <row r="11" spans="1:4" s="13" customFormat="1" ht="94.5" x14ac:dyDescent="0.3">
      <c r="A11" s="14" t="s">
        <v>149</v>
      </c>
      <c r="B11" s="15" t="s">
        <v>150</v>
      </c>
      <c r="C11" s="16">
        <v>100</v>
      </c>
      <c r="D11" s="17">
        <v>0</v>
      </c>
    </row>
    <row r="12" spans="1:4" s="13" customFormat="1" ht="31.5" x14ac:dyDescent="0.3">
      <c r="A12" s="14" t="s">
        <v>151</v>
      </c>
      <c r="B12" s="15" t="s">
        <v>133</v>
      </c>
      <c r="C12" s="16">
        <v>100</v>
      </c>
      <c r="D12" s="17">
        <v>0</v>
      </c>
    </row>
    <row r="13" spans="1:4" s="13" customFormat="1" ht="18.75" x14ac:dyDescent="0.3">
      <c r="A13" s="77" t="s">
        <v>152</v>
      </c>
      <c r="B13" s="78"/>
      <c r="C13" s="78"/>
      <c r="D13" s="79"/>
    </row>
    <row r="14" spans="1:4" s="13" customFormat="1" ht="31.5" x14ac:dyDescent="0.3">
      <c r="A14" s="14" t="s">
        <v>153</v>
      </c>
      <c r="B14" s="15" t="s">
        <v>154</v>
      </c>
      <c r="C14" s="16">
        <v>100</v>
      </c>
      <c r="D14" s="17">
        <v>0</v>
      </c>
    </row>
    <row r="15" spans="1:4" s="13" customFormat="1" ht="78.75" x14ac:dyDescent="0.3">
      <c r="A15" s="14" t="s">
        <v>155</v>
      </c>
      <c r="B15" s="15" t="s">
        <v>156</v>
      </c>
      <c r="C15" s="16">
        <v>100</v>
      </c>
      <c r="D15" s="17">
        <v>0</v>
      </c>
    </row>
    <row r="16" spans="1:4" s="13" customFormat="1" ht="31.5" x14ac:dyDescent="0.3">
      <c r="A16" s="14" t="s">
        <v>157</v>
      </c>
      <c r="B16" s="15" t="s">
        <v>158</v>
      </c>
      <c r="C16" s="16">
        <v>100</v>
      </c>
      <c r="D16" s="17">
        <v>0</v>
      </c>
    </row>
    <row r="17" spans="1:4" s="13" customFormat="1" ht="18.75" x14ac:dyDescent="0.3">
      <c r="A17" s="77" t="s">
        <v>159</v>
      </c>
      <c r="B17" s="78"/>
      <c r="C17" s="78"/>
      <c r="D17" s="79"/>
    </row>
    <row r="18" spans="1:4" s="13" customFormat="1" ht="47.25" x14ac:dyDescent="0.3">
      <c r="A18" s="18" t="s">
        <v>160</v>
      </c>
      <c r="B18" s="19" t="s">
        <v>161</v>
      </c>
      <c r="C18" s="16">
        <v>100</v>
      </c>
      <c r="D18" s="17">
        <v>0</v>
      </c>
    </row>
    <row r="19" spans="1:4" s="13" customFormat="1" ht="78.75" x14ac:dyDescent="0.3">
      <c r="A19" s="18" t="s">
        <v>162</v>
      </c>
      <c r="B19" s="19" t="s">
        <v>163</v>
      </c>
      <c r="C19" s="16">
        <v>100</v>
      </c>
      <c r="D19" s="17">
        <v>0</v>
      </c>
    </row>
    <row r="20" spans="1:4" s="13" customFormat="1" ht="94.5" x14ac:dyDescent="0.3">
      <c r="A20" s="18" t="s">
        <v>164</v>
      </c>
      <c r="B20" s="20" t="s">
        <v>127</v>
      </c>
      <c r="C20" s="16">
        <v>100</v>
      </c>
      <c r="D20" s="17"/>
    </row>
    <row r="21" spans="1:4" s="13" customFormat="1" ht="18.75" x14ac:dyDescent="0.3">
      <c r="A21" s="77" t="s">
        <v>165</v>
      </c>
      <c r="B21" s="78"/>
      <c r="C21" s="78"/>
      <c r="D21" s="79"/>
    </row>
    <row r="22" spans="1:4" s="13" customFormat="1" ht="47.25" x14ac:dyDescent="0.3">
      <c r="A22" s="14" t="s">
        <v>166</v>
      </c>
      <c r="B22" s="15" t="s">
        <v>123</v>
      </c>
      <c r="C22" s="16">
        <v>100</v>
      </c>
      <c r="D22" s="17">
        <v>0</v>
      </c>
    </row>
    <row r="23" spans="1:4" s="13" customFormat="1" ht="31.5" x14ac:dyDescent="0.3">
      <c r="A23" s="14" t="s">
        <v>167</v>
      </c>
      <c r="B23" s="15" t="s">
        <v>168</v>
      </c>
      <c r="C23" s="16">
        <v>100</v>
      </c>
      <c r="D23" s="17">
        <v>0</v>
      </c>
    </row>
    <row r="24" spans="1:4" s="13" customFormat="1" ht="18.75" x14ac:dyDescent="0.3">
      <c r="A24" s="77" t="s">
        <v>169</v>
      </c>
      <c r="B24" s="78"/>
      <c r="C24" s="78"/>
      <c r="D24" s="79"/>
    </row>
    <row r="25" spans="1:4" s="13" customFormat="1" ht="78.75" x14ac:dyDescent="0.3">
      <c r="A25" s="14" t="s">
        <v>170</v>
      </c>
      <c r="B25" s="15" t="s">
        <v>107</v>
      </c>
      <c r="C25" s="16">
        <v>100</v>
      </c>
      <c r="D25" s="17">
        <v>0</v>
      </c>
    </row>
    <row r="26" spans="1:4" s="13" customFormat="1" ht="18.75" x14ac:dyDescent="0.3">
      <c r="A26" s="74" t="s">
        <v>171</v>
      </c>
      <c r="B26" s="75"/>
      <c r="C26" s="75"/>
      <c r="D26" s="76"/>
    </row>
    <row r="27" spans="1:4" s="13" customFormat="1" ht="47.25" x14ac:dyDescent="0.3">
      <c r="A27" s="14" t="s">
        <v>172</v>
      </c>
      <c r="B27" s="15" t="s">
        <v>105</v>
      </c>
      <c r="C27" s="16">
        <v>100</v>
      </c>
      <c r="D27" s="17">
        <v>0</v>
      </c>
    </row>
    <row r="28" spans="1:4" s="13" customFormat="1" ht="18.75" x14ac:dyDescent="0.3">
      <c r="A28" s="74" t="s">
        <v>173</v>
      </c>
      <c r="B28" s="75"/>
      <c r="C28" s="75"/>
      <c r="D28" s="76"/>
    </row>
    <row r="29" spans="1:4" s="13" customFormat="1" ht="47.25" x14ac:dyDescent="0.3">
      <c r="A29" s="14" t="s">
        <v>174</v>
      </c>
      <c r="B29" s="15" t="s">
        <v>175</v>
      </c>
      <c r="C29" s="16">
        <v>100</v>
      </c>
      <c r="D29" s="17">
        <v>0</v>
      </c>
    </row>
    <row r="30" spans="1:4" s="13" customFormat="1" ht="63" x14ac:dyDescent="0.3">
      <c r="A30" s="14" t="s">
        <v>176</v>
      </c>
      <c r="B30" s="15" t="s">
        <v>177</v>
      </c>
      <c r="C30" s="16">
        <v>100</v>
      </c>
      <c r="D30" s="17">
        <v>0</v>
      </c>
    </row>
    <row r="31" spans="1:4" s="13" customFormat="1" ht="63" x14ac:dyDescent="0.3">
      <c r="A31" s="14" t="s">
        <v>178</v>
      </c>
      <c r="B31" s="15" t="s">
        <v>179</v>
      </c>
      <c r="C31" s="16">
        <v>100</v>
      </c>
      <c r="D31" s="17"/>
    </row>
    <row r="32" spans="1:4" s="13" customFormat="1" ht="78.75" x14ac:dyDescent="0.3">
      <c r="A32" s="14" t="s">
        <v>180</v>
      </c>
      <c r="B32" s="15" t="s">
        <v>181</v>
      </c>
      <c r="C32" s="16">
        <v>100</v>
      </c>
      <c r="D32" s="17">
        <v>0</v>
      </c>
    </row>
    <row r="33" spans="1:4" s="13" customFormat="1" ht="63" x14ac:dyDescent="0.3">
      <c r="A33" s="14" t="s">
        <v>182</v>
      </c>
      <c r="B33" s="15" t="s">
        <v>183</v>
      </c>
      <c r="C33" s="16">
        <v>100</v>
      </c>
      <c r="D33" s="17">
        <v>0</v>
      </c>
    </row>
    <row r="34" spans="1:4" s="13" customFormat="1" ht="18.75" x14ac:dyDescent="0.3">
      <c r="A34" s="74" t="s">
        <v>184</v>
      </c>
      <c r="B34" s="75"/>
      <c r="C34" s="75"/>
      <c r="D34" s="76"/>
    </row>
    <row r="35" spans="1:4" s="13" customFormat="1" ht="31.5" x14ac:dyDescent="0.3">
      <c r="A35" s="14" t="s">
        <v>185</v>
      </c>
      <c r="B35" s="15" t="s">
        <v>91</v>
      </c>
      <c r="C35" s="16">
        <v>100</v>
      </c>
      <c r="D35" s="17">
        <v>0</v>
      </c>
    </row>
    <row r="36" spans="1:4" s="13" customFormat="1" ht="31.5" x14ac:dyDescent="0.3">
      <c r="A36" s="14" t="s">
        <v>186</v>
      </c>
      <c r="B36" s="15" t="s">
        <v>187</v>
      </c>
      <c r="C36" s="16">
        <v>100</v>
      </c>
      <c r="D36" s="17">
        <v>0</v>
      </c>
    </row>
    <row r="37" spans="1:4" s="13" customFormat="1" ht="18.75" x14ac:dyDescent="0.3">
      <c r="A37" s="77" t="s">
        <v>188</v>
      </c>
      <c r="B37" s="78"/>
      <c r="C37" s="78"/>
      <c r="D37" s="79"/>
    </row>
    <row r="38" spans="1:4" s="21" customFormat="1" ht="63" x14ac:dyDescent="0.3">
      <c r="A38" s="14" t="s">
        <v>189</v>
      </c>
      <c r="B38" s="15" t="s">
        <v>190</v>
      </c>
      <c r="C38" s="16">
        <v>100</v>
      </c>
      <c r="D38" s="17">
        <v>0</v>
      </c>
    </row>
    <row r="39" spans="1:4" s="13" customFormat="1" ht="18.75" x14ac:dyDescent="0.3">
      <c r="A39" s="77" t="s">
        <v>191</v>
      </c>
      <c r="B39" s="78"/>
      <c r="C39" s="78"/>
      <c r="D39" s="79"/>
    </row>
    <row r="40" spans="1:4" ht="63" x14ac:dyDescent="0.2">
      <c r="A40" s="14" t="s">
        <v>192</v>
      </c>
      <c r="B40" s="15" t="s">
        <v>0</v>
      </c>
      <c r="C40" s="16">
        <v>100</v>
      </c>
      <c r="D40" s="17">
        <v>0</v>
      </c>
    </row>
  </sheetData>
  <mergeCells count="15">
    <mergeCell ref="A34:D34"/>
    <mergeCell ref="A37:D37"/>
    <mergeCell ref="A39:D39"/>
    <mergeCell ref="C1:D2"/>
    <mergeCell ref="A13:D13"/>
    <mergeCell ref="A17:D17"/>
    <mergeCell ref="A21:D21"/>
    <mergeCell ref="A24:D24"/>
    <mergeCell ref="A26:D26"/>
    <mergeCell ref="A28:D28"/>
    <mergeCell ref="A4:D4"/>
    <mergeCell ref="A6:A7"/>
    <mergeCell ref="B6:B7"/>
    <mergeCell ref="C6:D6"/>
    <mergeCell ref="A9:D9"/>
  </mergeCells>
  <pageMargins left="0.9055118110236221" right="0" top="0" bottom="0" header="0" footer="0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abSelected="1" view="pageBreakPreview" topLeftCell="A196" zoomScale="60" zoomScaleNormal="100" workbookViewId="0">
      <selection activeCell="B14" sqref="B14"/>
    </sheetView>
  </sheetViews>
  <sheetFormatPr defaultRowHeight="15.75" x14ac:dyDescent="0.25"/>
  <cols>
    <col min="1" max="1" width="33.140625" style="35" customWidth="1"/>
    <col min="2" max="2" width="56.5703125" style="36" customWidth="1"/>
    <col min="3" max="3" width="16.140625" style="35" hidden="1" customWidth="1"/>
    <col min="4" max="4" width="16.7109375" style="34" customWidth="1"/>
    <col min="5" max="5" width="19.85546875" style="26" customWidth="1"/>
    <col min="6" max="6" width="21.140625" style="26" hidden="1" customWidth="1"/>
    <col min="7" max="7" width="17.5703125" style="26" hidden="1" customWidth="1"/>
    <col min="8" max="8" width="15.42578125" style="26" hidden="1" customWidth="1"/>
    <col min="9" max="9" width="13.85546875" style="26" hidden="1" customWidth="1"/>
    <col min="10" max="10" width="13" style="26" hidden="1" customWidth="1"/>
    <col min="11" max="11" width="11.28515625" style="26" hidden="1" customWidth="1"/>
    <col min="12" max="12" width="0" style="26" hidden="1" customWidth="1"/>
    <col min="13" max="254" width="9.140625" style="26"/>
    <col min="255" max="255" width="33.140625" style="26" customWidth="1"/>
    <col min="256" max="256" width="50.42578125" style="26" customWidth="1"/>
    <col min="257" max="257" width="0" style="26" hidden="1" customWidth="1"/>
    <col min="258" max="258" width="16.7109375" style="26" customWidth="1"/>
    <col min="259" max="259" width="19.85546875" style="26" customWidth="1"/>
    <col min="260" max="260" width="21.140625" style="26" customWidth="1"/>
    <col min="261" max="266" width="0" style="26" hidden="1" customWidth="1"/>
    <col min="267" max="267" width="14.85546875" style="26" bestFit="1" customWidth="1"/>
    <col min="268" max="268" width="16.28515625" style="26" customWidth="1"/>
    <col min="269" max="510" width="9.140625" style="26"/>
    <col min="511" max="511" width="33.140625" style="26" customWidth="1"/>
    <col min="512" max="512" width="50.42578125" style="26" customWidth="1"/>
    <col min="513" max="513" width="0" style="26" hidden="1" customWidth="1"/>
    <col min="514" max="514" width="16.7109375" style="26" customWidth="1"/>
    <col min="515" max="515" width="19.85546875" style="26" customWidth="1"/>
    <col min="516" max="516" width="21.140625" style="26" customWidth="1"/>
    <col min="517" max="522" width="0" style="26" hidden="1" customWidth="1"/>
    <col min="523" max="523" width="14.85546875" style="26" bestFit="1" customWidth="1"/>
    <col min="524" max="524" width="16.28515625" style="26" customWidth="1"/>
    <col min="525" max="766" width="9.140625" style="26"/>
    <col min="767" max="767" width="33.140625" style="26" customWidth="1"/>
    <col min="768" max="768" width="50.42578125" style="26" customWidth="1"/>
    <col min="769" max="769" width="0" style="26" hidden="1" customWidth="1"/>
    <col min="770" max="770" width="16.7109375" style="26" customWidth="1"/>
    <col min="771" max="771" width="19.85546875" style="26" customWidth="1"/>
    <col min="772" max="772" width="21.140625" style="26" customWidth="1"/>
    <col min="773" max="778" width="0" style="26" hidden="1" customWidth="1"/>
    <col min="779" max="779" width="14.85546875" style="26" bestFit="1" customWidth="1"/>
    <col min="780" max="780" width="16.28515625" style="26" customWidth="1"/>
    <col min="781" max="1022" width="9.140625" style="26"/>
    <col min="1023" max="1023" width="33.140625" style="26" customWidth="1"/>
    <col min="1024" max="1024" width="50.42578125" style="26" customWidth="1"/>
    <col min="1025" max="1025" width="0" style="26" hidden="1" customWidth="1"/>
    <col min="1026" max="1026" width="16.7109375" style="26" customWidth="1"/>
    <col min="1027" max="1027" width="19.85546875" style="26" customWidth="1"/>
    <col min="1028" max="1028" width="21.140625" style="26" customWidth="1"/>
    <col min="1029" max="1034" width="0" style="26" hidden="1" customWidth="1"/>
    <col min="1035" max="1035" width="14.85546875" style="26" bestFit="1" customWidth="1"/>
    <col min="1036" max="1036" width="16.28515625" style="26" customWidth="1"/>
    <col min="1037" max="1278" width="9.140625" style="26"/>
    <col min="1279" max="1279" width="33.140625" style="26" customWidth="1"/>
    <col min="1280" max="1280" width="50.42578125" style="26" customWidth="1"/>
    <col min="1281" max="1281" width="0" style="26" hidden="1" customWidth="1"/>
    <col min="1282" max="1282" width="16.7109375" style="26" customWidth="1"/>
    <col min="1283" max="1283" width="19.85546875" style="26" customWidth="1"/>
    <col min="1284" max="1284" width="21.140625" style="26" customWidth="1"/>
    <col min="1285" max="1290" width="0" style="26" hidden="1" customWidth="1"/>
    <col min="1291" max="1291" width="14.85546875" style="26" bestFit="1" customWidth="1"/>
    <col min="1292" max="1292" width="16.28515625" style="26" customWidth="1"/>
    <col min="1293" max="1534" width="9.140625" style="26"/>
    <col min="1535" max="1535" width="33.140625" style="26" customWidth="1"/>
    <col min="1536" max="1536" width="50.42578125" style="26" customWidth="1"/>
    <col min="1537" max="1537" width="0" style="26" hidden="1" customWidth="1"/>
    <col min="1538" max="1538" width="16.7109375" style="26" customWidth="1"/>
    <col min="1539" max="1539" width="19.85546875" style="26" customWidth="1"/>
    <col min="1540" max="1540" width="21.140625" style="26" customWidth="1"/>
    <col min="1541" max="1546" width="0" style="26" hidden="1" customWidth="1"/>
    <col min="1547" max="1547" width="14.85546875" style="26" bestFit="1" customWidth="1"/>
    <col min="1548" max="1548" width="16.28515625" style="26" customWidth="1"/>
    <col min="1549" max="1790" width="9.140625" style="26"/>
    <col min="1791" max="1791" width="33.140625" style="26" customWidth="1"/>
    <col min="1792" max="1792" width="50.42578125" style="26" customWidth="1"/>
    <col min="1793" max="1793" width="0" style="26" hidden="1" customWidth="1"/>
    <col min="1794" max="1794" width="16.7109375" style="26" customWidth="1"/>
    <col min="1795" max="1795" width="19.85546875" style="26" customWidth="1"/>
    <col min="1796" max="1796" width="21.140625" style="26" customWidth="1"/>
    <col min="1797" max="1802" width="0" style="26" hidden="1" customWidth="1"/>
    <col min="1803" max="1803" width="14.85546875" style="26" bestFit="1" customWidth="1"/>
    <col min="1804" max="1804" width="16.28515625" style="26" customWidth="1"/>
    <col min="1805" max="2046" width="9.140625" style="26"/>
    <col min="2047" max="2047" width="33.140625" style="26" customWidth="1"/>
    <col min="2048" max="2048" width="50.42578125" style="26" customWidth="1"/>
    <col min="2049" max="2049" width="0" style="26" hidden="1" customWidth="1"/>
    <col min="2050" max="2050" width="16.7109375" style="26" customWidth="1"/>
    <col min="2051" max="2051" width="19.85546875" style="26" customWidth="1"/>
    <col min="2052" max="2052" width="21.140625" style="26" customWidth="1"/>
    <col min="2053" max="2058" width="0" style="26" hidden="1" customWidth="1"/>
    <col min="2059" max="2059" width="14.85546875" style="26" bestFit="1" customWidth="1"/>
    <col min="2060" max="2060" width="16.28515625" style="26" customWidth="1"/>
    <col min="2061" max="2302" width="9.140625" style="26"/>
    <col min="2303" max="2303" width="33.140625" style="26" customWidth="1"/>
    <col min="2304" max="2304" width="50.42578125" style="26" customWidth="1"/>
    <col min="2305" max="2305" width="0" style="26" hidden="1" customWidth="1"/>
    <col min="2306" max="2306" width="16.7109375" style="26" customWidth="1"/>
    <col min="2307" max="2307" width="19.85546875" style="26" customWidth="1"/>
    <col min="2308" max="2308" width="21.140625" style="26" customWidth="1"/>
    <col min="2309" max="2314" width="0" style="26" hidden="1" customWidth="1"/>
    <col min="2315" max="2315" width="14.85546875" style="26" bestFit="1" customWidth="1"/>
    <col min="2316" max="2316" width="16.28515625" style="26" customWidth="1"/>
    <col min="2317" max="2558" width="9.140625" style="26"/>
    <col min="2559" max="2559" width="33.140625" style="26" customWidth="1"/>
    <col min="2560" max="2560" width="50.42578125" style="26" customWidth="1"/>
    <col min="2561" max="2561" width="0" style="26" hidden="1" customWidth="1"/>
    <col min="2562" max="2562" width="16.7109375" style="26" customWidth="1"/>
    <col min="2563" max="2563" width="19.85546875" style="26" customWidth="1"/>
    <col min="2564" max="2564" width="21.140625" style="26" customWidth="1"/>
    <col min="2565" max="2570" width="0" style="26" hidden="1" customWidth="1"/>
    <col min="2571" max="2571" width="14.85546875" style="26" bestFit="1" customWidth="1"/>
    <col min="2572" max="2572" width="16.28515625" style="26" customWidth="1"/>
    <col min="2573" max="2814" width="9.140625" style="26"/>
    <col min="2815" max="2815" width="33.140625" style="26" customWidth="1"/>
    <col min="2816" max="2816" width="50.42578125" style="26" customWidth="1"/>
    <col min="2817" max="2817" width="0" style="26" hidden="1" customWidth="1"/>
    <col min="2818" max="2818" width="16.7109375" style="26" customWidth="1"/>
    <col min="2819" max="2819" width="19.85546875" style="26" customWidth="1"/>
    <col min="2820" max="2820" width="21.140625" style="26" customWidth="1"/>
    <col min="2821" max="2826" width="0" style="26" hidden="1" customWidth="1"/>
    <col min="2827" max="2827" width="14.85546875" style="26" bestFit="1" customWidth="1"/>
    <col min="2828" max="2828" width="16.28515625" style="26" customWidth="1"/>
    <col min="2829" max="3070" width="9.140625" style="26"/>
    <col min="3071" max="3071" width="33.140625" style="26" customWidth="1"/>
    <col min="3072" max="3072" width="50.42578125" style="26" customWidth="1"/>
    <col min="3073" max="3073" width="0" style="26" hidden="1" customWidth="1"/>
    <col min="3074" max="3074" width="16.7109375" style="26" customWidth="1"/>
    <col min="3075" max="3075" width="19.85546875" style="26" customWidth="1"/>
    <col min="3076" max="3076" width="21.140625" style="26" customWidth="1"/>
    <col min="3077" max="3082" width="0" style="26" hidden="1" customWidth="1"/>
    <col min="3083" max="3083" width="14.85546875" style="26" bestFit="1" customWidth="1"/>
    <col min="3084" max="3084" width="16.28515625" style="26" customWidth="1"/>
    <col min="3085" max="3326" width="9.140625" style="26"/>
    <col min="3327" max="3327" width="33.140625" style="26" customWidth="1"/>
    <col min="3328" max="3328" width="50.42578125" style="26" customWidth="1"/>
    <col min="3329" max="3329" width="0" style="26" hidden="1" customWidth="1"/>
    <col min="3330" max="3330" width="16.7109375" style="26" customWidth="1"/>
    <col min="3331" max="3331" width="19.85546875" style="26" customWidth="1"/>
    <col min="3332" max="3332" width="21.140625" style="26" customWidth="1"/>
    <col min="3333" max="3338" width="0" style="26" hidden="1" customWidth="1"/>
    <col min="3339" max="3339" width="14.85546875" style="26" bestFit="1" customWidth="1"/>
    <col min="3340" max="3340" width="16.28515625" style="26" customWidth="1"/>
    <col min="3341" max="3582" width="9.140625" style="26"/>
    <col min="3583" max="3583" width="33.140625" style="26" customWidth="1"/>
    <col min="3584" max="3584" width="50.42578125" style="26" customWidth="1"/>
    <col min="3585" max="3585" width="0" style="26" hidden="1" customWidth="1"/>
    <col min="3586" max="3586" width="16.7109375" style="26" customWidth="1"/>
    <col min="3587" max="3587" width="19.85546875" style="26" customWidth="1"/>
    <col min="3588" max="3588" width="21.140625" style="26" customWidth="1"/>
    <col min="3589" max="3594" width="0" style="26" hidden="1" customWidth="1"/>
    <col min="3595" max="3595" width="14.85546875" style="26" bestFit="1" customWidth="1"/>
    <col min="3596" max="3596" width="16.28515625" style="26" customWidth="1"/>
    <col min="3597" max="3838" width="9.140625" style="26"/>
    <col min="3839" max="3839" width="33.140625" style="26" customWidth="1"/>
    <col min="3840" max="3840" width="50.42578125" style="26" customWidth="1"/>
    <col min="3841" max="3841" width="0" style="26" hidden="1" customWidth="1"/>
    <col min="3842" max="3842" width="16.7109375" style="26" customWidth="1"/>
    <col min="3843" max="3843" width="19.85546875" style="26" customWidth="1"/>
    <col min="3844" max="3844" width="21.140625" style="26" customWidth="1"/>
    <col min="3845" max="3850" width="0" style="26" hidden="1" customWidth="1"/>
    <col min="3851" max="3851" width="14.85546875" style="26" bestFit="1" customWidth="1"/>
    <col min="3852" max="3852" width="16.28515625" style="26" customWidth="1"/>
    <col min="3853" max="4094" width="9.140625" style="26"/>
    <col min="4095" max="4095" width="33.140625" style="26" customWidth="1"/>
    <col min="4096" max="4096" width="50.42578125" style="26" customWidth="1"/>
    <col min="4097" max="4097" width="0" style="26" hidden="1" customWidth="1"/>
    <col min="4098" max="4098" width="16.7109375" style="26" customWidth="1"/>
    <col min="4099" max="4099" width="19.85546875" style="26" customWidth="1"/>
    <col min="4100" max="4100" width="21.140625" style="26" customWidth="1"/>
    <col min="4101" max="4106" width="0" style="26" hidden="1" customWidth="1"/>
    <col min="4107" max="4107" width="14.85546875" style="26" bestFit="1" customWidth="1"/>
    <col min="4108" max="4108" width="16.28515625" style="26" customWidth="1"/>
    <col min="4109" max="4350" width="9.140625" style="26"/>
    <col min="4351" max="4351" width="33.140625" style="26" customWidth="1"/>
    <col min="4352" max="4352" width="50.42578125" style="26" customWidth="1"/>
    <col min="4353" max="4353" width="0" style="26" hidden="1" customWidth="1"/>
    <col min="4354" max="4354" width="16.7109375" style="26" customWidth="1"/>
    <col min="4355" max="4355" width="19.85546875" style="26" customWidth="1"/>
    <col min="4356" max="4356" width="21.140625" style="26" customWidth="1"/>
    <col min="4357" max="4362" width="0" style="26" hidden="1" customWidth="1"/>
    <col min="4363" max="4363" width="14.85546875" style="26" bestFit="1" customWidth="1"/>
    <col min="4364" max="4364" width="16.28515625" style="26" customWidth="1"/>
    <col min="4365" max="4606" width="9.140625" style="26"/>
    <col min="4607" max="4607" width="33.140625" style="26" customWidth="1"/>
    <col min="4608" max="4608" width="50.42578125" style="26" customWidth="1"/>
    <col min="4609" max="4609" width="0" style="26" hidden="1" customWidth="1"/>
    <col min="4610" max="4610" width="16.7109375" style="26" customWidth="1"/>
    <col min="4611" max="4611" width="19.85546875" style="26" customWidth="1"/>
    <col min="4612" max="4612" width="21.140625" style="26" customWidth="1"/>
    <col min="4613" max="4618" width="0" style="26" hidden="1" customWidth="1"/>
    <col min="4619" max="4619" width="14.85546875" style="26" bestFit="1" customWidth="1"/>
    <col min="4620" max="4620" width="16.28515625" style="26" customWidth="1"/>
    <col min="4621" max="4862" width="9.140625" style="26"/>
    <col min="4863" max="4863" width="33.140625" style="26" customWidth="1"/>
    <col min="4864" max="4864" width="50.42578125" style="26" customWidth="1"/>
    <col min="4865" max="4865" width="0" style="26" hidden="1" customWidth="1"/>
    <col min="4866" max="4866" width="16.7109375" style="26" customWidth="1"/>
    <col min="4867" max="4867" width="19.85546875" style="26" customWidth="1"/>
    <col min="4868" max="4868" width="21.140625" style="26" customWidth="1"/>
    <col min="4869" max="4874" width="0" style="26" hidden="1" customWidth="1"/>
    <col min="4875" max="4875" width="14.85546875" style="26" bestFit="1" customWidth="1"/>
    <col min="4876" max="4876" width="16.28515625" style="26" customWidth="1"/>
    <col min="4877" max="5118" width="9.140625" style="26"/>
    <col min="5119" max="5119" width="33.140625" style="26" customWidth="1"/>
    <col min="5120" max="5120" width="50.42578125" style="26" customWidth="1"/>
    <col min="5121" max="5121" width="0" style="26" hidden="1" customWidth="1"/>
    <col min="5122" max="5122" width="16.7109375" style="26" customWidth="1"/>
    <col min="5123" max="5123" width="19.85546875" style="26" customWidth="1"/>
    <col min="5124" max="5124" width="21.140625" style="26" customWidth="1"/>
    <col min="5125" max="5130" width="0" style="26" hidden="1" customWidth="1"/>
    <col min="5131" max="5131" width="14.85546875" style="26" bestFit="1" customWidth="1"/>
    <col min="5132" max="5132" width="16.28515625" style="26" customWidth="1"/>
    <col min="5133" max="5374" width="9.140625" style="26"/>
    <col min="5375" max="5375" width="33.140625" style="26" customWidth="1"/>
    <col min="5376" max="5376" width="50.42578125" style="26" customWidth="1"/>
    <col min="5377" max="5377" width="0" style="26" hidden="1" customWidth="1"/>
    <col min="5378" max="5378" width="16.7109375" style="26" customWidth="1"/>
    <col min="5379" max="5379" width="19.85546875" style="26" customWidth="1"/>
    <col min="5380" max="5380" width="21.140625" style="26" customWidth="1"/>
    <col min="5381" max="5386" width="0" style="26" hidden="1" customWidth="1"/>
    <col min="5387" max="5387" width="14.85546875" style="26" bestFit="1" customWidth="1"/>
    <col min="5388" max="5388" width="16.28515625" style="26" customWidth="1"/>
    <col min="5389" max="5630" width="9.140625" style="26"/>
    <col min="5631" max="5631" width="33.140625" style="26" customWidth="1"/>
    <col min="5632" max="5632" width="50.42578125" style="26" customWidth="1"/>
    <col min="5633" max="5633" width="0" style="26" hidden="1" customWidth="1"/>
    <col min="5634" max="5634" width="16.7109375" style="26" customWidth="1"/>
    <col min="5635" max="5635" width="19.85546875" style="26" customWidth="1"/>
    <col min="5636" max="5636" width="21.140625" style="26" customWidth="1"/>
    <col min="5637" max="5642" width="0" style="26" hidden="1" customWidth="1"/>
    <col min="5643" max="5643" width="14.85546875" style="26" bestFit="1" customWidth="1"/>
    <col min="5644" max="5644" width="16.28515625" style="26" customWidth="1"/>
    <col min="5645" max="5886" width="9.140625" style="26"/>
    <col min="5887" max="5887" width="33.140625" style="26" customWidth="1"/>
    <col min="5888" max="5888" width="50.42578125" style="26" customWidth="1"/>
    <col min="5889" max="5889" width="0" style="26" hidden="1" customWidth="1"/>
    <col min="5890" max="5890" width="16.7109375" style="26" customWidth="1"/>
    <col min="5891" max="5891" width="19.85546875" style="26" customWidth="1"/>
    <col min="5892" max="5892" width="21.140625" style="26" customWidth="1"/>
    <col min="5893" max="5898" width="0" style="26" hidden="1" customWidth="1"/>
    <col min="5899" max="5899" width="14.85546875" style="26" bestFit="1" customWidth="1"/>
    <col min="5900" max="5900" width="16.28515625" style="26" customWidth="1"/>
    <col min="5901" max="6142" width="9.140625" style="26"/>
    <col min="6143" max="6143" width="33.140625" style="26" customWidth="1"/>
    <col min="6144" max="6144" width="50.42578125" style="26" customWidth="1"/>
    <col min="6145" max="6145" width="0" style="26" hidden="1" customWidth="1"/>
    <col min="6146" max="6146" width="16.7109375" style="26" customWidth="1"/>
    <col min="6147" max="6147" width="19.85546875" style="26" customWidth="1"/>
    <col min="6148" max="6148" width="21.140625" style="26" customWidth="1"/>
    <col min="6149" max="6154" width="0" style="26" hidden="1" customWidth="1"/>
    <col min="6155" max="6155" width="14.85546875" style="26" bestFit="1" customWidth="1"/>
    <col min="6156" max="6156" width="16.28515625" style="26" customWidth="1"/>
    <col min="6157" max="6398" width="9.140625" style="26"/>
    <col min="6399" max="6399" width="33.140625" style="26" customWidth="1"/>
    <col min="6400" max="6400" width="50.42578125" style="26" customWidth="1"/>
    <col min="6401" max="6401" width="0" style="26" hidden="1" customWidth="1"/>
    <col min="6402" max="6402" width="16.7109375" style="26" customWidth="1"/>
    <col min="6403" max="6403" width="19.85546875" style="26" customWidth="1"/>
    <col min="6404" max="6404" width="21.140625" style="26" customWidth="1"/>
    <col min="6405" max="6410" width="0" style="26" hidden="1" customWidth="1"/>
    <col min="6411" max="6411" width="14.85546875" style="26" bestFit="1" customWidth="1"/>
    <col min="6412" max="6412" width="16.28515625" style="26" customWidth="1"/>
    <col min="6413" max="6654" width="9.140625" style="26"/>
    <col min="6655" max="6655" width="33.140625" style="26" customWidth="1"/>
    <col min="6656" max="6656" width="50.42578125" style="26" customWidth="1"/>
    <col min="6657" max="6657" width="0" style="26" hidden="1" customWidth="1"/>
    <col min="6658" max="6658" width="16.7109375" style="26" customWidth="1"/>
    <col min="6659" max="6659" width="19.85546875" style="26" customWidth="1"/>
    <col min="6660" max="6660" width="21.140625" style="26" customWidth="1"/>
    <col min="6661" max="6666" width="0" style="26" hidden="1" customWidth="1"/>
    <col min="6667" max="6667" width="14.85546875" style="26" bestFit="1" customWidth="1"/>
    <col min="6668" max="6668" width="16.28515625" style="26" customWidth="1"/>
    <col min="6669" max="6910" width="9.140625" style="26"/>
    <col min="6911" max="6911" width="33.140625" style="26" customWidth="1"/>
    <col min="6912" max="6912" width="50.42578125" style="26" customWidth="1"/>
    <col min="6913" max="6913" width="0" style="26" hidden="1" customWidth="1"/>
    <col min="6914" max="6914" width="16.7109375" style="26" customWidth="1"/>
    <col min="6915" max="6915" width="19.85546875" style="26" customWidth="1"/>
    <col min="6916" max="6916" width="21.140625" style="26" customWidth="1"/>
    <col min="6917" max="6922" width="0" style="26" hidden="1" customWidth="1"/>
    <col min="6923" max="6923" width="14.85546875" style="26" bestFit="1" customWidth="1"/>
    <col min="6924" max="6924" width="16.28515625" style="26" customWidth="1"/>
    <col min="6925" max="7166" width="9.140625" style="26"/>
    <col min="7167" max="7167" width="33.140625" style="26" customWidth="1"/>
    <col min="7168" max="7168" width="50.42578125" style="26" customWidth="1"/>
    <col min="7169" max="7169" width="0" style="26" hidden="1" customWidth="1"/>
    <col min="7170" max="7170" width="16.7109375" style="26" customWidth="1"/>
    <col min="7171" max="7171" width="19.85546875" style="26" customWidth="1"/>
    <col min="7172" max="7172" width="21.140625" style="26" customWidth="1"/>
    <col min="7173" max="7178" width="0" style="26" hidden="1" customWidth="1"/>
    <col min="7179" max="7179" width="14.85546875" style="26" bestFit="1" customWidth="1"/>
    <col min="7180" max="7180" width="16.28515625" style="26" customWidth="1"/>
    <col min="7181" max="7422" width="9.140625" style="26"/>
    <col min="7423" max="7423" width="33.140625" style="26" customWidth="1"/>
    <col min="7424" max="7424" width="50.42578125" style="26" customWidth="1"/>
    <col min="7425" max="7425" width="0" style="26" hidden="1" customWidth="1"/>
    <col min="7426" max="7426" width="16.7109375" style="26" customWidth="1"/>
    <col min="7427" max="7427" width="19.85546875" style="26" customWidth="1"/>
    <col min="7428" max="7428" width="21.140625" style="26" customWidth="1"/>
    <col min="7429" max="7434" width="0" style="26" hidden="1" customWidth="1"/>
    <col min="7435" max="7435" width="14.85546875" style="26" bestFit="1" customWidth="1"/>
    <col min="7436" max="7436" width="16.28515625" style="26" customWidth="1"/>
    <col min="7437" max="7678" width="9.140625" style="26"/>
    <col min="7679" max="7679" width="33.140625" style="26" customWidth="1"/>
    <col min="7680" max="7680" width="50.42578125" style="26" customWidth="1"/>
    <col min="7681" max="7681" width="0" style="26" hidden="1" customWidth="1"/>
    <col min="7682" max="7682" width="16.7109375" style="26" customWidth="1"/>
    <col min="7683" max="7683" width="19.85546875" style="26" customWidth="1"/>
    <col min="7684" max="7684" width="21.140625" style="26" customWidth="1"/>
    <col min="7685" max="7690" width="0" style="26" hidden="1" customWidth="1"/>
    <col min="7691" max="7691" width="14.85546875" style="26" bestFit="1" customWidth="1"/>
    <col min="7692" max="7692" width="16.28515625" style="26" customWidth="1"/>
    <col min="7693" max="7934" width="9.140625" style="26"/>
    <col min="7935" max="7935" width="33.140625" style="26" customWidth="1"/>
    <col min="7936" max="7936" width="50.42578125" style="26" customWidth="1"/>
    <col min="7937" max="7937" width="0" style="26" hidden="1" customWidth="1"/>
    <col min="7938" max="7938" width="16.7109375" style="26" customWidth="1"/>
    <col min="7939" max="7939" width="19.85546875" style="26" customWidth="1"/>
    <col min="7940" max="7940" width="21.140625" style="26" customWidth="1"/>
    <col min="7941" max="7946" width="0" style="26" hidden="1" customWidth="1"/>
    <col min="7947" max="7947" width="14.85546875" style="26" bestFit="1" customWidth="1"/>
    <col min="7948" max="7948" width="16.28515625" style="26" customWidth="1"/>
    <col min="7949" max="8190" width="9.140625" style="26"/>
    <col min="8191" max="8191" width="33.140625" style="26" customWidth="1"/>
    <col min="8192" max="8192" width="50.42578125" style="26" customWidth="1"/>
    <col min="8193" max="8193" width="0" style="26" hidden="1" customWidth="1"/>
    <col min="8194" max="8194" width="16.7109375" style="26" customWidth="1"/>
    <col min="8195" max="8195" width="19.85546875" style="26" customWidth="1"/>
    <col min="8196" max="8196" width="21.140625" style="26" customWidth="1"/>
    <col min="8197" max="8202" width="0" style="26" hidden="1" customWidth="1"/>
    <col min="8203" max="8203" width="14.85546875" style="26" bestFit="1" customWidth="1"/>
    <col min="8204" max="8204" width="16.28515625" style="26" customWidth="1"/>
    <col min="8205" max="8446" width="9.140625" style="26"/>
    <col min="8447" max="8447" width="33.140625" style="26" customWidth="1"/>
    <col min="8448" max="8448" width="50.42578125" style="26" customWidth="1"/>
    <col min="8449" max="8449" width="0" style="26" hidden="1" customWidth="1"/>
    <col min="8450" max="8450" width="16.7109375" style="26" customWidth="1"/>
    <col min="8451" max="8451" width="19.85546875" style="26" customWidth="1"/>
    <col min="8452" max="8452" width="21.140625" style="26" customWidth="1"/>
    <col min="8453" max="8458" width="0" style="26" hidden="1" customWidth="1"/>
    <col min="8459" max="8459" width="14.85546875" style="26" bestFit="1" customWidth="1"/>
    <col min="8460" max="8460" width="16.28515625" style="26" customWidth="1"/>
    <col min="8461" max="8702" width="9.140625" style="26"/>
    <col min="8703" max="8703" width="33.140625" style="26" customWidth="1"/>
    <col min="8704" max="8704" width="50.42578125" style="26" customWidth="1"/>
    <col min="8705" max="8705" width="0" style="26" hidden="1" customWidth="1"/>
    <col min="8706" max="8706" width="16.7109375" style="26" customWidth="1"/>
    <col min="8707" max="8707" width="19.85546875" style="26" customWidth="1"/>
    <col min="8708" max="8708" width="21.140625" style="26" customWidth="1"/>
    <col min="8709" max="8714" width="0" style="26" hidden="1" customWidth="1"/>
    <col min="8715" max="8715" width="14.85546875" style="26" bestFit="1" customWidth="1"/>
    <col min="8716" max="8716" width="16.28515625" style="26" customWidth="1"/>
    <col min="8717" max="8958" width="9.140625" style="26"/>
    <col min="8959" max="8959" width="33.140625" style="26" customWidth="1"/>
    <col min="8960" max="8960" width="50.42578125" style="26" customWidth="1"/>
    <col min="8961" max="8961" width="0" style="26" hidden="1" customWidth="1"/>
    <col min="8962" max="8962" width="16.7109375" style="26" customWidth="1"/>
    <col min="8963" max="8963" width="19.85546875" style="26" customWidth="1"/>
    <col min="8964" max="8964" width="21.140625" style="26" customWidth="1"/>
    <col min="8965" max="8970" width="0" style="26" hidden="1" customWidth="1"/>
    <col min="8971" max="8971" width="14.85546875" style="26" bestFit="1" customWidth="1"/>
    <col min="8972" max="8972" width="16.28515625" style="26" customWidth="1"/>
    <col min="8973" max="9214" width="9.140625" style="26"/>
    <col min="9215" max="9215" width="33.140625" style="26" customWidth="1"/>
    <col min="9216" max="9216" width="50.42578125" style="26" customWidth="1"/>
    <col min="9217" max="9217" width="0" style="26" hidden="1" customWidth="1"/>
    <col min="9218" max="9218" width="16.7109375" style="26" customWidth="1"/>
    <col min="9219" max="9219" width="19.85546875" style="26" customWidth="1"/>
    <col min="9220" max="9220" width="21.140625" style="26" customWidth="1"/>
    <col min="9221" max="9226" width="0" style="26" hidden="1" customWidth="1"/>
    <col min="9227" max="9227" width="14.85546875" style="26" bestFit="1" customWidth="1"/>
    <col min="9228" max="9228" width="16.28515625" style="26" customWidth="1"/>
    <col min="9229" max="9470" width="9.140625" style="26"/>
    <col min="9471" max="9471" width="33.140625" style="26" customWidth="1"/>
    <col min="9472" max="9472" width="50.42578125" style="26" customWidth="1"/>
    <col min="9473" max="9473" width="0" style="26" hidden="1" customWidth="1"/>
    <col min="9474" max="9474" width="16.7109375" style="26" customWidth="1"/>
    <col min="9475" max="9475" width="19.85546875" style="26" customWidth="1"/>
    <col min="9476" max="9476" width="21.140625" style="26" customWidth="1"/>
    <col min="9477" max="9482" width="0" style="26" hidden="1" customWidth="1"/>
    <col min="9483" max="9483" width="14.85546875" style="26" bestFit="1" customWidth="1"/>
    <col min="9484" max="9484" width="16.28515625" style="26" customWidth="1"/>
    <col min="9485" max="9726" width="9.140625" style="26"/>
    <col min="9727" max="9727" width="33.140625" style="26" customWidth="1"/>
    <col min="9728" max="9728" width="50.42578125" style="26" customWidth="1"/>
    <col min="9729" max="9729" width="0" style="26" hidden="1" customWidth="1"/>
    <col min="9730" max="9730" width="16.7109375" style="26" customWidth="1"/>
    <col min="9731" max="9731" width="19.85546875" style="26" customWidth="1"/>
    <col min="9732" max="9732" width="21.140625" style="26" customWidth="1"/>
    <col min="9733" max="9738" width="0" style="26" hidden="1" customWidth="1"/>
    <col min="9739" max="9739" width="14.85546875" style="26" bestFit="1" customWidth="1"/>
    <col min="9740" max="9740" width="16.28515625" style="26" customWidth="1"/>
    <col min="9741" max="9982" width="9.140625" style="26"/>
    <col min="9983" max="9983" width="33.140625" style="26" customWidth="1"/>
    <col min="9984" max="9984" width="50.42578125" style="26" customWidth="1"/>
    <col min="9985" max="9985" width="0" style="26" hidden="1" customWidth="1"/>
    <col min="9986" max="9986" width="16.7109375" style="26" customWidth="1"/>
    <col min="9987" max="9987" width="19.85546875" style="26" customWidth="1"/>
    <col min="9988" max="9988" width="21.140625" style="26" customWidth="1"/>
    <col min="9989" max="9994" width="0" style="26" hidden="1" customWidth="1"/>
    <col min="9995" max="9995" width="14.85546875" style="26" bestFit="1" customWidth="1"/>
    <col min="9996" max="9996" width="16.28515625" style="26" customWidth="1"/>
    <col min="9997" max="10238" width="9.140625" style="26"/>
    <col min="10239" max="10239" width="33.140625" style="26" customWidth="1"/>
    <col min="10240" max="10240" width="50.42578125" style="26" customWidth="1"/>
    <col min="10241" max="10241" width="0" style="26" hidden="1" customWidth="1"/>
    <col min="10242" max="10242" width="16.7109375" style="26" customWidth="1"/>
    <col min="10243" max="10243" width="19.85546875" style="26" customWidth="1"/>
    <col min="10244" max="10244" width="21.140625" style="26" customWidth="1"/>
    <col min="10245" max="10250" width="0" style="26" hidden="1" customWidth="1"/>
    <col min="10251" max="10251" width="14.85546875" style="26" bestFit="1" customWidth="1"/>
    <col min="10252" max="10252" width="16.28515625" style="26" customWidth="1"/>
    <col min="10253" max="10494" width="9.140625" style="26"/>
    <col min="10495" max="10495" width="33.140625" style="26" customWidth="1"/>
    <col min="10496" max="10496" width="50.42578125" style="26" customWidth="1"/>
    <col min="10497" max="10497" width="0" style="26" hidden="1" customWidth="1"/>
    <col min="10498" max="10498" width="16.7109375" style="26" customWidth="1"/>
    <col min="10499" max="10499" width="19.85546875" style="26" customWidth="1"/>
    <col min="10500" max="10500" width="21.140625" style="26" customWidth="1"/>
    <col min="10501" max="10506" width="0" style="26" hidden="1" customWidth="1"/>
    <col min="10507" max="10507" width="14.85546875" style="26" bestFit="1" customWidth="1"/>
    <col min="10508" max="10508" width="16.28515625" style="26" customWidth="1"/>
    <col min="10509" max="10750" width="9.140625" style="26"/>
    <col min="10751" max="10751" width="33.140625" style="26" customWidth="1"/>
    <col min="10752" max="10752" width="50.42578125" style="26" customWidth="1"/>
    <col min="10753" max="10753" width="0" style="26" hidden="1" customWidth="1"/>
    <col min="10754" max="10754" width="16.7109375" style="26" customWidth="1"/>
    <col min="10755" max="10755" width="19.85546875" style="26" customWidth="1"/>
    <col min="10756" max="10756" width="21.140625" style="26" customWidth="1"/>
    <col min="10757" max="10762" width="0" style="26" hidden="1" customWidth="1"/>
    <col min="10763" max="10763" width="14.85546875" style="26" bestFit="1" customWidth="1"/>
    <col min="10764" max="10764" width="16.28515625" style="26" customWidth="1"/>
    <col min="10765" max="11006" width="9.140625" style="26"/>
    <col min="11007" max="11007" width="33.140625" style="26" customWidth="1"/>
    <col min="11008" max="11008" width="50.42578125" style="26" customWidth="1"/>
    <col min="11009" max="11009" width="0" style="26" hidden="1" customWidth="1"/>
    <col min="11010" max="11010" width="16.7109375" style="26" customWidth="1"/>
    <col min="11011" max="11011" width="19.85546875" style="26" customWidth="1"/>
    <col min="11012" max="11012" width="21.140625" style="26" customWidth="1"/>
    <col min="11013" max="11018" width="0" style="26" hidden="1" customWidth="1"/>
    <col min="11019" max="11019" width="14.85546875" style="26" bestFit="1" customWidth="1"/>
    <col min="11020" max="11020" width="16.28515625" style="26" customWidth="1"/>
    <col min="11021" max="11262" width="9.140625" style="26"/>
    <col min="11263" max="11263" width="33.140625" style="26" customWidth="1"/>
    <col min="11264" max="11264" width="50.42578125" style="26" customWidth="1"/>
    <col min="11265" max="11265" width="0" style="26" hidden="1" customWidth="1"/>
    <col min="11266" max="11266" width="16.7109375" style="26" customWidth="1"/>
    <col min="11267" max="11267" width="19.85546875" style="26" customWidth="1"/>
    <col min="11268" max="11268" width="21.140625" style="26" customWidth="1"/>
    <col min="11269" max="11274" width="0" style="26" hidden="1" customWidth="1"/>
    <col min="11275" max="11275" width="14.85546875" style="26" bestFit="1" customWidth="1"/>
    <col min="11276" max="11276" width="16.28515625" style="26" customWidth="1"/>
    <col min="11277" max="11518" width="9.140625" style="26"/>
    <col min="11519" max="11519" width="33.140625" style="26" customWidth="1"/>
    <col min="11520" max="11520" width="50.42578125" style="26" customWidth="1"/>
    <col min="11521" max="11521" width="0" style="26" hidden="1" customWidth="1"/>
    <col min="11522" max="11522" width="16.7109375" style="26" customWidth="1"/>
    <col min="11523" max="11523" width="19.85546875" style="26" customWidth="1"/>
    <col min="11524" max="11524" width="21.140625" style="26" customWidth="1"/>
    <col min="11525" max="11530" width="0" style="26" hidden="1" customWidth="1"/>
    <col min="11531" max="11531" width="14.85546875" style="26" bestFit="1" customWidth="1"/>
    <col min="11532" max="11532" width="16.28515625" style="26" customWidth="1"/>
    <col min="11533" max="11774" width="9.140625" style="26"/>
    <col min="11775" max="11775" width="33.140625" style="26" customWidth="1"/>
    <col min="11776" max="11776" width="50.42578125" style="26" customWidth="1"/>
    <col min="11777" max="11777" width="0" style="26" hidden="1" customWidth="1"/>
    <col min="11778" max="11778" width="16.7109375" style="26" customWidth="1"/>
    <col min="11779" max="11779" width="19.85546875" style="26" customWidth="1"/>
    <col min="11780" max="11780" width="21.140625" style="26" customWidth="1"/>
    <col min="11781" max="11786" width="0" style="26" hidden="1" customWidth="1"/>
    <col min="11787" max="11787" width="14.85546875" style="26" bestFit="1" customWidth="1"/>
    <col min="11788" max="11788" width="16.28515625" style="26" customWidth="1"/>
    <col min="11789" max="12030" width="9.140625" style="26"/>
    <col min="12031" max="12031" width="33.140625" style="26" customWidth="1"/>
    <col min="12032" max="12032" width="50.42578125" style="26" customWidth="1"/>
    <col min="12033" max="12033" width="0" style="26" hidden="1" customWidth="1"/>
    <col min="12034" max="12034" width="16.7109375" style="26" customWidth="1"/>
    <col min="12035" max="12035" width="19.85546875" style="26" customWidth="1"/>
    <col min="12036" max="12036" width="21.140625" style="26" customWidth="1"/>
    <col min="12037" max="12042" width="0" style="26" hidden="1" customWidth="1"/>
    <col min="12043" max="12043" width="14.85546875" style="26" bestFit="1" customWidth="1"/>
    <col min="12044" max="12044" width="16.28515625" style="26" customWidth="1"/>
    <col min="12045" max="12286" width="9.140625" style="26"/>
    <col min="12287" max="12287" width="33.140625" style="26" customWidth="1"/>
    <col min="12288" max="12288" width="50.42578125" style="26" customWidth="1"/>
    <col min="12289" max="12289" width="0" style="26" hidden="1" customWidth="1"/>
    <col min="12290" max="12290" width="16.7109375" style="26" customWidth="1"/>
    <col min="12291" max="12291" width="19.85546875" style="26" customWidth="1"/>
    <col min="12292" max="12292" width="21.140625" style="26" customWidth="1"/>
    <col min="12293" max="12298" width="0" style="26" hidden="1" customWidth="1"/>
    <col min="12299" max="12299" width="14.85546875" style="26" bestFit="1" customWidth="1"/>
    <col min="12300" max="12300" width="16.28515625" style="26" customWidth="1"/>
    <col min="12301" max="12542" width="9.140625" style="26"/>
    <col min="12543" max="12543" width="33.140625" style="26" customWidth="1"/>
    <col min="12544" max="12544" width="50.42578125" style="26" customWidth="1"/>
    <col min="12545" max="12545" width="0" style="26" hidden="1" customWidth="1"/>
    <col min="12546" max="12546" width="16.7109375" style="26" customWidth="1"/>
    <col min="12547" max="12547" width="19.85546875" style="26" customWidth="1"/>
    <col min="12548" max="12548" width="21.140625" style="26" customWidth="1"/>
    <col min="12549" max="12554" width="0" style="26" hidden="1" customWidth="1"/>
    <col min="12555" max="12555" width="14.85546875" style="26" bestFit="1" customWidth="1"/>
    <col min="12556" max="12556" width="16.28515625" style="26" customWidth="1"/>
    <col min="12557" max="12798" width="9.140625" style="26"/>
    <col min="12799" max="12799" width="33.140625" style="26" customWidth="1"/>
    <col min="12800" max="12800" width="50.42578125" style="26" customWidth="1"/>
    <col min="12801" max="12801" width="0" style="26" hidden="1" customWidth="1"/>
    <col min="12802" max="12802" width="16.7109375" style="26" customWidth="1"/>
    <col min="12803" max="12803" width="19.85546875" style="26" customWidth="1"/>
    <col min="12804" max="12804" width="21.140625" style="26" customWidth="1"/>
    <col min="12805" max="12810" width="0" style="26" hidden="1" customWidth="1"/>
    <col min="12811" max="12811" width="14.85546875" style="26" bestFit="1" customWidth="1"/>
    <col min="12812" max="12812" width="16.28515625" style="26" customWidth="1"/>
    <col min="12813" max="13054" width="9.140625" style="26"/>
    <col min="13055" max="13055" width="33.140625" style="26" customWidth="1"/>
    <col min="13056" max="13056" width="50.42578125" style="26" customWidth="1"/>
    <col min="13057" max="13057" width="0" style="26" hidden="1" customWidth="1"/>
    <col min="13058" max="13058" width="16.7109375" style="26" customWidth="1"/>
    <col min="13059" max="13059" width="19.85546875" style="26" customWidth="1"/>
    <col min="13060" max="13060" width="21.140625" style="26" customWidth="1"/>
    <col min="13061" max="13066" width="0" style="26" hidden="1" customWidth="1"/>
    <col min="13067" max="13067" width="14.85546875" style="26" bestFit="1" customWidth="1"/>
    <col min="13068" max="13068" width="16.28515625" style="26" customWidth="1"/>
    <col min="13069" max="13310" width="9.140625" style="26"/>
    <col min="13311" max="13311" width="33.140625" style="26" customWidth="1"/>
    <col min="13312" max="13312" width="50.42578125" style="26" customWidth="1"/>
    <col min="13313" max="13313" width="0" style="26" hidden="1" customWidth="1"/>
    <col min="13314" max="13314" width="16.7109375" style="26" customWidth="1"/>
    <col min="13315" max="13315" width="19.85546875" style="26" customWidth="1"/>
    <col min="13316" max="13316" width="21.140625" style="26" customWidth="1"/>
    <col min="13317" max="13322" width="0" style="26" hidden="1" customWidth="1"/>
    <col min="13323" max="13323" width="14.85546875" style="26" bestFit="1" customWidth="1"/>
    <col min="13324" max="13324" width="16.28515625" style="26" customWidth="1"/>
    <col min="13325" max="13566" width="9.140625" style="26"/>
    <col min="13567" max="13567" width="33.140625" style="26" customWidth="1"/>
    <col min="13568" max="13568" width="50.42578125" style="26" customWidth="1"/>
    <col min="13569" max="13569" width="0" style="26" hidden="1" customWidth="1"/>
    <col min="13570" max="13570" width="16.7109375" style="26" customWidth="1"/>
    <col min="13571" max="13571" width="19.85546875" style="26" customWidth="1"/>
    <col min="13572" max="13572" width="21.140625" style="26" customWidth="1"/>
    <col min="13573" max="13578" width="0" style="26" hidden="1" customWidth="1"/>
    <col min="13579" max="13579" width="14.85546875" style="26" bestFit="1" customWidth="1"/>
    <col min="13580" max="13580" width="16.28515625" style="26" customWidth="1"/>
    <col min="13581" max="13822" width="9.140625" style="26"/>
    <col min="13823" max="13823" width="33.140625" style="26" customWidth="1"/>
    <col min="13824" max="13824" width="50.42578125" style="26" customWidth="1"/>
    <col min="13825" max="13825" width="0" style="26" hidden="1" customWidth="1"/>
    <col min="13826" max="13826" width="16.7109375" style="26" customWidth="1"/>
    <col min="13827" max="13827" width="19.85546875" style="26" customWidth="1"/>
    <col min="13828" max="13828" width="21.140625" style="26" customWidth="1"/>
    <col min="13829" max="13834" width="0" style="26" hidden="1" customWidth="1"/>
    <col min="13835" max="13835" width="14.85546875" style="26" bestFit="1" customWidth="1"/>
    <col min="13836" max="13836" width="16.28515625" style="26" customWidth="1"/>
    <col min="13837" max="14078" width="9.140625" style="26"/>
    <col min="14079" max="14079" width="33.140625" style="26" customWidth="1"/>
    <col min="14080" max="14080" width="50.42578125" style="26" customWidth="1"/>
    <col min="14081" max="14081" width="0" style="26" hidden="1" customWidth="1"/>
    <col min="14082" max="14082" width="16.7109375" style="26" customWidth="1"/>
    <col min="14083" max="14083" width="19.85546875" style="26" customWidth="1"/>
    <col min="14084" max="14084" width="21.140625" style="26" customWidth="1"/>
    <col min="14085" max="14090" width="0" style="26" hidden="1" customWidth="1"/>
    <col min="14091" max="14091" width="14.85546875" style="26" bestFit="1" customWidth="1"/>
    <col min="14092" max="14092" width="16.28515625" style="26" customWidth="1"/>
    <col min="14093" max="14334" width="9.140625" style="26"/>
    <col min="14335" max="14335" width="33.140625" style="26" customWidth="1"/>
    <col min="14336" max="14336" width="50.42578125" style="26" customWidth="1"/>
    <col min="14337" max="14337" width="0" style="26" hidden="1" customWidth="1"/>
    <col min="14338" max="14338" width="16.7109375" style="26" customWidth="1"/>
    <col min="14339" max="14339" width="19.85546875" style="26" customWidth="1"/>
    <col min="14340" max="14340" width="21.140625" style="26" customWidth="1"/>
    <col min="14341" max="14346" width="0" style="26" hidden="1" customWidth="1"/>
    <col min="14347" max="14347" width="14.85546875" style="26" bestFit="1" customWidth="1"/>
    <col min="14348" max="14348" width="16.28515625" style="26" customWidth="1"/>
    <col min="14349" max="14590" width="9.140625" style="26"/>
    <col min="14591" max="14591" width="33.140625" style="26" customWidth="1"/>
    <col min="14592" max="14592" width="50.42578125" style="26" customWidth="1"/>
    <col min="14593" max="14593" width="0" style="26" hidden="1" customWidth="1"/>
    <col min="14594" max="14594" width="16.7109375" style="26" customWidth="1"/>
    <col min="14595" max="14595" width="19.85546875" style="26" customWidth="1"/>
    <col min="14596" max="14596" width="21.140625" style="26" customWidth="1"/>
    <col min="14597" max="14602" width="0" style="26" hidden="1" customWidth="1"/>
    <col min="14603" max="14603" width="14.85546875" style="26" bestFit="1" customWidth="1"/>
    <col min="14604" max="14604" width="16.28515625" style="26" customWidth="1"/>
    <col min="14605" max="14846" width="9.140625" style="26"/>
    <col min="14847" max="14847" width="33.140625" style="26" customWidth="1"/>
    <col min="14848" max="14848" width="50.42578125" style="26" customWidth="1"/>
    <col min="14849" max="14849" width="0" style="26" hidden="1" customWidth="1"/>
    <col min="14850" max="14850" width="16.7109375" style="26" customWidth="1"/>
    <col min="14851" max="14851" width="19.85546875" style="26" customWidth="1"/>
    <col min="14852" max="14852" width="21.140625" style="26" customWidth="1"/>
    <col min="14853" max="14858" width="0" style="26" hidden="1" customWidth="1"/>
    <col min="14859" max="14859" width="14.85546875" style="26" bestFit="1" customWidth="1"/>
    <col min="14860" max="14860" width="16.28515625" style="26" customWidth="1"/>
    <col min="14861" max="15102" width="9.140625" style="26"/>
    <col min="15103" max="15103" width="33.140625" style="26" customWidth="1"/>
    <col min="15104" max="15104" width="50.42578125" style="26" customWidth="1"/>
    <col min="15105" max="15105" width="0" style="26" hidden="1" customWidth="1"/>
    <col min="15106" max="15106" width="16.7109375" style="26" customWidth="1"/>
    <col min="15107" max="15107" width="19.85546875" style="26" customWidth="1"/>
    <col min="15108" max="15108" width="21.140625" style="26" customWidth="1"/>
    <col min="15109" max="15114" width="0" style="26" hidden="1" customWidth="1"/>
    <col min="15115" max="15115" width="14.85546875" style="26" bestFit="1" customWidth="1"/>
    <col min="15116" max="15116" width="16.28515625" style="26" customWidth="1"/>
    <col min="15117" max="15358" width="9.140625" style="26"/>
    <col min="15359" max="15359" width="33.140625" style="26" customWidth="1"/>
    <col min="15360" max="15360" width="50.42578125" style="26" customWidth="1"/>
    <col min="15361" max="15361" width="0" style="26" hidden="1" customWidth="1"/>
    <col min="15362" max="15362" width="16.7109375" style="26" customWidth="1"/>
    <col min="15363" max="15363" width="19.85546875" style="26" customWidth="1"/>
    <col min="15364" max="15364" width="21.140625" style="26" customWidth="1"/>
    <col min="15365" max="15370" width="0" style="26" hidden="1" customWidth="1"/>
    <col min="15371" max="15371" width="14.85546875" style="26" bestFit="1" customWidth="1"/>
    <col min="15372" max="15372" width="16.28515625" style="26" customWidth="1"/>
    <col min="15373" max="15614" width="9.140625" style="26"/>
    <col min="15615" max="15615" width="33.140625" style="26" customWidth="1"/>
    <col min="15616" max="15616" width="50.42578125" style="26" customWidth="1"/>
    <col min="15617" max="15617" width="0" style="26" hidden="1" customWidth="1"/>
    <col min="15618" max="15618" width="16.7109375" style="26" customWidth="1"/>
    <col min="15619" max="15619" width="19.85546875" style="26" customWidth="1"/>
    <col min="15620" max="15620" width="21.140625" style="26" customWidth="1"/>
    <col min="15621" max="15626" width="0" style="26" hidden="1" customWidth="1"/>
    <col min="15627" max="15627" width="14.85546875" style="26" bestFit="1" customWidth="1"/>
    <col min="15628" max="15628" width="16.28515625" style="26" customWidth="1"/>
    <col min="15629" max="15870" width="9.140625" style="26"/>
    <col min="15871" max="15871" width="33.140625" style="26" customWidth="1"/>
    <col min="15872" max="15872" width="50.42578125" style="26" customWidth="1"/>
    <col min="15873" max="15873" width="0" style="26" hidden="1" customWidth="1"/>
    <col min="15874" max="15874" width="16.7109375" style="26" customWidth="1"/>
    <col min="15875" max="15875" width="19.85546875" style="26" customWidth="1"/>
    <col min="15876" max="15876" width="21.140625" style="26" customWidth="1"/>
    <col min="15877" max="15882" width="0" style="26" hidden="1" customWidth="1"/>
    <col min="15883" max="15883" width="14.85546875" style="26" bestFit="1" customWidth="1"/>
    <col min="15884" max="15884" width="16.28515625" style="26" customWidth="1"/>
    <col min="15885" max="16126" width="9.140625" style="26"/>
    <col min="16127" max="16127" width="33.140625" style="26" customWidth="1"/>
    <col min="16128" max="16128" width="50.42578125" style="26" customWidth="1"/>
    <col min="16129" max="16129" width="0" style="26" hidden="1" customWidth="1"/>
    <col min="16130" max="16130" width="16.7109375" style="26" customWidth="1"/>
    <col min="16131" max="16131" width="19.85546875" style="26" customWidth="1"/>
    <col min="16132" max="16132" width="21.140625" style="26" customWidth="1"/>
    <col min="16133" max="16138" width="0" style="26" hidden="1" customWidth="1"/>
    <col min="16139" max="16139" width="14.85546875" style="26" bestFit="1" customWidth="1"/>
    <col min="16140" max="16140" width="16.28515625" style="26" customWidth="1"/>
    <col min="16141" max="16384" width="9.140625" style="26"/>
  </cols>
  <sheetData>
    <row r="1" spans="1:10" x14ac:dyDescent="0.25">
      <c r="A1" s="22"/>
      <c r="B1" s="23"/>
      <c r="C1" s="22"/>
      <c r="D1" s="24"/>
      <c r="E1" s="64" t="s">
        <v>550</v>
      </c>
      <c r="F1" s="64"/>
      <c r="G1" s="64"/>
      <c r="H1" s="25"/>
    </row>
    <row r="2" spans="1:10" ht="15.75" customHeight="1" x14ac:dyDescent="0.25">
      <c r="A2" s="27"/>
      <c r="B2" s="23"/>
      <c r="C2" s="27"/>
      <c r="D2" s="100" t="s">
        <v>522</v>
      </c>
      <c r="E2" s="100"/>
      <c r="F2" s="100"/>
      <c r="G2" s="28"/>
      <c r="H2" s="29"/>
    </row>
    <row r="3" spans="1:10" ht="45" customHeight="1" x14ac:dyDescent="0.25">
      <c r="A3" s="27"/>
      <c r="B3" s="23"/>
      <c r="C3" s="27"/>
      <c r="D3" s="100"/>
      <c r="E3" s="100"/>
      <c r="F3" s="100"/>
      <c r="G3" s="28"/>
      <c r="H3" s="25"/>
    </row>
    <row r="4" spans="1:10" x14ac:dyDescent="0.25">
      <c r="A4" s="22"/>
      <c r="B4" s="30"/>
      <c r="C4" s="22"/>
      <c r="D4" s="22"/>
      <c r="E4" s="22"/>
      <c r="F4" s="22"/>
      <c r="G4" s="31"/>
      <c r="H4" s="29"/>
    </row>
    <row r="5" spans="1:10" ht="18.75" customHeight="1" x14ac:dyDescent="0.25">
      <c r="A5" s="87" t="s">
        <v>523</v>
      </c>
      <c r="B5" s="87"/>
      <c r="C5" s="87"/>
      <c r="D5" s="87"/>
      <c r="E5" s="87"/>
      <c r="F5" s="87"/>
      <c r="G5" s="32"/>
      <c r="H5" s="33"/>
    </row>
    <row r="6" spans="1:10" ht="18.75" customHeight="1" x14ac:dyDescent="0.25">
      <c r="A6" s="87"/>
      <c r="B6" s="87"/>
      <c r="C6" s="87"/>
      <c r="D6" s="87"/>
      <c r="E6" s="87"/>
      <c r="F6" s="87"/>
      <c r="G6" s="32"/>
      <c r="H6" s="33"/>
    </row>
    <row r="7" spans="1:10" s="34" customFormat="1" x14ac:dyDescent="0.25">
      <c r="A7" s="32"/>
      <c r="B7" s="32"/>
      <c r="C7" s="32"/>
      <c r="D7" s="32"/>
      <c r="E7" s="32"/>
      <c r="F7" s="88" t="s">
        <v>193</v>
      </c>
      <c r="G7" s="88"/>
    </row>
    <row r="8" spans="1:10" s="34" customFormat="1" x14ac:dyDescent="0.25">
      <c r="A8" s="35"/>
      <c r="B8" s="36"/>
      <c r="C8" s="35"/>
    </row>
    <row r="9" spans="1:10" s="38" customFormat="1" x14ac:dyDescent="0.25">
      <c r="A9" s="89" t="s">
        <v>194</v>
      </c>
      <c r="B9" s="85" t="s">
        <v>195</v>
      </c>
      <c r="C9" s="93">
        <v>2016</v>
      </c>
      <c r="D9" s="93"/>
      <c r="E9" s="93"/>
      <c r="F9" s="37">
        <v>2017</v>
      </c>
      <c r="G9" s="94" t="s">
        <v>196</v>
      </c>
      <c r="H9" s="94"/>
    </row>
    <row r="10" spans="1:10" s="38" customFormat="1" x14ac:dyDescent="0.25">
      <c r="A10" s="90"/>
      <c r="B10" s="92"/>
      <c r="C10" s="95" t="s">
        <v>197</v>
      </c>
      <c r="D10" s="83" t="s">
        <v>198</v>
      </c>
      <c r="E10" s="83" t="s">
        <v>199</v>
      </c>
      <c r="F10" s="85" t="s">
        <v>200</v>
      </c>
      <c r="G10" s="94"/>
      <c r="H10" s="94"/>
    </row>
    <row r="11" spans="1:10" s="40" customFormat="1" x14ac:dyDescent="0.2">
      <c r="A11" s="91"/>
      <c r="B11" s="86"/>
      <c r="C11" s="96"/>
      <c r="D11" s="84"/>
      <c r="E11" s="84"/>
      <c r="F11" s="86"/>
      <c r="G11" s="39" t="s">
        <v>201</v>
      </c>
      <c r="H11" s="39" t="s">
        <v>202</v>
      </c>
    </row>
    <row r="12" spans="1:10" s="103" customFormat="1" ht="11.25" x14ac:dyDescent="0.2">
      <c r="A12" s="101">
        <v>1</v>
      </c>
      <c r="B12" s="101">
        <v>2</v>
      </c>
      <c r="C12" s="101">
        <v>3</v>
      </c>
      <c r="D12" s="101">
        <v>3</v>
      </c>
      <c r="E12" s="101">
        <v>4</v>
      </c>
      <c r="F12" s="101">
        <v>5</v>
      </c>
      <c r="G12" s="102"/>
      <c r="H12" s="102"/>
    </row>
    <row r="13" spans="1:10" x14ac:dyDescent="0.25">
      <c r="A13" s="41" t="s">
        <v>203</v>
      </c>
      <c r="B13" s="42" t="s">
        <v>204</v>
      </c>
      <c r="C13" s="44">
        <f>C14+C110</f>
        <v>349437.18000000005</v>
      </c>
      <c r="D13" s="43">
        <f>E13-C13</f>
        <v>38821.869999999879</v>
      </c>
      <c r="E13" s="44">
        <f>E14+E110</f>
        <v>388259.04999999993</v>
      </c>
      <c r="F13" s="44" t="e">
        <f>F14+F110</f>
        <v>#REF!</v>
      </c>
      <c r="G13" s="45">
        <f>E13/D13*100</f>
        <v>1000.1039362606725</v>
      </c>
      <c r="H13" s="46" t="e">
        <f>F13/E13*100</f>
        <v>#REF!</v>
      </c>
    </row>
    <row r="14" spans="1:10" x14ac:dyDescent="0.25">
      <c r="A14" s="41" t="s">
        <v>205</v>
      </c>
      <c r="B14" s="42" t="s">
        <v>206</v>
      </c>
      <c r="C14" s="43">
        <f>C15+C57</f>
        <v>99041.68</v>
      </c>
      <c r="D14" s="43">
        <f t="shared" ref="D14:D89" si="0">E14-C14</f>
        <v>-6361.8299999999872</v>
      </c>
      <c r="E14" s="43">
        <f>E15+E57</f>
        <v>92679.85</v>
      </c>
      <c r="F14" s="43" t="e">
        <f>F15+F57</f>
        <v>#REF!</v>
      </c>
      <c r="G14" s="45">
        <f t="shared" ref="G14:H89" si="1">E14/D14*100</f>
        <v>-1456.8111691132926</v>
      </c>
      <c r="H14" s="46" t="e">
        <f t="shared" si="1"/>
        <v>#REF!</v>
      </c>
      <c r="I14" s="26">
        <v>75778</v>
      </c>
      <c r="J14" s="47">
        <f>D14-I14</f>
        <v>-82139.829999999987</v>
      </c>
    </row>
    <row r="15" spans="1:10" ht="24.75" hidden="1" customHeight="1" x14ac:dyDescent="0.25">
      <c r="A15" s="41"/>
      <c r="B15" s="42" t="s">
        <v>207</v>
      </c>
      <c r="C15" s="43">
        <f>C16+C28+C39+C46+C49+C22</f>
        <v>94922.34</v>
      </c>
      <c r="D15" s="43">
        <f t="shared" si="0"/>
        <v>-7373.8099999999977</v>
      </c>
      <c r="E15" s="43">
        <f>E16+E28+E39+E46+E49+E22</f>
        <v>87548.53</v>
      </c>
      <c r="F15" s="43">
        <f>F16+F28+F39+F46+F49+F22</f>
        <v>97219.04</v>
      </c>
      <c r="G15" s="45">
        <f t="shared" si="1"/>
        <v>-1187.290288195655</v>
      </c>
      <c r="H15" s="46">
        <f t="shared" si="1"/>
        <v>111.04588506511759</v>
      </c>
    </row>
    <row r="16" spans="1:10" x14ac:dyDescent="0.25">
      <c r="A16" s="41" t="s">
        <v>208</v>
      </c>
      <c r="B16" s="42" t="s">
        <v>209</v>
      </c>
      <c r="C16" s="43">
        <f>C17</f>
        <v>46152</v>
      </c>
      <c r="D16" s="43">
        <f t="shared" si="0"/>
        <v>-8419</v>
      </c>
      <c r="E16" s="43">
        <f>E17</f>
        <v>37733</v>
      </c>
      <c r="F16" s="43">
        <f>F17</f>
        <v>46852</v>
      </c>
      <c r="G16" s="45">
        <f t="shared" si="1"/>
        <v>-448.18862097636298</v>
      </c>
      <c r="H16" s="46">
        <f t="shared" si="1"/>
        <v>124.16717462168394</v>
      </c>
    </row>
    <row r="17" spans="1:8" x14ac:dyDescent="0.25">
      <c r="A17" s="41" t="s">
        <v>210</v>
      </c>
      <c r="B17" s="42" t="s">
        <v>211</v>
      </c>
      <c r="C17" s="43">
        <f>SUM(C18:C21)</f>
        <v>46152</v>
      </c>
      <c r="D17" s="43">
        <f t="shared" si="0"/>
        <v>-8419</v>
      </c>
      <c r="E17" s="43">
        <f>SUM(E18:E21)</f>
        <v>37733</v>
      </c>
      <c r="F17" s="43">
        <f>SUM(F18:F21)</f>
        <v>46852</v>
      </c>
      <c r="G17" s="45">
        <f t="shared" si="1"/>
        <v>-448.18862097636298</v>
      </c>
      <c r="H17" s="46">
        <f t="shared" si="1"/>
        <v>124.16717462168394</v>
      </c>
    </row>
    <row r="18" spans="1:8" ht="97.5" x14ac:dyDescent="0.25">
      <c r="A18" s="41" t="s">
        <v>212</v>
      </c>
      <c r="B18" s="42" t="s">
        <v>213</v>
      </c>
      <c r="C18" s="43">
        <v>45822</v>
      </c>
      <c r="D18" s="43">
        <f t="shared" si="0"/>
        <v>-8414</v>
      </c>
      <c r="E18" s="43">
        <v>37408</v>
      </c>
      <c r="F18" s="43">
        <v>46492</v>
      </c>
      <c r="G18" s="45">
        <f t="shared" si="1"/>
        <v>-444.5923460898502</v>
      </c>
      <c r="H18" s="46">
        <f t="shared" si="1"/>
        <v>124.28357570573138</v>
      </c>
    </row>
    <row r="19" spans="1:8" ht="141.75" x14ac:dyDescent="0.25">
      <c r="A19" s="41" t="s">
        <v>214</v>
      </c>
      <c r="B19" s="42" t="s">
        <v>215</v>
      </c>
      <c r="C19" s="43">
        <v>159</v>
      </c>
      <c r="D19" s="43">
        <f t="shared" si="0"/>
        <v>-64</v>
      </c>
      <c r="E19" s="43">
        <v>95</v>
      </c>
      <c r="F19" s="43">
        <v>186</v>
      </c>
      <c r="G19" s="45">
        <f t="shared" si="1"/>
        <v>-148.4375</v>
      </c>
      <c r="H19" s="46">
        <f t="shared" si="1"/>
        <v>195.78947368421055</v>
      </c>
    </row>
    <row r="20" spans="1:8" ht="63" x14ac:dyDescent="0.25">
      <c r="A20" s="41" t="s">
        <v>216</v>
      </c>
      <c r="B20" s="42" t="s">
        <v>217</v>
      </c>
      <c r="C20" s="43">
        <v>160</v>
      </c>
      <c r="D20" s="43">
        <f t="shared" si="0"/>
        <v>68</v>
      </c>
      <c r="E20" s="43">
        <v>228</v>
      </c>
      <c r="F20" s="43">
        <v>162</v>
      </c>
      <c r="G20" s="45">
        <f t="shared" si="1"/>
        <v>335.29411764705884</v>
      </c>
      <c r="H20" s="46">
        <f t="shared" si="1"/>
        <v>71.05263157894737</v>
      </c>
    </row>
    <row r="21" spans="1:8" ht="113.25" x14ac:dyDescent="0.25">
      <c r="A21" s="41" t="s">
        <v>218</v>
      </c>
      <c r="B21" s="42" t="s">
        <v>219</v>
      </c>
      <c r="C21" s="43">
        <v>11</v>
      </c>
      <c r="D21" s="43">
        <f t="shared" si="0"/>
        <v>-9</v>
      </c>
      <c r="E21" s="43">
        <v>2</v>
      </c>
      <c r="F21" s="43">
        <v>12</v>
      </c>
      <c r="G21" s="45">
        <f t="shared" si="1"/>
        <v>-22.222222222222221</v>
      </c>
      <c r="H21" s="46">
        <f t="shared" si="1"/>
        <v>600</v>
      </c>
    </row>
    <row r="22" spans="1:8" ht="47.25" x14ac:dyDescent="0.25">
      <c r="A22" s="41" t="s">
        <v>220</v>
      </c>
      <c r="B22" s="42" t="s">
        <v>221</v>
      </c>
      <c r="C22" s="43">
        <f>C23</f>
        <v>3576.9</v>
      </c>
      <c r="D22" s="43">
        <f t="shared" si="0"/>
        <v>573.29999999999973</v>
      </c>
      <c r="E22" s="43">
        <f>E23</f>
        <v>4150.2</v>
      </c>
      <c r="F22" s="43">
        <f>F23</f>
        <v>3544.3</v>
      </c>
    </row>
    <row r="23" spans="1:8" ht="47.25" x14ac:dyDescent="0.25">
      <c r="A23" s="41" t="s">
        <v>222</v>
      </c>
      <c r="B23" s="42" t="s">
        <v>223</v>
      </c>
      <c r="C23" s="43">
        <f>SUM(C24:C27)</f>
        <v>3576.9</v>
      </c>
      <c r="D23" s="43">
        <f t="shared" si="0"/>
        <v>573.29999999999973</v>
      </c>
      <c r="E23" s="43">
        <f>SUM(E24:E27)</f>
        <v>4150.2</v>
      </c>
      <c r="F23" s="43">
        <f>SUM(F24:F27)</f>
        <v>3544.3</v>
      </c>
    </row>
    <row r="24" spans="1:8" ht="94.5" x14ac:dyDescent="0.25">
      <c r="A24" s="41" t="s">
        <v>224</v>
      </c>
      <c r="B24" s="42" t="s">
        <v>225</v>
      </c>
      <c r="C24" s="43">
        <v>1538</v>
      </c>
      <c r="D24" s="43">
        <f t="shared" si="0"/>
        <v>462</v>
      </c>
      <c r="E24" s="43">
        <v>2000</v>
      </c>
      <c r="F24" s="43">
        <v>1525</v>
      </c>
    </row>
    <row r="25" spans="1:8" ht="110.25" x14ac:dyDescent="0.25">
      <c r="A25" s="41" t="s">
        <v>226</v>
      </c>
      <c r="B25" s="42" t="s">
        <v>227</v>
      </c>
      <c r="C25" s="43">
        <v>30</v>
      </c>
      <c r="D25" s="43">
        <f t="shared" si="0"/>
        <v>20.200000000000003</v>
      </c>
      <c r="E25" s="43">
        <v>50.2</v>
      </c>
      <c r="F25" s="43">
        <v>30</v>
      </c>
    </row>
    <row r="26" spans="1:8" ht="94.5" x14ac:dyDescent="0.25">
      <c r="A26" s="41" t="s">
        <v>228</v>
      </c>
      <c r="B26" s="42" t="s">
        <v>229</v>
      </c>
      <c r="C26" s="43">
        <f>1923-0.1</f>
        <v>1922.9</v>
      </c>
      <c r="D26" s="43">
        <f t="shared" si="0"/>
        <v>77.099999999999909</v>
      </c>
      <c r="E26" s="43">
        <v>2000</v>
      </c>
      <c r="F26" s="43">
        <f>1906-1.7</f>
        <v>1904.3</v>
      </c>
    </row>
    <row r="27" spans="1:8" ht="94.5" x14ac:dyDescent="0.25">
      <c r="A27" s="41" t="s">
        <v>230</v>
      </c>
      <c r="B27" s="42" t="s">
        <v>231</v>
      </c>
      <c r="C27" s="43">
        <v>86</v>
      </c>
      <c r="D27" s="43">
        <f t="shared" si="0"/>
        <v>14</v>
      </c>
      <c r="E27" s="43">
        <v>100</v>
      </c>
      <c r="F27" s="43">
        <v>85</v>
      </c>
    </row>
    <row r="28" spans="1:8" x14ac:dyDescent="0.25">
      <c r="A28" s="41" t="s">
        <v>232</v>
      </c>
      <c r="B28" s="42" t="s">
        <v>233</v>
      </c>
      <c r="C28" s="43">
        <f>C29+C33+C35+C37</f>
        <v>23334.04</v>
      </c>
      <c r="D28" s="43">
        <f>D29+D33+D35+D37</f>
        <v>-4582.1800000000012</v>
      </c>
      <c r="E28" s="43">
        <f>E29+E33+E35+E37</f>
        <v>18751.859999999997</v>
      </c>
      <c r="F28" s="43">
        <f>F29+F33+F35+F37</f>
        <v>24385.84</v>
      </c>
      <c r="G28" s="45">
        <f t="shared" si="1"/>
        <v>-409.23446918279058</v>
      </c>
      <c r="H28" s="46">
        <f t="shared" si="1"/>
        <v>130.04491287797586</v>
      </c>
    </row>
    <row r="29" spans="1:8" ht="31.5" x14ac:dyDescent="0.25">
      <c r="A29" s="41" t="s">
        <v>234</v>
      </c>
      <c r="B29" s="42" t="s">
        <v>235</v>
      </c>
      <c r="C29" s="43">
        <f>SUM(C30:C32)</f>
        <v>12369</v>
      </c>
      <c r="D29" s="43">
        <f t="shared" si="0"/>
        <v>-4529.5599999999995</v>
      </c>
      <c r="E29" s="43">
        <f>SUM(E30:E32)</f>
        <v>7839.4400000000005</v>
      </c>
      <c r="F29" s="43">
        <f>SUM(F30:F32)</f>
        <v>12369</v>
      </c>
      <c r="G29" s="45">
        <f t="shared" si="1"/>
        <v>-173.07288125115909</v>
      </c>
      <c r="H29" s="46">
        <f t="shared" si="1"/>
        <v>157.77912708050573</v>
      </c>
    </row>
    <row r="30" spans="1:8" ht="31.5" x14ac:dyDescent="0.25">
      <c r="A30" s="41" t="s">
        <v>236</v>
      </c>
      <c r="B30" s="42" t="s">
        <v>237</v>
      </c>
      <c r="C30" s="43">
        <v>5200</v>
      </c>
      <c r="D30" s="43">
        <f t="shared" si="0"/>
        <v>-1542.56</v>
      </c>
      <c r="E30" s="43">
        <v>3657.44</v>
      </c>
      <c r="F30" s="43">
        <v>5200</v>
      </c>
      <c r="G30" s="45">
        <f t="shared" si="1"/>
        <v>-237.10196037755421</v>
      </c>
      <c r="H30" s="46">
        <f t="shared" si="1"/>
        <v>142.1759482042084</v>
      </c>
    </row>
    <row r="31" spans="1:8" ht="47.25" x14ac:dyDescent="0.25">
      <c r="A31" s="41" t="s">
        <v>238</v>
      </c>
      <c r="B31" s="42" t="s">
        <v>239</v>
      </c>
      <c r="C31" s="43">
        <v>4200</v>
      </c>
      <c r="D31" s="43">
        <f t="shared" si="0"/>
        <v>-1200</v>
      </c>
      <c r="E31" s="43">
        <v>3000</v>
      </c>
      <c r="F31" s="43">
        <v>4200</v>
      </c>
      <c r="G31" s="45">
        <f t="shared" si="1"/>
        <v>-250</v>
      </c>
      <c r="H31" s="46">
        <f t="shared" si="1"/>
        <v>140</v>
      </c>
    </row>
    <row r="32" spans="1:8" ht="31.5" x14ac:dyDescent="0.25">
      <c r="A32" s="41" t="s">
        <v>240</v>
      </c>
      <c r="B32" s="42" t="s">
        <v>241</v>
      </c>
      <c r="C32" s="43">
        <f>2785+184</f>
        <v>2969</v>
      </c>
      <c r="D32" s="43">
        <f t="shared" si="0"/>
        <v>-1787</v>
      </c>
      <c r="E32" s="43">
        <v>1182</v>
      </c>
      <c r="F32" s="43">
        <v>2969</v>
      </c>
      <c r="G32" s="45">
        <f t="shared" si="1"/>
        <v>-66.144376049244542</v>
      </c>
      <c r="H32" s="46">
        <f t="shared" si="1"/>
        <v>251.18443316412859</v>
      </c>
    </row>
    <row r="33" spans="1:8" ht="31.5" x14ac:dyDescent="0.25">
      <c r="A33" s="41" t="s">
        <v>242</v>
      </c>
      <c r="B33" s="42" t="s">
        <v>243</v>
      </c>
      <c r="C33" s="43">
        <f>C34</f>
        <v>10281.040000000001</v>
      </c>
      <c r="D33" s="43">
        <f t="shared" si="0"/>
        <v>-411.2400000000016</v>
      </c>
      <c r="E33" s="43">
        <f>E34</f>
        <v>9869.7999999999993</v>
      </c>
      <c r="F33" s="43">
        <f>F34</f>
        <v>11313.84</v>
      </c>
      <c r="G33" s="45">
        <f t="shared" si="1"/>
        <v>-2400.0097266802745</v>
      </c>
      <c r="H33" s="46">
        <f t="shared" si="1"/>
        <v>114.63089424304445</v>
      </c>
    </row>
    <row r="34" spans="1:8" ht="31.5" x14ac:dyDescent="0.25">
      <c r="A34" s="41" t="s">
        <v>244</v>
      </c>
      <c r="B34" s="42" t="s">
        <v>243</v>
      </c>
      <c r="C34" s="43">
        <v>10281.040000000001</v>
      </c>
      <c r="D34" s="43">
        <f t="shared" si="0"/>
        <v>-411.2400000000016</v>
      </c>
      <c r="E34" s="43">
        <v>9869.7999999999993</v>
      </c>
      <c r="F34" s="43">
        <f>11199+114.84</f>
        <v>11313.84</v>
      </c>
      <c r="G34" s="45"/>
      <c r="H34" s="46"/>
    </row>
    <row r="35" spans="1:8" x14ac:dyDescent="0.25">
      <c r="A35" s="41" t="s">
        <v>245</v>
      </c>
      <c r="B35" s="42" t="s">
        <v>246</v>
      </c>
      <c r="C35" s="43">
        <f t="shared" ref="C35:F35" si="2">C36</f>
        <v>684</v>
      </c>
      <c r="D35" s="43">
        <f t="shared" si="2"/>
        <v>358.61999999999989</v>
      </c>
      <c r="E35" s="43">
        <f t="shared" si="2"/>
        <v>1042.6199999999999</v>
      </c>
      <c r="F35" s="43">
        <f t="shared" si="2"/>
        <v>703</v>
      </c>
      <c r="G35" s="45">
        <f t="shared" si="1"/>
        <v>290.73113602141547</v>
      </c>
      <c r="H35" s="46">
        <f t="shared" si="1"/>
        <v>67.426291458057591</v>
      </c>
    </row>
    <row r="36" spans="1:8" x14ac:dyDescent="0.25">
      <c r="A36" s="41" t="s">
        <v>247</v>
      </c>
      <c r="B36" s="42" t="s">
        <v>246</v>
      </c>
      <c r="C36" s="43">
        <v>684</v>
      </c>
      <c r="D36" s="43">
        <f t="shared" si="0"/>
        <v>358.61999999999989</v>
      </c>
      <c r="E36" s="43">
        <v>1042.6199999999999</v>
      </c>
      <c r="F36" s="43">
        <v>703</v>
      </c>
      <c r="G36" s="45"/>
      <c r="H36" s="46">
        <f t="shared" si="1"/>
        <v>67.426291458057591</v>
      </c>
    </row>
    <row r="37" spans="1:8" ht="31.5" hidden="1" x14ac:dyDescent="0.25">
      <c r="A37" s="41" t="s">
        <v>248</v>
      </c>
      <c r="B37" s="42" t="s">
        <v>249</v>
      </c>
      <c r="C37" s="43">
        <f>C38</f>
        <v>0</v>
      </c>
      <c r="D37" s="43">
        <f>D38</f>
        <v>0</v>
      </c>
      <c r="E37" s="43">
        <f>E38</f>
        <v>0</v>
      </c>
      <c r="F37" s="43"/>
    </row>
    <row r="38" spans="1:8" ht="47.25" hidden="1" x14ac:dyDescent="0.25">
      <c r="A38" s="41" t="s">
        <v>250</v>
      </c>
      <c r="B38" s="42" t="s">
        <v>251</v>
      </c>
      <c r="C38" s="43">
        <v>0</v>
      </c>
      <c r="D38" s="43">
        <f>E38-C38</f>
        <v>0</v>
      </c>
      <c r="E38" s="43">
        <v>0</v>
      </c>
      <c r="F38" s="43"/>
    </row>
    <row r="39" spans="1:8" x14ac:dyDescent="0.25">
      <c r="A39" s="41" t="s">
        <v>252</v>
      </c>
      <c r="B39" s="42" t="s">
        <v>253</v>
      </c>
      <c r="C39" s="43">
        <f>C40+C43</f>
        <v>19800.400000000001</v>
      </c>
      <c r="D39" s="43">
        <f t="shared" si="0"/>
        <v>4720.07</v>
      </c>
      <c r="E39" s="43">
        <f>E40+E43</f>
        <v>24520.47</v>
      </c>
      <c r="F39" s="43">
        <f>F40+F43</f>
        <v>20117.900000000001</v>
      </c>
      <c r="G39" s="45">
        <f t="shared" si="1"/>
        <v>519.49377869396005</v>
      </c>
      <c r="H39" s="46">
        <f t="shared" si="1"/>
        <v>82.045327842410856</v>
      </c>
    </row>
    <row r="40" spans="1:8" x14ac:dyDescent="0.25">
      <c r="A40" s="41" t="s">
        <v>254</v>
      </c>
      <c r="B40" s="42" t="s">
        <v>255</v>
      </c>
      <c r="C40" s="43">
        <f>C41+C42</f>
        <v>19800.400000000001</v>
      </c>
      <c r="D40" s="43">
        <f t="shared" si="0"/>
        <v>4720.07</v>
      </c>
      <c r="E40" s="43">
        <f>E41+E42</f>
        <v>24520.47</v>
      </c>
      <c r="F40" s="43">
        <f>F41+F42</f>
        <v>20117.900000000001</v>
      </c>
      <c r="G40" s="45">
        <f t="shared" si="1"/>
        <v>519.49377869396005</v>
      </c>
      <c r="H40" s="46">
        <f t="shared" si="1"/>
        <v>82.045327842410856</v>
      </c>
    </row>
    <row r="41" spans="1:8" ht="31.5" x14ac:dyDescent="0.25">
      <c r="A41" s="41" t="s">
        <v>256</v>
      </c>
      <c r="B41" s="42" t="s">
        <v>257</v>
      </c>
      <c r="C41" s="43">
        <v>19800</v>
      </c>
      <c r="D41" s="43">
        <f t="shared" si="0"/>
        <v>4720.07</v>
      </c>
      <c r="E41" s="43">
        <v>24520.07</v>
      </c>
      <c r="F41" s="43">
        <f>20117.9-0.4</f>
        <v>20117.5</v>
      </c>
      <c r="G41" s="45">
        <f t="shared" si="1"/>
        <v>519.48530424336934</v>
      </c>
      <c r="H41" s="46">
        <f t="shared" si="1"/>
        <v>82.045034944843138</v>
      </c>
    </row>
    <row r="42" spans="1:8" ht="31.5" x14ac:dyDescent="0.25">
      <c r="A42" s="41" t="s">
        <v>258</v>
      </c>
      <c r="B42" s="42" t="s">
        <v>259</v>
      </c>
      <c r="C42" s="43">
        <v>0.4</v>
      </c>
      <c r="D42" s="43">
        <f t="shared" si="0"/>
        <v>0</v>
      </c>
      <c r="E42" s="43">
        <v>0.4</v>
      </c>
      <c r="F42" s="43">
        <v>0.4</v>
      </c>
      <c r="G42" s="45" t="e">
        <f t="shared" si="1"/>
        <v>#DIV/0!</v>
      </c>
      <c r="H42" s="46">
        <f t="shared" si="1"/>
        <v>100</v>
      </c>
    </row>
    <row r="43" spans="1:8" hidden="1" x14ac:dyDescent="0.25">
      <c r="A43" s="41" t="s">
        <v>260</v>
      </c>
      <c r="B43" s="42" t="s">
        <v>261</v>
      </c>
      <c r="C43" s="43">
        <f>C44+C45</f>
        <v>0</v>
      </c>
      <c r="D43" s="43">
        <f t="shared" si="0"/>
        <v>0</v>
      </c>
      <c r="E43" s="43">
        <f>E44+E45</f>
        <v>0</v>
      </c>
      <c r="F43" s="43">
        <f>F44+F45</f>
        <v>0</v>
      </c>
      <c r="G43" s="45" t="e">
        <f t="shared" si="1"/>
        <v>#DIV/0!</v>
      </c>
      <c r="H43" s="46" t="e">
        <f t="shared" si="1"/>
        <v>#DIV/0!</v>
      </c>
    </row>
    <row r="44" spans="1:8" hidden="1" x14ac:dyDescent="0.25">
      <c r="A44" s="41" t="s">
        <v>262</v>
      </c>
      <c r="B44" s="42" t="s">
        <v>263</v>
      </c>
      <c r="C44" s="43"/>
      <c r="D44" s="43">
        <f t="shared" si="0"/>
        <v>0</v>
      </c>
      <c r="E44" s="43"/>
      <c r="F44" s="43"/>
      <c r="G44" s="45" t="e">
        <f t="shared" si="1"/>
        <v>#DIV/0!</v>
      </c>
      <c r="H44" s="46" t="e">
        <f t="shared" si="1"/>
        <v>#DIV/0!</v>
      </c>
    </row>
    <row r="45" spans="1:8" hidden="1" x14ac:dyDescent="0.25">
      <c r="A45" s="41" t="s">
        <v>264</v>
      </c>
      <c r="B45" s="42" t="s">
        <v>265</v>
      </c>
      <c r="C45" s="43"/>
      <c r="D45" s="43">
        <f t="shared" si="0"/>
        <v>0</v>
      </c>
      <c r="E45" s="43"/>
      <c r="F45" s="43"/>
      <c r="G45" s="45" t="e">
        <f t="shared" si="1"/>
        <v>#DIV/0!</v>
      </c>
      <c r="H45" s="46" t="e">
        <f t="shared" si="1"/>
        <v>#DIV/0!</v>
      </c>
    </row>
    <row r="46" spans="1:8" ht="31.5" x14ac:dyDescent="0.25">
      <c r="A46" s="41" t="s">
        <v>266</v>
      </c>
      <c r="B46" s="42" t="s">
        <v>267</v>
      </c>
      <c r="C46" s="43">
        <f t="shared" ref="C46:F47" si="3">C47</f>
        <v>250</v>
      </c>
      <c r="D46" s="43">
        <f t="shared" si="0"/>
        <v>-223</v>
      </c>
      <c r="E46" s="43">
        <f t="shared" si="3"/>
        <v>27</v>
      </c>
      <c r="F46" s="43">
        <f t="shared" si="3"/>
        <v>260</v>
      </c>
      <c r="G46" s="45">
        <f t="shared" si="1"/>
        <v>-12.107623318385651</v>
      </c>
      <c r="H46" s="46">
        <f t="shared" si="1"/>
        <v>962.96296296296293</v>
      </c>
    </row>
    <row r="47" spans="1:8" x14ac:dyDescent="0.25">
      <c r="A47" s="41" t="s">
        <v>268</v>
      </c>
      <c r="B47" s="42" t="s">
        <v>269</v>
      </c>
      <c r="C47" s="43">
        <f t="shared" si="3"/>
        <v>250</v>
      </c>
      <c r="D47" s="43">
        <f t="shared" si="0"/>
        <v>-223</v>
      </c>
      <c r="E47" s="43">
        <f t="shared" si="3"/>
        <v>27</v>
      </c>
      <c r="F47" s="43">
        <f t="shared" si="3"/>
        <v>260</v>
      </c>
      <c r="G47" s="45">
        <f t="shared" si="1"/>
        <v>-12.107623318385651</v>
      </c>
      <c r="H47" s="46">
        <f t="shared" si="1"/>
        <v>962.96296296296293</v>
      </c>
    </row>
    <row r="48" spans="1:8" ht="31.5" x14ac:dyDescent="0.25">
      <c r="A48" s="41" t="s">
        <v>270</v>
      </c>
      <c r="B48" s="42" t="s">
        <v>271</v>
      </c>
      <c r="C48" s="43">
        <v>250</v>
      </c>
      <c r="D48" s="43">
        <f t="shared" si="0"/>
        <v>-223</v>
      </c>
      <c r="E48" s="43">
        <v>27</v>
      </c>
      <c r="F48" s="43">
        <v>260</v>
      </c>
      <c r="G48" s="45">
        <f t="shared" si="1"/>
        <v>-12.107623318385651</v>
      </c>
      <c r="H48" s="46">
        <f t="shared" si="1"/>
        <v>962.96296296296293</v>
      </c>
    </row>
    <row r="49" spans="1:8" x14ac:dyDescent="0.25">
      <c r="A49" s="41" t="s">
        <v>272</v>
      </c>
      <c r="B49" s="42" t="s">
        <v>273</v>
      </c>
      <c r="C49" s="43">
        <f>C50+C52</f>
        <v>1809</v>
      </c>
      <c r="D49" s="43">
        <f t="shared" si="0"/>
        <v>557</v>
      </c>
      <c r="E49" s="43">
        <f>E50+E52</f>
        <v>2366</v>
      </c>
      <c r="F49" s="43">
        <f>F50+F52</f>
        <v>2059</v>
      </c>
      <c r="G49" s="45">
        <f t="shared" si="1"/>
        <v>424.77558348294434</v>
      </c>
      <c r="H49" s="46">
        <f t="shared" si="1"/>
        <v>87.024513947590876</v>
      </c>
    </row>
    <row r="50" spans="1:8" ht="47.25" x14ac:dyDescent="0.25">
      <c r="A50" s="41" t="s">
        <v>274</v>
      </c>
      <c r="B50" s="42" t="s">
        <v>275</v>
      </c>
      <c r="C50" s="43">
        <f>C51</f>
        <v>1300</v>
      </c>
      <c r="D50" s="43">
        <f t="shared" si="0"/>
        <v>713</v>
      </c>
      <c r="E50" s="43">
        <f>E51</f>
        <v>2013</v>
      </c>
      <c r="F50" s="43">
        <f>F51</f>
        <v>1500</v>
      </c>
      <c r="G50" s="45">
        <f t="shared" si="1"/>
        <v>282.32819074333804</v>
      </c>
      <c r="H50" s="46">
        <f t="shared" si="1"/>
        <v>74.515648286140092</v>
      </c>
    </row>
    <row r="51" spans="1:8" ht="63" x14ac:dyDescent="0.25">
      <c r="A51" s="41" t="s">
        <v>276</v>
      </c>
      <c r="B51" s="42" t="s">
        <v>277</v>
      </c>
      <c r="C51" s="43">
        <v>1300</v>
      </c>
      <c r="D51" s="43">
        <f t="shared" si="0"/>
        <v>713</v>
      </c>
      <c r="E51" s="43">
        <v>2013</v>
      </c>
      <c r="F51" s="43">
        <v>1500</v>
      </c>
      <c r="G51" s="45">
        <f t="shared" si="1"/>
        <v>282.32819074333804</v>
      </c>
      <c r="H51" s="46">
        <f t="shared" si="1"/>
        <v>74.515648286140092</v>
      </c>
    </row>
    <row r="52" spans="1:8" ht="47.25" x14ac:dyDescent="0.25">
      <c r="A52" s="41" t="s">
        <v>278</v>
      </c>
      <c r="B52" s="42" t="s">
        <v>279</v>
      </c>
      <c r="C52" s="43">
        <f>C53+C55+C56</f>
        <v>509</v>
      </c>
      <c r="D52" s="43">
        <f>D53+D55+D56</f>
        <v>-156</v>
      </c>
      <c r="E52" s="43">
        <f>E53+E55+E56</f>
        <v>353</v>
      </c>
      <c r="F52" s="43">
        <f>F53+F55+F56</f>
        <v>559</v>
      </c>
      <c r="G52" s="45">
        <f t="shared" si="1"/>
        <v>-226.28205128205127</v>
      </c>
      <c r="H52" s="46">
        <f t="shared" si="1"/>
        <v>158.35694050991503</v>
      </c>
    </row>
    <row r="53" spans="1:8" ht="78.75" x14ac:dyDescent="0.25">
      <c r="A53" s="41" t="s">
        <v>280</v>
      </c>
      <c r="B53" s="42" t="s">
        <v>281</v>
      </c>
      <c r="C53" s="43">
        <f>C54</f>
        <v>500</v>
      </c>
      <c r="D53" s="43">
        <f t="shared" si="0"/>
        <v>-150</v>
      </c>
      <c r="E53" s="43">
        <f>E54</f>
        <v>350</v>
      </c>
      <c r="F53" s="43">
        <f>F54</f>
        <v>550</v>
      </c>
      <c r="G53" s="45">
        <f t="shared" si="1"/>
        <v>-233.33333333333334</v>
      </c>
      <c r="H53" s="46">
        <f t="shared" si="1"/>
        <v>157.14285714285714</v>
      </c>
    </row>
    <row r="54" spans="1:8" ht="94.5" x14ac:dyDescent="0.25">
      <c r="A54" s="41" t="s">
        <v>282</v>
      </c>
      <c r="B54" s="42" t="s">
        <v>135</v>
      </c>
      <c r="C54" s="43">
        <v>500</v>
      </c>
      <c r="D54" s="43">
        <f t="shared" si="0"/>
        <v>-150</v>
      </c>
      <c r="E54" s="43">
        <v>350</v>
      </c>
      <c r="F54" s="43">
        <v>550</v>
      </c>
      <c r="G54" s="45">
        <f t="shared" si="1"/>
        <v>-233.33333333333334</v>
      </c>
      <c r="H54" s="46">
        <f t="shared" si="1"/>
        <v>157.14285714285714</v>
      </c>
    </row>
    <row r="55" spans="1:8" ht="94.5" hidden="1" x14ac:dyDescent="0.25">
      <c r="A55" s="41" t="s">
        <v>283</v>
      </c>
      <c r="B55" s="42" t="s">
        <v>284</v>
      </c>
      <c r="C55" s="43">
        <v>0</v>
      </c>
      <c r="D55" s="43">
        <f t="shared" si="0"/>
        <v>0</v>
      </c>
      <c r="E55" s="43">
        <v>0</v>
      </c>
      <c r="F55" s="43">
        <v>0</v>
      </c>
      <c r="G55" s="45" t="e">
        <f t="shared" si="1"/>
        <v>#DIV/0!</v>
      </c>
      <c r="H55" s="46" t="e">
        <f t="shared" si="1"/>
        <v>#DIV/0!</v>
      </c>
    </row>
    <row r="56" spans="1:8" ht="31.5" x14ac:dyDescent="0.25">
      <c r="A56" s="41" t="s">
        <v>285</v>
      </c>
      <c r="B56" s="42" t="s">
        <v>133</v>
      </c>
      <c r="C56" s="43">
        <v>9</v>
      </c>
      <c r="D56" s="43">
        <f t="shared" si="0"/>
        <v>-6</v>
      </c>
      <c r="E56" s="43">
        <v>3</v>
      </c>
      <c r="F56" s="43">
        <v>9</v>
      </c>
      <c r="G56" s="45">
        <f t="shared" si="1"/>
        <v>-50</v>
      </c>
      <c r="H56" s="46">
        <f t="shared" si="1"/>
        <v>300</v>
      </c>
    </row>
    <row r="57" spans="1:8" hidden="1" x14ac:dyDescent="0.25">
      <c r="A57" s="41"/>
      <c r="B57" s="42" t="s">
        <v>286</v>
      </c>
      <c r="C57" s="43">
        <f t="shared" ref="C57" si="4">C58+C68+C78+C90</f>
        <v>4119.34</v>
      </c>
      <c r="D57" s="43">
        <f t="shared" ref="D57:F57" si="5">D58+D68+D78+D90</f>
        <v>1011.98</v>
      </c>
      <c r="E57" s="43">
        <f>E58+E68+E78+E90</f>
        <v>5131.32</v>
      </c>
      <c r="F57" s="43" t="e">
        <f t="shared" si="5"/>
        <v>#REF!</v>
      </c>
      <c r="G57" s="45">
        <f t="shared" si="1"/>
        <v>507.05745172829495</v>
      </c>
      <c r="H57" s="46" t="e">
        <f t="shared" si="1"/>
        <v>#REF!</v>
      </c>
    </row>
    <row r="58" spans="1:8" ht="47.25" x14ac:dyDescent="0.25">
      <c r="A58" s="41" t="s">
        <v>287</v>
      </c>
      <c r="B58" s="42" t="s">
        <v>288</v>
      </c>
      <c r="C58" s="43">
        <f>C59+C61</f>
        <v>1711.8300000000002</v>
      </c>
      <c r="D58" s="43">
        <f t="shared" si="0"/>
        <v>200</v>
      </c>
      <c r="E58" s="43">
        <f>E59+E61</f>
        <v>1911.8300000000002</v>
      </c>
      <c r="F58" s="43">
        <f>F59+F61</f>
        <v>1711.8300000000002</v>
      </c>
      <c r="G58" s="45">
        <f t="shared" si="1"/>
        <v>955.91500000000008</v>
      </c>
      <c r="H58" s="46">
        <f t="shared" si="1"/>
        <v>89.538818828033868</v>
      </c>
    </row>
    <row r="59" spans="1:8" ht="31.5" hidden="1" x14ac:dyDescent="0.25">
      <c r="A59" s="41" t="s">
        <v>289</v>
      </c>
      <c r="B59" s="42" t="s">
        <v>290</v>
      </c>
      <c r="C59" s="43">
        <f>C60</f>
        <v>0</v>
      </c>
      <c r="D59" s="43">
        <f t="shared" si="0"/>
        <v>0</v>
      </c>
      <c r="E59" s="43">
        <f>E60</f>
        <v>0</v>
      </c>
      <c r="F59" s="43">
        <f>F60</f>
        <v>0</v>
      </c>
      <c r="G59" s="45" t="e">
        <f t="shared" si="1"/>
        <v>#DIV/0!</v>
      </c>
      <c r="H59" s="46" t="e">
        <f t="shared" si="1"/>
        <v>#DIV/0!</v>
      </c>
    </row>
    <row r="60" spans="1:8" ht="47.25" hidden="1" x14ac:dyDescent="0.25">
      <c r="A60" s="41" t="s">
        <v>291</v>
      </c>
      <c r="B60" s="42" t="s">
        <v>131</v>
      </c>
      <c r="C60" s="43"/>
      <c r="D60" s="43">
        <f t="shared" si="0"/>
        <v>0</v>
      </c>
      <c r="E60" s="43"/>
      <c r="F60" s="43"/>
      <c r="G60" s="45" t="e">
        <f t="shared" si="1"/>
        <v>#DIV/0!</v>
      </c>
      <c r="H60" s="46" t="e">
        <f t="shared" si="1"/>
        <v>#DIV/0!</v>
      </c>
    </row>
    <row r="61" spans="1:8" ht="110.25" x14ac:dyDescent="0.25">
      <c r="A61" s="41" t="s">
        <v>292</v>
      </c>
      <c r="B61" s="42" t="s">
        <v>293</v>
      </c>
      <c r="C61" s="43">
        <f t="shared" ref="C61" si="6">C62+C66+C64</f>
        <v>1711.8300000000002</v>
      </c>
      <c r="D61" s="43">
        <f t="shared" ref="D61:F61" si="7">D62+D66+D64</f>
        <v>200</v>
      </c>
      <c r="E61" s="43">
        <f t="shared" si="7"/>
        <v>1911.8300000000002</v>
      </c>
      <c r="F61" s="43">
        <f t="shared" si="7"/>
        <v>1711.8300000000002</v>
      </c>
      <c r="G61" s="45">
        <f t="shared" si="1"/>
        <v>955.91500000000008</v>
      </c>
      <c r="H61" s="46">
        <f t="shared" si="1"/>
        <v>89.538818828033868</v>
      </c>
    </row>
    <row r="62" spans="1:8" ht="78.75" hidden="1" x14ac:dyDescent="0.25">
      <c r="A62" s="41" t="s">
        <v>294</v>
      </c>
      <c r="B62" s="42" t="s">
        <v>295</v>
      </c>
      <c r="C62" s="43">
        <f>C63</f>
        <v>0</v>
      </c>
      <c r="D62" s="43">
        <f t="shared" si="0"/>
        <v>0</v>
      </c>
      <c r="E62" s="43">
        <f>E63</f>
        <v>0</v>
      </c>
      <c r="F62" s="43">
        <f>F63</f>
        <v>0</v>
      </c>
      <c r="G62" s="45" t="e">
        <f t="shared" si="1"/>
        <v>#DIV/0!</v>
      </c>
      <c r="H62" s="46" t="e">
        <f t="shared" si="1"/>
        <v>#DIV/0!</v>
      </c>
    </row>
    <row r="63" spans="1:8" ht="94.5" hidden="1" x14ac:dyDescent="0.25">
      <c r="A63" s="41" t="s">
        <v>296</v>
      </c>
      <c r="B63" s="42" t="s">
        <v>297</v>
      </c>
      <c r="C63" s="43">
        <v>0</v>
      </c>
      <c r="D63" s="43">
        <f t="shared" si="0"/>
        <v>0</v>
      </c>
      <c r="E63" s="43">
        <v>0</v>
      </c>
      <c r="F63" s="43">
        <v>0</v>
      </c>
      <c r="G63" s="45" t="e">
        <f t="shared" si="1"/>
        <v>#DIV/0!</v>
      </c>
      <c r="H63" s="46" t="e">
        <f t="shared" si="1"/>
        <v>#DIV/0!</v>
      </c>
    </row>
    <row r="64" spans="1:8" ht="94.5" x14ac:dyDescent="0.25">
      <c r="A64" s="41" t="s">
        <v>298</v>
      </c>
      <c r="B64" s="42" t="s">
        <v>299</v>
      </c>
      <c r="C64" s="43">
        <f>C65</f>
        <v>1517.68</v>
      </c>
      <c r="D64" s="43">
        <f t="shared" si="0"/>
        <v>200</v>
      </c>
      <c r="E64" s="43">
        <f>E65</f>
        <v>1717.68</v>
      </c>
      <c r="F64" s="43">
        <f>F65</f>
        <v>1517.68</v>
      </c>
    </row>
    <row r="65" spans="1:8" ht="94.5" x14ac:dyDescent="0.25">
      <c r="A65" s="41" t="s">
        <v>300</v>
      </c>
      <c r="B65" s="42" t="s">
        <v>127</v>
      </c>
      <c r="C65" s="43">
        <v>1517.68</v>
      </c>
      <c r="D65" s="43">
        <f t="shared" si="0"/>
        <v>200</v>
      </c>
      <c r="E65" s="43">
        <v>1717.68</v>
      </c>
      <c r="F65" s="43">
        <v>1517.68</v>
      </c>
    </row>
    <row r="66" spans="1:8" ht="94.5" x14ac:dyDescent="0.25">
      <c r="A66" s="41" t="s">
        <v>301</v>
      </c>
      <c r="B66" s="42" t="s">
        <v>302</v>
      </c>
      <c r="C66" s="43">
        <f>C67</f>
        <v>194.15</v>
      </c>
      <c r="D66" s="43">
        <f t="shared" si="0"/>
        <v>0</v>
      </c>
      <c r="E66" s="43">
        <f>E67</f>
        <v>194.15</v>
      </c>
      <c r="F66" s="43">
        <f>F67</f>
        <v>194.15</v>
      </c>
      <c r="G66" s="45" t="e">
        <f t="shared" si="1"/>
        <v>#DIV/0!</v>
      </c>
      <c r="H66" s="46">
        <f t="shared" si="1"/>
        <v>100</v>
      </c>
    </row>
    <row r="67" spans="1:8" ht="94.5" x14ac:dyDescent="0.25">
      <c r="A67" s="41" t="s">
        <v>303</v>
      </c>
      <c r="B67" s="42" t="s">
        <v>125</v>
      </c>
      <c r="C67" s="43">
        <v>194.15</v>
      </c>
      <c r="D67" s="43">
        <f t="shared" si="0"/>
        <v>0</v>
      </c>
      <c r="E67" s="43">
        <v>194.15</v>
      </c>
      <c r="F67" s="43">
        <v>194.15</v>
      </c>
      <c r="G67" s="45" t="e">
        <f t="shared" si="1"/>
        <v>#DIV/0!</v>
      </c>
      <c r="H67" s="46">
        <f t="shared" si="1"/>
        <v>100</v>
      </c>
    </row>
    <row r="68" spans="1:8" ht="31.5" x14ac:dyDescent="0.25">
      <c r="A68" s="41" t="s">
        <v>304</v>
      </c>
      <c r="B68" s="42" t="s">
        <v>305</v>
      </c>
      <c r="C68" s="43">
        <f>C69</f>
        <v>255</v>
      </c>
      <c r="D68" s="43">
        <f t="shared" si="0"/>
        <v>-200</v>
      </c>
      <c r="E68" s="43">
        <f>E69</f>
        <v>55</v>
      </c>
      <c r="F68" s="43">
        <f>F69</f>
        <v>255</v>
      </c>
      <c r="G68" s="45">
        <f t="shared" si="1"/>
        <v>-27.500000000000004</v>
      </c>
      <c r="H68" s="46">
        <f t="shared" si="1"/>
        <v>463.63636363636368</v>
      </c>
    </row>
    <row r="69" spans="1:8" ht="31.5" x14ac:dyDescent="0.25">
      <c r="A69" s="41" t="s">
        <v>306</v>
      </c>
      <c r="B69" s="42" t="s">
        <v>307</v>
      </c>
      <c r="C69" s="43">
        <f>SUM(C70:C73)</f>
        <v>255</v>
      </c>
      <c r="D69" s="43">
        <f t="shared" si="0"/>
        <v>-200</v>
      </c>
      <c r="E69" s="43">
        <f>SUM(E70:E73)</f>
        <v>55</v>
      </c>
      <c r="F69" s="43">
        <f>SUM(F70:F73)</f>
        <v>255</v>
      </c>
      <c r="G69" s="45">
        <f t="shared" si="1"/>
        <v>-27.500000000000004</v>
      </c>
      <c r="H69" s="46">
        <f t="shared" si="1"/>
        <v>463.63636363636368</v>
      </c>
    </row>
    <row r="70" spans="1:8" ht="31.5" x14ac:dyDescent="0.25">
      <c r="A70" s="41" t="s">
        <v>308</v>
      </c>
      <c r="B70" s="42" t="s">
        <v>309</v>
      </c>
      <c r="C70" s="43">
        <v>90</v>
      </c>
      <c r="D70" s="43">
        <f t="shared" si="0"/>
        <v>-67</v>
      </c>
      <c r="E70" s="43">
        <v>23</v>
      </c>
      <c r="F70" s="43">
        <v>90</v>
      </c>
      <c r="G70" s="45"/>
      <c r="H70" s="46">
        <f t="shared" si="1"/>
        <v>391.30434782608694</v>
      </c>
    </row>
    <row r="71" spans="1:8" ht="31.5" x14ac:dyDescent="0.25">
      <c r="A71" s="41" t="s">
        <v>310</v>
      </c>
      <c r="B71" s="42" t="s">
        <v>311</v>
      </c>
      <c r="C71" s="43">
        <v>5</v>
      </c>
      <c r="D71" s="43">
        <f t="shared" si="0"/>
        <v>-4</v>
      </c>
      <c r="E71" s="43">
        <v>1</v>
      </c>
      <c r="F71" s="43">
        <v>5</v>
      </c>
      <c r="G71" s="45"/>
      <c r="H71" s="46"/>
    </row>
    <row r="72" spans="1:8" ht="31.5" x14ac:dyDescent="0.25">
      <c r="A72" s="41" t="s">
        <v>312</v>
      </c>
      <c r="B72" s="42" t="s">
        <v>313</v>
      </c>
      <c r="C72" s="43">
        <v>5</v>
      </c>
      <c r="D72" s="43">
        <f t="shared" si="0"/>
        <v>-4</v>
      </c>
      <c r="E72" s="43">
        <v>1</v>
      </c>
      <c r="F72" s="43">
        <v>5</v>
      </c>
      <c r="G72" s="45"/>
      <c r="H72" s="46"/>
    </row>
    <row r="73" spans="1:8" ht="31.5" x14ac:dyDescent="0.25">
      <c r="A73" s="41" t="s">
        <v>314</v>
      </c>
      <c r="B73" s="42" t="s">
        <v>315</v>
      </c>
      <c r="C73" s="43">
        <v>155</v>
      </c>
      <c r="D73" s="43">
        <f t="shared" si="0"/>
        <v>-125</v>
      </c>
      <c r="E73" s="43">
        <v>30</v>
      </c>
      <c r="F73" s="43">
        <v>155</v>
      </c>
      <c r="G73" s="45"/>
      <c r="H73" s="46"/>
    </row>
    <row r="74" spans="1:8" ht="47.25" hidden="1" x14ac:dyDescent="0.25">
      <c r="A74" s="41" t="s">
        <v>316</v>
      </c>
      <c r="B74" s="42" t="s">
        <v>317</v>
      </c>
      <c r="C74" s="43">
        <f>C75</f>
        <v>0</v>
      </c>
      <c r="D74" s="43">
        <f t="shared" si="0"/>
        <v>0</v>
      </c>
      <c r="E74" s="43">
        <f>E75</f>
        <v>0</v>
      </c>
      <c r="F74" s="43">
        <f>F75</f>
        <v>0</v>
      </c>
      <c r="G74" s="45" t="e">
        <f t="shared" si="1"/>
        <v>#DIV/0!</v>
      </c>
      <c r="H74" s="46" t="e">
        <f t="shared" si="1"/>
        <v>#DIV/0!</v>
      </c>
    </row>
    <row r="75" spans="1:8" hidden="1" x14ac:dyDescent="0.25">
      <c r="A75" s="41" t="s">
        <v>318</v>
      </c>
      <c r="B75" s="42" t="s">
        <v>319</v>
      </c>
      <c r="C75" s="43">
        <f>C77</f>
        <v>0</v>
      </c>
      <c r="D75" s="43">
        <f t="shared" si="0"/>
        <v>0</v>
      </c>
      <c r="E75" s="43">
        <f>E77</f>
        <v>0</v>
      </c>
      <c r="F75" s="43">
        <f>F77</f>
        <v>0</v>
      </c>
      <c r="G75" s="45" t="e">
        <f t="shared" si="1"/>
        <v>#DIV/0!</v>
      </c>
      <c r="H75" s="46" t="e">
        <f t="shared" si="1"/>
        <v>#DIV/0!</v>
      </c>
    </row>
    <row r="76" spans="1:8" hidden="1" x14ac:dyDescent="0.25">
      <c r="A76" s="41" t="s">
        <v>320</v>
      </c>
      <c r="B76" s="42" t="s">
        <v>321</v>
      </c>
      <c r="C76" s="43">
        <f>C77</f>
        <v>0</v>
      </c>
      <c r="D76" s="43">
        <f>D77</f>
        <v>0</v>
      </c>
      <c r="E76" s="43">
        <f>E77</f>
        <v>0</v>
      </c>
      <c r="F76" s="43">
        <f>F77</f>
        <v>0</v>
      </c>
      <c r="G76" s="45"/>
      <c r="H76" s="46"/>
    </row>
    <row r="77" spans="1:8" ht="47.25" hidden="1" x14ac:dyDescent="0.25">
      <c r="A77" s="41" t="s">
        <v>322</v>
      </c>
      <c r="B77" s="42" t="s">
        <v>123</v>
      </c>
      <c r="C77" s="43"/>
      <c r="D77" s="43">
        <f t="shared" si="0"/>
        <v>0</v>
      </c>
      <c r="E77" s="43"/>
      <c r="F77" s="43"/>
      <c r="G77" s="45" t="e">
        <f t="shared" si="1"/>
        <v>#DIV/0!</v>
      </c>
      <c r="H77" s="46" t="e">
        <f t="shared" si="1"/>
        <v>#DIV/0!</v>
      </c>
    </row>
    <row r="78" spans="1:8" ht="31.5" x14ac:dyDescent="0.25">
      <c r="A78" s="41" t="s">
        <v>323</v>
      </c>
      <c r="B78" s="42" t="s">
        <v>169</v>
      </c>
      <c r="C78" s="43">
        <f>C82+C79</f>
        <v>400</v>
      </c>
      <c r="D78" s="43">
        <f t="shared" ref="D78:E78" si="8">D82+D79</f>
        <v>925</v>
      </c>
      <c r="E78" s="43">
        <f t="shared" si="8"/>
        <v>1325</v>
      </c>
      <c r="F78" s="43">
        <f>F79+F82</f>
        <v>400</v>
      </c>
      <c r="G78" s="45">
        <f t="shared" si="1"/>
        <v>143.24324324324326</v>
      </c>
      <c r="H78" s="46">
        <f t="shared" si="1"/>
        <v>30.188679245283019</v>
      </c>
    </row>
    <row r="79" spans="1:8" ht="94.5" x14ac:dyDescent="0.25">
      <c r="A79" s="41" t="s">
        <v>324</v>
      </c>
      <c r="B79" s="42" t="s">
        <v>325</v>
      </c>
      <c r="C79" s="43">
        <f t="shared" ref="C79:F80" si="9">C80</f>
        <v>0</v>
      </c>
      <c r="D79" s="43">
        <f t="shared" si="0"/>
        <v>1325</v>
      </c>
      <c r="E79" s="43">
        <f t="shared" si="9"/>
        <v>1325</v>
      </c>
      <c r="F79" s="43">
        <f t="shared" si="9"/>
        <v>0</v>
      </c>
      <c r="G79" s="45">
        <f t="shared" si="1"/>
        <v>100</v>
      </c>
      <c r="H79" s="46">
        <f t="shared" si="1"/>
        <v>0</v>
      </c>
    </row>
    <row r="80" spans="1:8" ht="110.25" x14ac:dyDescent="0.25">
      <c r="A80" s="41" t="s">
        <v>326</v>
      </c>
      <c r="B80" s="42" t="s">
        <v>327</v>
      </c>
      <c r="C80" s="43">
        <f t="shared" si="9"/>
        <v>0</v>
      </c>
      <c r="D80" s="43">
        <f t="shared" si="0"/>
        <v>1325</v>
      </c>
      <c r="E80" s="43">
        <f t="shared" si="9"/>
        <v>1325</v>
      </c>
      <c r="F80" s="43">
        <f t="shared" si="9"/>
        <v>0</v>
      </c>
      <c r="G80" s="45">
        <f t="shared" si="1"/>
        <v>100</v>
      </c>
      <c r="H80" s="46">
        <f t="shared" si="1"/>
        <v>0</v>
      </c>
    </row>
    <row r="81" spans="1:8" ht="110.25" x14ac:dyDescent="0.25">
      <c r="A81" s="41" t="s">
        <v>328</v>
      </c>
      <c r="B81" s="42" t="s">
        <v>115</v>
      </c>
      <c r="C81" s="43"/>
      <c r="D81" s="43">
        <f t="shared" si="0"/>
        <v>1325</v>
      </c>
      <c r="E81" s="43">
        <v>1325</v>
      </c>
      <c r="F81" s="43"/>
      <c r="G81" s="45">
        <f t="shared" si="1"/>
        <v>100</v>
      </c>
      <c r="H81" s="46">
        <f t="shared" si="1"/>
        <v>0</v>
      </c>
    </row>
    <row r="82" spans="1:8" ht="63" x14ac:dyDescent="0.25">
      <c r="A82" s="41" t="s">
        <v>329</v>
      </c>
      <c r="B82" s="42" t="s">
        <v>330</v>
      </c>
      <c r="C82" s="43">
        <f>C83+C85</f>
        <v>400</v>
      </c>
      <c r="D82" s="43">
        <f>D83+D85</f>
        <v>-400</v>
      </c>
      <c r="E82" s="43">
        <f>E83+E85</f>
        <v>0</v>
      </c>
      <c r="F82" s="43">
        <f>F83+F85</f>
        <v>400</v>
      </c>
      <c r="G82" s="45">
        <f t="shared" si="1"/>
        <v>0</v>
      </c>
      <c r="H82" s="46" t="e">
        <f t="shared" si="1"/>
        <v>#DIV/0!</v>
      </c>
    </row>
    <row r="83" spans="1:8" ht="47.25" hidden="1" x14ac:dyDescent="0.25">
      <c r="A83" s="41" t="s">
        <v>331</v>
      </c>
      <c r="B83" s="42" t="s">
        <v>332</v>
      </c>
      <c r="C83" s="43">
        <f t="shared" ref="C83:F83" si="10">C84</f>
        <v>0</v>
      </c>
      <c r="D83" s="43">
        <f t="shared" si="0"/>
        <v>0</v>
      </c>
      <c r="E83" s="43">
        <f t="shared" si="10"/>
        <v>0</v>
      </c>
      <c r="F83" s="43">
        <f t="shared" si="10"/>
        <v>0</v>
      </c>
      <c r="G83" s="45" t="e">
        <f t="shared" si="1"/>
        <v>#DIV/0!</v>
      </c>
      <c r="H83" s="46" t="e">
        <f t="shared" si="1"/>
        <v>#DIV/0!</v>
      </c>
    </row>
    <row r="84" spans="1:8" ht="63" hidden="1" x14ac:dyDescent="0.25">
      <c r="A84" s="41" t="s">
        <v>333</v>
      </c>
      <c r="B84" s="42" t="s">
        <v>334</v>
      </c>
      <c r="C84" s="43">
        <v>0</v>
      </c>
      <c r="D84" s="43">
        <f t="shared" si="0"/>
        <v>0</v>
      </c>
      <c r="E84" s="43">
        <v>0</v>
      </c>
      <c r="F84" s="43">
        <v>0</v>
      </c>
      <c r="G84" s="45" t="e">
        <f t="shared" si="1"/>
        <v>#DIV/0!</v>
      </c>
      <c r="H84" s="46" t="e">
        <f t="shared" si="1"/>
        <v>#DIV/0!</v>
      </c>
    </row>
    <row r="85" spans="1:8" ht="63" x14ac:dyDescent="0.25">
      <c r="A85" s="41" t="s">
        <v>335</v>
      </c>
      <c r="B85" s="42" t="s">
        <v>336</v>
      </c>
      <c r="C85" s="48">
        <f t="shared" ref="C85:F85" si="11">C86</f>
        <v>400</v>
      </c>
      <c r="D85" s="48">
        <f>D86</f>
        <v>-400</v>
      </c>
      <c r="E85" s="48">
        <f>E86</f>
        <v>0</v>
      </c>
      <c r="F85" s="48">
        <f t="shared" si="11"/>
        <v>400</v>
      </c>
    </row>
    <row r="86" spans="1:8" ht="78.75" x14ac:dyDescent="0.25">
      <c r="A86" s="41" t="s">
        <v>170</v>
      </c>
      <c r="B86" s="42" t="s">
        <v>107</v>
      </c>
      <c r="C86" s="48">
        <v>400</v>
      </c>
      <c r="D86" s="43">
        <f t="shared" si="0"/>
        <v>-400</v>
      </c>
      <c r="E86" s="48">
        <v>0</v>
      </c>
      <c r="F86" s="49">
        <v>400</v>
      </c>
    </row>
    <row r="87" spans="1:8" hidden="1" x14ac:dyDescent="0.25">
      <c r="A87" s="41" t="s">
        <v>337</v>
      </c>
      <c r="B87" s="42" t="s">
        <v>338</v>
      </c>
      <c r="C87" s="43">
        <f t="shared" ref="C87:F88" si="12">C88</f>
        <v>0</v>
      </c>
      <c r="D87" s="43">
        <f t="shared" si="0"/>
        <v>0</v>
      </c>
      <c r="E87" s="43">
        <f t="shared" si="12"/>
        <v>0</v>
      </c>
      <c r="F87" s="43">
        <f t="shared" si="12"/>
        <v>0</v>
      </c>
      <c r="G87" s="45" t="e">
        <f t="shared" si="1"/>
        <v>#DIV/0!</v>
      </c>
      <c r="H87" s="46" t="e">
        <f t="shared" si="1"/>
        <v>#DIV/0!</v>
      </c>
    </row>
    <row r="88" spans="1:8" ht="47.25" hidden="1" x14ac:dyDescent="0.25">
      <c r="A88" s="41" t="s">
        <v>339</v>
      </c>
      <c r="B88" s="42" t="s">
        <v>340</v>
      </c>
      <c r="C88" s="43">
        <f t="shared" si="12"/>
        <v>0</v>
      </c>
      <c r="D88" s="43">
        <f t="shared" si="0"/>
        <v>0</v>
      </c>
      <c r="E88" s="43">
        <f t="shared" si="12"/>
        <v>0</v>
      </c>
      <c r="F88" s="43">
        <f t="shared" si="12"/>
        <v>0</v>
      </c>
      <c r="G88" s="45" t="e">
        <f t="shared" si="1"/>
        <v>#DIV/0!</v>
      </c>
      <c r="H88" s="46" t="e">
        <f t="shared" si="1"/>
        <v>#DIV/0!</v>
      </c>
    </row>
    <row r="89" spans="1:8" ht="31.5" hidden="1" x14ac:dyDescent="0.25">
      <c r="A89" s="41" t="s">
        <v>341</v>
      </c>
      <c r="B89" s="42" t="s">
        <v>342</v>
      </c>
      <c r="C89" s="43"/>
      <c r="D89" s="43">
        <f t="shared" si="0"/>
        <v>0</v>
      </c>
      <c r="E89" s="43"/>
      <c r="F89" s="43"/>
      <c r="G89" s="45" t="e">
        <f t="shared" si="1"/>
        <v>#DIV/0!</v>
      </c>
      <c r="H89" s="46" t="e">
        <f t="shared" si="1"/>
        <v>#DIV/0!</v>
      </c>
    </row>
    <row r="90" spans="1:8" x14ac:dyDescent="0.25">
      <c r="A90" s="41" t="s">
        <v>343</v>
      </c>
      <c r="B90" s="42" t="s">
        <v>344</v>
      </c>
      <c r="C90" s="43">
        <f>C91+C94+C95+C104+C97+C100+C105+C102+C96</f>
        <v>1752.5099999999998</v>
      </c>
      <c r="D90" s="43">
        <f t="shared" ref="D90" si="13">D91+D94+D95+D104+D97+D100+D105+D102+D96</f>
        <v>86.97999999999999</v>
      </c>
      <c r="E90" s="43">
        <f>E91+E94+E95+E104+E97+E100+E105+E102+E96</f>
        <v>1839.4899999999998</v>
      </c>
      <c r="F90" s="43" t="e">
        <f>F91+F94+F95+#REF!+F97+F100+F105+F102</f>
        <v>#REF!</v>
      </c>
    </row>
    <row r="91" spans="1:8" ht="31.5" x14ac:dyDescent="0.25">
      <c r="A91" s="41" t="s">
        <v>345</v>
      </c>
      <c r="B91" s="42" t="s">
        <v>346</v>
      </c>
      <c r="C91" s="43">
        <f>C93+C92</f>
        <v>59.39</v>
      </c>
      <c r="D91" s="43">
        <f t="shared" ref="D91:D106" si="14">E91-C91</f>
        <v>-35.590000000000003</v>
      </c>
      <c r="E91" s="43">
        <f>E93+E92</f>
        <v>23.8</v>
      </c>
      <c r="F91" s="43">
        <f>F93+F92</f>
        <v>59.39</v>
      </c>
    </row>
    <row r="92" spans="1:8" ht="103.5" x14ac:dyDescent="0.25">
      <c r="A92" s="41" t="s">
        <v>347</v>
      </c>
      <c r="B92" s="42" t="s">
        <v>348</v>
      </c>
      <c r="C92" s="43">
        <v>16</v>
      </c>
      <c r="D92" s="43">
        <f t="shared" si="14"/>
        <v>0.10000000000000142</v>
      </c>
      <c r="E92" s="43">
        <v>16.100000000000001</v>
      </c>
      <c r="F92" s="43">
        <v>16</v>
      </c>
    </row>
    <row r="93" spans="1:8" ht="63" x14ac:dyDescent="0.25">
      <c r="A93" s="41" t="s">
        <v>349</v>
      </c>
      <c r="B93" s="42" t="s">
        <v>350</v>
      </c>
      <c r="C93" s="43">
        <v>43.39</v>
      </c>
      <c r="D93" s="43">
        <f t="shared" si="14"/>
        <v>-35.69</v>
      </c>
      <c r="E93" s="43">
        <v>7.7</v>
      </c>
      <c r="F93" s="43">
        <v>43.39</v>
      </c>
    </row>
    <row r="94" spans="1:8" ht="78.75" x14ac:dyDescent="0.25">
      <c r="A94" s="41" t="s">
        <v>351</v>
      </c>
      <c r="B94" s="42" t="s">
        <v>352</v>
      </c>
      <c r="C94" s="43">
        <v>77</v>
      </c>
      <c r="D94" s="43">
        <f t="shared" si="14"/>
        <v>-52.29</v>
      </c>
      <c r="E94" s="43">
        <v>24.71</v>
      </c>
      <c r="F94" s="43">
        <v>77</v>
      </c>
    </row>
    <row r="95" spans="1:8" ht="63" x14ac:dyDescent="0.25">
      <c r="A95" s="41" t="s">
        <v>353</v>
      </c>
      <c r="B95" s="42" t="s">
        <v>354</v>
      </c>
      <c r="C95" s="43">
        <v>38</v>
      </c>
      <c r="D95" s="43">
        <f t="shared" si="14"/>
        <v>-33.980000000000004</v>
      </c>
      <c r="E95" s="43">
        <v>4.0199999999999996</v>
      </c>
      <c r="F95" s="43">
        <v>38</v>
      </c>
    </row>
    <row r="96" spans="1:8" ht="63" x14ac:dyDescent="0.25">
      <c r="A96" s="41" t="s">
        <v>515</v>
      </c>
      <c r="B96" s="42" t="s">
        <v>514</v>
      </c>
      <c r="C96" s="43"/>
      <c r="D96" s="43">
        <f t="shared" si="14"/>
        <v>2.5</v>
      </c>
      <c r="E96" s="43">
        <f>4.2-1.7</f>
        <v>2.5</v>
      </c>
      <c r="F96" s="43"/>
    </row>
    <row r="97" spans="1:11" ht="110.25" x14ac:dyDescent="0.25">
      <c r="A97" s="41" t="s">
        <v>357</v>
      </c>
      <c r="B97" s="42" t="s">
        <v>358</v>
      </c>
      <c r="C97" s="43">
        <f>C98+C99</f>
        <v>57.95</v>
      </c>
      <c r="D97" s="43">
        <f t="shared" si="14"/>
        <v>-22.900000000000006</v>
      </c>
      <c r="E97" s="43">
        <f>E98+E99</f>
        <v>35.049999999999997</v>
      </c>
      <c r="F97" s="43">
        <f>F98+F99</f>
        <v>57.95</v>
      </c>
    </row>
    <row r="98" spans="1:11" ht="47.25" x14ac:dyDescent="0.25">
      <c r="A98" s="41" t="s">
        <v>359</v>
      </c>
      <c r="B98" s="42" t="s">
        <v>360</v>
      </c>
      <c r="C98" s="43">
        <v>40</v>
      </c>
      <c r="D98" s="43">
        <f t="shared" si="14"/>
        <v>-40</v>
      </c>
      <c r="E98" s="43">
        <v>0</v>
      </c>
      <c r="F98" s="43">
        <v>40</v>
      </c>
    </row>
    <row r="99" spans="1:11" ht="31.5" x14ac:dyDescent="0.25">
      <c r="A99" s="41" t="s">
        <v>361</v>
      </c>
      <c r="B99" s="42" t="s">
        <v>362</v>
      </c>
      <c r="C99" s="43">
        <v>17.95</v>
      </c>
      <c r="D99" s="43">
        <f t="shared" si="14"/>
        <v>17.099999999999998</v>
      </c>
      <c r="E99" s="43">
        <v>35.049999999999997</v>
      </c>
      <c r="F99" s="43">
        <v>17.95</v>
      </c>
    </row>
    <row r="100" spans="1:11" ht="63" x14ac:dyDescent="0.25">
      <c r="A100" s="41" t="s">
        <v>363</v>
      </c>
      <c r="B100" s="42" t="s">
        <v>364</v>
      </c>
      <c r="C100" s="43">
        <v>366.81</v>
      </c>
      <c r="D100" s="43">
        <f t="shared" si="14"/>
        <v>42.019999999999982</v>
      </c>
      <c r="E100" s="43">
        <v>408.83</v>
      </c>
      <c r="F100" s="43">
        <v>366.81</v>
      </c>
    </row>
    <row r="101" spans="1:11" ht="47.25" hidden="1" x14ac:dyDescent="0.25">
      <c r="A101" s="41" t="s">
        <v>365</v>
      </c>
      <c r="B101" s="42" t="s">
        <v>366</v>
      </c>
      <c r="C101" s="43"/>
      <c r="D101" s="43">
        <f t="shared" si="14"/>
        <v>0</v>
      </c>
      <c r="E101" s="43"/>
      <c r="F101" s="43"/>
    </row>
    <row r="102" spans="1:11" ht="63" x14ac:dyDescent="0.25">
      <c r="A102" s="41" t="s">
        <v>367</v>
      </c>
      <c r="B102" s="42" t="s">
        <v>368</v>
      </c>
      <c r="C102" s="43">
        <f>C103</f>
        <v>32</v>
      </c>
      <c r="D102" s="43">
        <f t="shared" si="14"/>
        <v>-32</v>
      </c>
      <c r="E102" s="43">
        <f>E103</f>
        <v>0</v>
      </c>
      <c r="F102" s="43">
        <f>F103</f>
        <v>32</v>
      </c>
    </row>
    <row r="103" spans="1:11" ht="78.75" x14ac:dyDescent="0.25">
      <c r="A103" s="41" t="s">
        <v>369</v>
      </c>
      <c r="B103" s="42" t="s">
        <v>181</v>
      </c>
      <c r="C103" s="43">
        <v>32</v>
      </c>
      <c r="D103" s="43">
        <f t="shared" si="14"/>
        <v>-32</v>
      </c>
      <c r="E103" s="43">
        <v>0</v>
      </c>
      <c r="F103" s="43">
        <v>32</v>
      </c>
    </row>
    <row r="104" spans="1:11" ht="78.75" x14ac:dyDescent="0.25">
      <c r="A104" s="41" t="s">
        <v>355</v>
      </c>
      <c r="B104" s="42" t="s">
        <v>356</v>
      </c>
      <c r="C104" s="43">
        <v>30</v>
      </c>
      <c r="D104" s="43">
        <f t="shared" si="14"/>
        <v>317.27999999999997</v>
      </c>
      <c r="E104" s="43">
        <f>344.38+2.9</f>
        <v>347.28</v>
      </c>
      <c r="F104" s="43">
        <v>30</v>
      </c>
    </row>
    <row r="105" spans="1:11" ht="31.5" x14ac:dyDescent="0.25">
      <c r="A105" s="41" t="s">
        <v>370</v>
      </c>
      <c r="B105" s="42" t="s">
        <v>371</v>
      </c>
      <c r="C105" s="43">
        <f>C106</f>
        <v>1091.3599999999999</v>
      </c>
      <c r="D105" s="43">
        <f t="shared" si="14"/>
        <v>-98.059999999999945</v>
      </c>
      <c r="E105" s="43">
        <f>E106</f>
        <v>993.3</v>
      </c>
      <c r="F105" s="43">
        <f>F106</f>
        <v>1091.3599999999999</v>
      </c>
    </row>
    <row r="106" spans="1:11" ht="47.25" x14ac:dyDescent="0.25">
      <c r="A106" s="41" t="s">
        <v>372</v>
      </c>
      <c r="B106" s="42" t="s">
        <v>95</v>
      </c>
      <c r="C106" s="43">
        <v>1091.3599999999999</v>
      </c>
      <c r="D106" s="43">
        <f t="shared" si="14"/>
        <v>-98.059999999999945</v>
      </c>
      <c r="E106" s="43">
        <v>993.3</v>
      </c>
      <c r="F106" s="43">
        <v>1091.3599999999999</v>
      </c>
    </row>
    <row r="107" spans="1:11" hidden="1" x14ac:dyDescent="0.25">
      <c r="A107" s="41" t="s">
        <v>373</v>
      </c>
      <c r="B107" s="42" t="s">
        <v>374</v>
      </c>
      <c r="C107" s="43">
        <f t="shared" ref="C107:F108" si="15">C108</f>
        <v>0</v>
      </c>
      <c r="D107" s="43">
        <f t="shared" ref="D107:D162" si="16">E107-C107</f>
        <v>0</v>
      </c>
      <c r="E107" s="43">
        <f t="shared" si="15"/>
        <v>0</v>
      </c>
      <c r="F107" s="43">
        <f t="shared" si="15"/>
        <v>0</v>
      </c>
      <c r="G107" s="45" t="e">
        <f t="shared" ref="G107:H161" si="17">E107/D107*100</f>
        <v>#DIV/0!</v>
      </c>
      <c r="H107" s="46" t="e">
        <f t="shared" si="17"/>
        <v>#DIV/0!</v>
      </c>
    </row>
    <row r="108" spans="1:11" hidden="1" x14ac:dyDescent="0.25">
      <c r="A108" s="41" t="s">
        <v>375</v>
      </c>
      <c r="B108" s="42" t="s">
        <v>376</v>
      </c>
      <c r="C108" s="43">
        <f t="shared" si="15"/>
        <v>0</v>
      </c>
      <c r="D108" s="43">
        <f t="shared" si="16"/>
        <v>0</v>
      </c>
      <c r="E108" s="43">
        <f t="shared" si="15"/>
        <v>0</v>
      </c>
      <c r="F108" s="43">
        <f t="shared" si="15"/>
        <v>0</v>
      </c>
      <c r="G108" s="45" t="e">
        <f t="shared" si="17"/>
        <v>#DIV/0!</v>
      </c>
      <c r="H108" s="46" t="e">
        <f t="shared" si="17"/>
        <v>#DIV/0!</v>
      </c>
    </row>
    <row r="109" spans="1:11" ht="31.5" hidden="1" x14ac:dyDescent="0.25">
      <c r="A109" s="41" t="s">
        <v>377</v>
      </c>
      <c r="B109" s="42" t="s">
        <v>91</v>
      </c>
      <c r="C109" s="43"/>
      <c r="D109" s="43">
        <f t="shared" si="16"/>
        <v>0</v>
      </c>
      <c r="E109" s="43"/>
      <c r="F109" s="43"/>
      <c r="G109" s="45" t="e">
        <f t="shared" si="17"/>
        <v>#DIV/0!</v>
      </c>
      <c r="H109" s="46" t="e">
        <f t="shared" si="17"/>
        <v>#DIV/0!</v>
      </c>
    </row>
    <row r="110" spans="1:11" x14ac:dyDescent="0.25">
      <c r="A110" s="41" t="s">
        <v>378</v>
      </c>
      <c r="B110" s="42" t="s">
        <v>379</v>
      </c>
      <c r="C110" s="43">
        <f>C111+C211+C213+C209</f>
        <v>250395.50000000003</v>
      </c>
      <c r="D110" s="43">
        <f>D111+D211+D213+D209</f>
        <v>45183.699999999946</v>
      </c>
      <c r="E110" s="43">
        <f>E111+E211+E213+E209</f>
        <v>295579.19999999995</v>
      </c>
      <c r="F110" s="43">
        <f>F111+F211+F213+F209</f>
        <v>250435.00000000003</v>
      </c>
      <c r="G110" s="45">
        <f t="shared" si="17"/>
        <v>654.17219041380031</v>
      </c>
      <c r="H110" s="46">
        <f t="shared" si="17"/>
        <v>84.726868467064008</v>
      </c>
      <c r="I110" s="50">
        <v>2013</v>
      </c>
      <c r="J110" s="50">
        <v>2014</v>
      </c>
      <c r="K110" s="50">
        <v>2015</v>
      </c>
    </row>
    <row r="111" spans="1:11" ht="47.25" x14ac:dyDescent="0.25">
      <c r="A111" s="41" t="s">
        <v>380</v>
      </c>
      <c r="B111" s="42" t="s">
        <v>381</v>
      </c>
      <c r="C111" s="43">
        <f>C112+C121+C153+C202</f>
        <v>250395.50000000003</v>
      </c>
      <c r="D111" s="43">
        <f>D112+D121+D153+D202</f>
        <v>45183.699999999946</v>
      </c>
      <c r="E111" s="43">
        <f>E112+E121+E153+E202</f>
        <v>295579.19999999995</v>
      </c>
      <c r="F111" s="43">
        <f>F112+F121+F153+F202</f>
        <v>250435.00000000003</v>
      </c>
      <c r="G111" s="45">
        <f t="shared" si="17"/>
        <v>654.17219041380031</v>
      </c>
      <c r="H111" s="46">
        <f t="shared" si="17"/>
        <v>84.726868467064008</v>
      </c>
      <c r="I111" s="50">
        <f>2654.9+164764.2+9466.3+586.3</f>
        <v>177471.69999999998</v>
      </c>
      <c r="J111" s="50">
        <f>2680.5+170332.2+9466.3+605.6</f>
        <v>183084.6</v>
      </c>
      <c r="K111" s="50">
        <f>2736.1+178105.2+9466.3+606.9</f>
        <v>190914.5</v>
      </c>
    </row>
    <row r="112" spans="1:11" ht="31.5" x14ac:dyDescent="0.25">
      <c r="A112" s="41" t="s">
        <v>382</v>
      </c>
      <c r="B112" s="42" t="s">
        <v>383</v>
      </c>
      <c r="C112" s="43">
        <f>C113+C117+C119</f>
        <v>90055.6</v>
      </c>
      <c r="D112" s="43">
        <f t="shared" si="16"/>
        <v>18211</v>
      </c>
      <c r="E112" s="43">
        <f>E113+E117+E119</f>
        <v>108266.6</v>
      </c>
      <c r="F112" s="43">
        <f>F113+F117+F119</f>
        <v>90055.6</v>
      </c>
      <c r="G112" s="45">
        <f t="shared" si="17"/>
        <v>594.5121080665532</v>
      </c>
      <c r="H112" s="46">
        <f t="shared" si="17"/>
        <v>83.179484716431475</v>
      </c>
      <c r="I112" s="50">
        <f>D110-I111</f>
        <v>-132288.00000000003</v>
      </c>
      <c r="J112" s="50">
        <f>E110-J111</f>
        <v>112494.59999999995</v>
      </c>
      <c r="K112" s="50">
        <f>F110-K111</f>
        <v>59520.500000000029</v>
      </c>
    </row>
    <row r="113" spans="1:14" ht="31.5" x14ac:dyDescent="0.25">
      <c r="A113" s="41" t="s">
        <v>384</v>
      </c>
      <c r="B113" s="42" t="s">
        <v>385</v>
      </c>
      <c r="C113" s="43">
        <f>C114</f>
        <v>90055.6</v>
      </c>
      <c r="D113" s="43">
        <f t="shared" si="16"/>
        <v>18211</v>
      </c>
      <c r="E113" s="43">
        <f>E114</f>
        <v>108266.6</v>
      </c>
      <c r="F113" s="43">
        <f>F114</f>
        <v>90055.6</v>
      </c>
      <c r="G113" s="45">
        <f t="shared" si="17"/>
        <v>594.5121080665532</v>
      </c>
      <c r="H113" s="46">
        <f t="shared" si="17"/>
        <v>83.179484716431475</v>
      </c>
      <c r="I113" s="50">
        <f>I112-D115</f>
        <v>-171841.30000000002</v>
      </c>
      <c r="J113" s="50">
        <f>J112-E115</f>
        <v>9520.6999999999534</v>
      </c>
      <c r="K113" s="50">
        <f>K112-F115</f>
        <v>-53048.999999999971</v>
      </c>
    </row>
    <row r="114" spans="1:14" ht="55.5" customHeight="1" x14ac:dyDescent="0.25">
      <c r="A114" s="41" t="s">
        <v>386</v>
      </c>
      <c r="B114" s="42" t="s">
        <v>87</v>
      </c>
      <c r="C114" s="43">
        <v>90055.6</v>
      </c>
      <c r="D114" s="43">
        <f t="shared" si="16"/>
        <v>18211</v>
      </c>
      <c r="E114" s="43">
        <v>108266.6</v>
      </c>
      <c r="F114" s="43">
        <v>90055.6</v>
      </c>
      <c r="G114" s="45">
        <f t="shared" si="17"/>
        <v>594.5121080665532</v>
      </c>
      <c r="H114" s="46">
        <f t="shared" si="17"/>
        <v>83.179484716431475</v>
      </c>
      <c r="I114" s="51"/>
      <c r="J114" s="51"/>
      <c r="K114" s="51"/>
      <c r="M114" s="52"/>
      <c r="N114" s="52"/>
    </row>
    <row r="115" spans="1:14" hidden="1" x14ac:dyDescent="0.25">
      <c r="A115" s="41"/>
      <c r="B115" s="53" t="s">
        <v>387</v>
      </c>
      <c r="C115" s="43">
        <v>63420.6</v>
      </c>
      <c r="D115" s="43">
        <f t="shared" si="16"/>
        <v>39553.299999999996</v>
      </c>
      <c r="E115" s="43">
        <v>102973.9</v>
      </c>
      <c r="F115" s="43">
        <v>112569.5</v>
      </c>
      <c r="G115" s="45">
        <f t="shared" si="17"/>
        <v>260.34212063215966</v>
      </c>
      <c r="H115" s="46">
        <f t="shared" si="17"/>
        <v>109.31847778903199</v>
      </c>
      <c r="M115" s="52"/>
      <c r="N115" s="52"/>
    </row>
    <row r="116" spans="1:14" hidden="1" x14ac:dyDescent="0.25">
      <c r="A116" s="41"/>
      <c r="B116" s="53" t="s">
        <v>388</v>
      </c>
      <c r="C116" s="43">
        <v>9309</v>
      </c>
      <c r="D116" s="43">
        <f t="shared" si="16"/>
        <v>-9309</v>
      </c>
      <c r="E116" s="43">
        <v>0</v>
      </c>
      <c r="F116" s="43"/>
      <c r="G116" s="45">
        <f t="shared" si="17"/>
        <v>0</v>
      </c>
      <c r="H116" s="46" t="e">
        <f t="shared" si="17"/>
        <v>#DIV/0!</v>
      </c>
      <c r="M116" s="52"/>
      <c r="N116" s="52"/>
    </row>
    <row r="117" spans="1:14" ht="31.5" hidden="1" x14ac:dyDescent="0.25">
      <c r="A117" s="41" t="s">
        <v>389</v>
      </c>
      <c r="B117" s="42" t="s">
        <v>390</v>
      </c>
      <c r="C117" s="43">
        <f>C118</f>
        <v>0</v>
      </c>
      <c r="D117" s="43">
        <f t="shared" si="16"/>
        <v>0</v>
      </c>
      <c r="E117" s="43">
        <f>E118</f>
        <v>0</v>
      </c>
      <c r="F117" s="43">
        <f>F118</f>
        <v>0</v>
      </c>
      <c r="G117" s="45" t="e">
        <f t="shared" si="17"/>
        <v>#DIV/0!</v>
      </c>
      <c r="H117" s="46" t="e">
        <f t="shared" si="17"/>
        <v>#DIV/0!</v>
      </c>
      <c r="M117" s="52"/>
      <c r="N117" s="52"/>
    </row>
    <row r="118" spans="1:14" ht="47.25" hidden="1" x14ac:dyDescent="0.25">
      <c r="A118" s="41" t="s">
        <v>391</v>
      </c>
      <c r="B118" s="42" t="s">
        <v>85</v>
      </c>
      <c r="C118" s="43"/>
      <c r="D118" s="43">
        <f t="shared" si="16"/>
        <v>0</v>
      </c>
      <c r="E118" s="43"/>
      <c r="F118" s="43"/>
      <c r="G118" s="45" t="e">
        <f t="shared" si="17"/>
        <v>#DIV/0!</v>
      </c>
      <c r="H118" s="46" t="e">
        <f t="shared" si="17"/>
        <v>#DIV/0!</v>
      </c>
      <c r="M118" s="52"/>
      <c r="N118" s="52"/>
    </row>
    <row r="119" spans="1:14" hidden="1" x14ac:dyDescent="0.25">
      <c r="A119" s="41" t="s">
        <v>392</v>
      </c>
      <c r="B119" s="42" t="s">
        <v>393</v>
      </c>
      <c r="C119" s="43">
        <f>SUM(C120)</f>
        <v>0</v>
      </c>
      <c r="D119" s="43">
        <f t="shared" si="16"/>
        <v>0</v>
      </c>
      <c r="E119" s="43">
        <f>SUM(E120)</f>
        <v>0</v>
      </c>
      <c r="F119" s="43">
        <f>SUM(F120)</f>
        <v>0</v>
      </c>
      <c r="G119" s="45" t="e">
        <f t="shared" si="17"/>
        <v>#DIV/0!</v>
      </c>
      <c r="H119" s="46" t="e">
        <f t="shared" si="17"/>
        <v>#DIV/0!</v>
      </c>
      <c r="M119" s="52"/>
      <c r="N119" s="52"/>
    </row>
    <row r="120" spans="1:14" hidden="1" x14ac:dyDescent="0.25">
      <c r="A120" s="41" t="s">
        <v>394</v>
      </c>
      <c r="B120" s="42" t="s">
        <v>81</v>
      </c>
      <c r="C120" s="43"/>
      <c r="D120" s="43">
        <f t="shared" si="16"/>
        <v>0</v>
      </c>
      <c r="E120" s="43"/>
      <c r="F120" s="43"/>
      <c r="G120" s="45" t="e">
        <f t="shared" si="17"/>
        <v>#DIV/0!</v>
      </c>
      <c r="H120" s="46" t="e">
        <f t="shared" si="17"/>
        <v>#DIV/0!</v>
      </c>
      <c r="M120" s="52"/>
      <c r="N120" s="52"/>
    </row>
    <row r="121" spans="1:14" ht="48.75" customHeight="1" x14ac:dyDescent="0.25">
      <c r="A121" s="41" t="s">
        <v>395</v>
      </c>
      <c r="B121" s="42" t="s">
        <v>545</v>
      </c>
      <c r="C121" s="43">
        <f>C122+C126+C128+C130+C135+C138+C144+C140+C132+C124+C142</f>
        <v>3793.6</v>
      </c>
      <c r="D121" s="43">
        <f>D122+D126+D128+D130+D135+D138+D144+D140+D132+D124+D142</f>
        <v>5640.8000000000011</v>
      </c>
      <c r="E121" s="43">
        <f>E122+E126+E128+E130+E135+E138+E144+E140+E132+E124+E142</f>
        <v>9434.4000000000015</v>
      </c>
      <c r="F121" s="43">
        <f>F122+F126+F128+F130+F135+F138+F144+F140+F132+F124+F142</f>
        <v>3793.6</v>
      </c>
      <c r="G121" s="45">
        <f t="shared" si="17"/>
        <v>167.25287193305914</v>
      </c>
      <c r="H121" s="46">
        <f t="shared" si="17"/>
        <v>40.210294242347153</v>
      </c>
      <c r="M121" s="52"/>
      <c r="N121" s="52"/>
    </row>
    <row r="122" spans="1:14" ht="47.25" hidden="1" x14ac:dyDescent="0.25">
      <c r="A122" s="41" t="s">
        <v>396</v>
      </c>
      <c r="B122" s="42" t="s">
        <v>397</v>
      </c>
      <c r="C122" s="43">
        <f>C123</f>
        <v>0</v>
      </c>
      <c r="D122" s="43">
        <f t="shared" si="16"/>
        <v>0</v>
      </c>
      <c r="E122" s="43">
        <f>E123</f>
        <v>0</v>
      </c>
      <c r="F122" s="43">
        <f>F123</f>
        <v>0</v>
      </c>
      <c r="G122" s="45" t="e">
        <f t="shared" si="17"/>
        <v>#DIV/0!</v>
      </c>
      <c r="H122" s="46" t="e">
        <f t="shared" si="17"/>
        <v>#DIV/0!</v>
      </c>
      <c r="M122" s="52"/>
      <c r="N122" s="52"/>
    </row>
    <row r="123" spans="1:14" ht="63" hidden="1" x14ac:dyDescent="0.25">
      <c r="A123" s="41" t="s">
        <v>398</v>
      </c>
      <c r="B123" s="42" t="s">
        <v>75</v>
      </c>
      <c r="C123" s="43"/>
      <c r="D123" s="43">
        <f t="shared" si="16"/>
        <v>0</v>
      </c>
      <c r="E123" s="43"/>
      <c r="F123" s="43"/>
      <c r="G123" s="45" t="e">
        <f t="shared" si="17"/>
        <v>#DIV/0!</v>
      </c>
      <c r="H123" s="46" t="e">
        <f t="shared" si="17"/>
        <v>#DIV/0!</v>
      </c>
      <c r="M123" s="52"/>
      <c r="N123" s="52"/>
    </row>
    <row r="124" spans="1:14" ht="31.5" hidden="1" x14ac:dyDescent="0.25">
      <c r="A124" s="41" t="s">
        <v>399</v>
      </c>
      <c r="B124" s="42" t="s">
        <v>400</v>
      </c>
      <c r="C124" s="43">
        <f>SUM(C125)</f>
        <v>0</v>
      </c>
      <c r="D124" s="43">
        <f t="shared" si="16"/>
        <v>0</v>
      </c>
      <c r="E124" s="43">
        <f>SUM(E125)</f>
        <v>0</v>
      </c>
      <c r="F124" s="43">
        <f>SUM(F125)</f>
        <v>0</v>
      </c>
      <c r="G124" s="45" t="e">
        <f t="shared" si="17"/>
        <v>#DIV/0!</v>
      </c>
      <c r="H124" s="46" t="e">
        <f t="shared" si="17"/>
        <v>#DIV/0!</v>
      </c>
      <c r="M124" s="52"/>
      <c r="N124" s="52"/>
    </row>
    <row r="125" spans="1:14" ht="31.5" hidden="1" x14ac:dyDescent="0.25">
      <c r="A125" s="41" t="s">
        <v>401</v>
      </c>
      <c r="B125" s="42" t="s">
        <v>67</v>
      </c>
      <c r="C125" s="43"/>
      <c r="D125" s="43">
        <f t="shared" si="16"/>
        <v>0</v>
      </c>
      <c r="E125" s="43"/>
      <c r="F125" s="43"/>
      <c r="G125" s="45" t="e">
        <f t="shared" si="17"/>
        <v>#DIV/0!</v>
      </c>
      <c r="H125" s="46" t="e">
        <f t="shared" si="17"/>
        <v>#DIV/0!</v>
      </c>
      <c r="M125" s="52"/>
      <c r="N125" s="52"/>
    </row>
    <row r="126" spans="1:14" ht="81.75" customHeight="1" x14ac:dyDescent="0.25">
      <c r="A126" s="41" t="s">
        <v>402</v>
      </c>
      <c r="B126" s="42" t="s">
        <v>544</v>
      </c>
      <c r="C126" s="43">
        <f>SUM(C127)</f>
        <v>0</v>
      </c>
      <c r="D126" s="43">
        <f t="shared" si="16"/>
        <v>3067</v>
      </c>
      <c r="E126" s="43">
        <f>SUM(E127)</f>
        <v>3067</v>
      </c>
      <c r="F126" s="43">
        <f>SUM(F127)</f>
        <v>0</v>
      </c>
      <c r="G126" s="45">
        <f t="shared" si="17"/>
        <v>100</v>
      </c>
      <c r="H126" s="46">
        <f t="shared" si="17"/>
        <v>0</v>
      </c>
      <c r="M126" s="52"/>
      <c r="N126" s="52"/>
    </row>
    <row r="127" spans="1:14" ht="65.25" customHeight="1" x14ac:dyDescent="0.25">
      <c r="A127" s="41" t="s">
        <v>403</v>
      </c>
      <c r="B127" s="42" t="s">
        <v>543</v>
      </c>
      <c r="C127" s="43"/>
      <c r="D127" s="43">
        <f t="shared" si="16"/>
        <v>3067</v>
      </c>
      <c r="E127" s="43">
        <v>3067</v>
      </c>
      <c r="F127" s="43"/>
      <c r="G127" s="45">
        <f t="shared" si="17"/>
        <v>100</v>
      </c>
      <c r="H127" s="46">
        <f t="shared" si="17"/>
        <v>0</v>
      </c>
      <c r="M127" s="52"/>
      <c r="N127" s="52"/>
    </row>
    <row r="128" spans="1:14" ht="47.25" hidden="1" x14ac:dyDescent="0.25">
      <c r="A128" s="41" t="s">
        <v>404</v>
      </c>
      <c r="B128" s="42" t="s">
        <v>405</v>
      </c>
      <c r="C128" s="43">
        <f>C129</f>
        <v>0</v>
      </c>
      <c r="D128" s="43">
        <f t="shared" si="16"/>
        <v>0</v>
      </c>
      <c r="E128" s="43">
        <f>E129</f>
        <v>0</v>
      </c>
      <c r="F128" s="43">
        <f>F129</f>
        <v>0</v>
      </c>
      <c r="G128" s="45" t="e">
        <f t="shared" si="17"/>
        <v>#DIV/0!</v>
      </c>
      <c r="H128" s="46" t="e">
        <f t="shared" si="17"/>
        <v>#DIV/0!</v>
      </c>
      <c r="M128" s="52"/>
      <c r="N128" s="52"/>
    </row>
    <row r="129" spans="1:14" ht="47.25" hidden="1" x14ac:dyDescent="0.25">
      <c r="A129" s="41" t="s">
        <v>406</v>
      </c>
      <c r="B129" s="42" t="s">
        <v>59</v>
      </c>
      <c r="C129" s="43"/>
      <c r="D129" s="43">
        <f t="shared" si="16"/>
        <v>0</v>
      </c>
      <c r="E129" s="43"/>
      <c r="F129" s="43"/>
      <c r="G129" s="45" t="e">
        <f t="shared" si="17"/>
        <v>#DIV/0!</v>
      </c>
      <c r="H129" s="46" t="e">
        <f t="shared" si="17"/>
        <v>#DIV/0!</v>
      </c>
      <c r="M129" s="52"/>
      <c r="N129" s="52"/>
    </row>
    <row r="130" spans="1:14" ht="64.5" customHeight="1" x14ac:dyDescent="0.25">
      <c r="A130" s="41" t="s">
        <v>407</v>
      </c>
      <c r="B130" s="42" t="s">
        <v>408</v>
      </c>
      <c r="C130" s="43">
        <f>C131</f>
        <v>0</v>
      </c>
      <c r="D130" s="43">
        <f t="shared" si="16"/>
        <v>1160.2</v>
      </c>
      <c r="E130" s="43">
        <f>E131</f>
        <v>1160.2</v>
      </c>
      <c r="F130" s="43">
        <f>F131</f>
        <v>0</v>
      </c>
      <c r="G130" s="45">
        <f t="shared" si="17"/>
        <v>100</v>
      </c>
      <c r="H130" s="46">
        <f t="shared" si="17"/>
        <v>0</v>
      </c>
      <c r="M130" s="52"/>
      <c r="N130" s="52"/>
    </row>
    <row r="131" spans="1:14" ht="65.25" customHeight="1" x14ac:dyDescent="0.25">
      <c r="A131" s="41" t="s">
        <v>409</v>
      </c>
      <c r="B131" s="42" t="s">
        <v>57</v>
      </c>
      <c r="C131" s="43"/>
      <c r="D131" s="43">
        <f t="shared" si="16"/>
        <v>1160.2</v>
      </c>
      <c r="E131" s="43">
        <v>1160.2</v>
      </c>
      <c r="F131" s="43"/>
      <c r="G131" s="45">
        <f t="shared" si="17"/>
        <v>100</v>
      </c>
      <c r="H131" s="46">
        <f t="shared" si="17"/>
        <v>0</v>
      </c>
      <c r="M131" s="52"/>
      <c r="N131" s="52"/>
    </row>
    <row r="132" spans="1:14" ht="110.25" hidden="1" x14ac:dyDescent="0.25">
      <c r="A132" s="41" t="s">
        <v>410</v>
      </c>
      <c r="B132" s="42" t="s">
        <v>411</v>
      </c>
      <c r="C132" s="43">
        <f t="shared" ref="C132:F133" si="18">C133</f>
        <v>0</v>
      </c>
      <c r="D132" s="43">
        <f t="shared" si="16"/>
        <v>0</v>
      </c>
      <c r="E132" s="43">
        <f t="shared" si="18"/>
        <v>0</v>
      </c>
      <c r="F132" s="43">
        <f t="shared" si="18"/>
        <v>0</v>
      </c>
      <c r="G132" s="45" t="e">
        <f t="shared" si="17"/>
        <v>#DIV/0!</v>
      </c>
      <c r="H132" s="46" t="e">
        <f t="shared" si="17"/>
        <v>#DIV/0!</v>
      </c>
      <c r="M132" s="52"/>
      <c r="N132" s="52"/>
    </row>
    <row r="133" spans="1:14" ht="110.25" hidden="1" x14ac:dyDescent="0.25">
      <c r="A133" s="41" t="s">
        <v>412</v>
      </c>
      <c r="B133" s="42" t="s">
        <v>413</v>
      </c>
      <c r="C133" s="43">
        <f t="shared" si="18"/>
        <v>0</v>
      </c>
      <c r="D133" s="43">
        <f t="shared" si="16"/>
        <v>0</v>
      </c>
      <c r="E133" s="43">
        <f t="shared" si="18"/>
        <v>0</v>
      </c>
      <c r="F133" s="43">
        <f t="shared" si="18"/>
        <v>0</v>
      </c>
      <c r="G133" s="45" t="e">
        <f t="shared" si="17"/>
        <v>#DIV/0!</v>
      </c>
      <c r="H133" s="46" t="e">
        <f t="shared" si="17"/>
        <v>#DIV/0!</v>
      </c>
      <c r="M133" s="52"/>
      <c r="N133" s="52"/>
    </row>
    <row r="134" spans="1:14" ht="94.5" hidden="1" x14ac:dyDescent="0.25">
      <c r="A134" s="41" t="s">
        <v>414</v>
      </c>
      <c r="B134" s="42" t="s">
        <v>55</v>
      </c>
      <c r="C134" s="43"/>
      <c r="D134" s="43">
        <f t="shared" si="16"/>
        <v>0</v>
      </c>
      <c r="E134" s="43"/>
      <c r="F134" s="43"/>
      <c r="G134" s="45" t="e">
        <f t="shared" si="17"/>
        <v>#DIV/0!</v>
      </c>
      <c r="H134" s="46" t="e">
        <f t="shared" si="17"/>
        <v>#DIV/0!</v>
      </c>
      <c r="M134" s="52"/>
      <c r="N134" s="52"/>
    </row>
    <row r="135" spans="1:14" ht="78.75" hidden="1" x14ac:dyDescent="0.25">
      <c r="A135" s="41" t="s">
        <v>415</v>
      </c>
      <c r="B135" s="42" t="s">
        <v>416</v>
      </c>
      <c r="C135" s="43">
        <f>SUM(C136)</f>
        <v>0</v>
      </c>
      <c r="D135" s="43">
        <f t="shared" si="16"/>
        <v>0</v>
      </c>
      <c r="E135" s="43">
        <f>SUM(E136)</f>
        <v>0</v>
      </c>
      <c r="F135" s="43">
        <f>SUM(F136)</f>
        <v>0</v>
      </c>
      <c r="G135" s="45" t="e">
        <f t="shared" si="17"/>
        <v>#DIV/0!</v>
      </c>
      <c r="H135" s="46" t="e">
        <f t="shared" si="17"/>
        <v>#DIV/0!</v>
      </c>
      <c r="M135" s="52"/>
      <c r="N135" s="52"/>
    </row>
    <row r="136" spans="1:14" ht="78.75" hidden="1" x14ac:dyDescent="0.25">
      <c r="A136" s="41" t="s">
        <v>417</v>
      </c>
      <c r="B136" s="42" t="s">
        <v>418</v>
      </c>
      <c r="C136" s="43">
        <f>C137</f>
        <v>0</v>
      </c>
      <c r="D136" s="43">
        <f t="shared" si="16"/>
        <v>0</v>
      </c>
      <c r="E136" s="43">
        <f>E137</f>
        <v>0</v>
      </c>
      <c r="F136" s="43">
        <f>F137</f>
        <v>0</v>
      </c>
      <c r="G136" s="45" t="e">
        <f t="shared" si="17"/>
        <v>#DIV/0!</v>
      </c>
      <c r="H136" s="46" t="e">
        <f t="shared" si="17"/>
        <v>#DIV/0!</v>
      </c>
      <c r="M136" s="52"/>
      <c r="N136" s="52"/>
    </row>
    <row r="137" spans="1:14" ht="47.25" hidden="1" x14ac:dyDescent="0.25">
      <c r="A137" s="41" t="s">
        <v>419</v>
      </c>
      <c r="B137" s="42" t="s">
        <v>53</v>
      </c>
      <c r="C137" s="43"/>
      <c r="D137" s="43">
        <f t="shared" si="16"/>
        <v>0</v>
      </c>
      <c r="E137" s="43"/>
      <c r="F137" s="43"/>
      <c r="G137" s="45" t="e">
        <f t="shared" si="17"/>
        <v>#DIV/0!</v>
      </c>
      <c r="H137" s="46" t="e">
        <f t="shared" si="17"/>
        <v>#DIV/0!</v>
      </c>
      <c r="M137" s="52"/>
      <c r="N137" s="52"/>
    </row>
    <row r="138" spans="1:14" ht="31.5" hidden="1" x14ac:dyDescent="0.25">
      <c r="A138" s="41" t="s">
        <v>420</v>
      </c>
      <c r="B138" s="42" t="s">
        <v>421</v>
      </c>
      <c r="C138" s="43">
        <f t="shared" ref="C138:F140" si="19">C139</f>
        <v>0</v>
      </c>
      <c r="D138" s="43">
        <f t="shared" si="16"/>
        <v>0</v>
      </c>
      <c r="E138" s="43">
        <f t="shared" si="19"/>
        <v>0</v>
      </c>
      <c r="F138" s="43">
        <f t="shared" si="19"/>
        <v>0</v>
      </c>
      <c r="G138" s="45" t="e">
        <f t="shared" si="17"/>
        <v>#DIV/0!</v>
      </c>
      <c r="H138" s="46" t="e">
        <f t="shared" si="17"/>
        <v>#DIV/0!</v>
      </c>
      <c r="M138" s="52"/>
      <c r="N138" s="52"/>
    </row>
    <row r="139" spans="1:14" ht="47.25" hidden="1" x14ac:dyDescent="0.25">
      <c r="A139" s="41" t="s">
        <v>422</v>
      </c>
      <c r="B139" s="42" t="s">
        <v>48</v>
      </c>
      <c r="C139" s="43"/>
      <c r="D139" s="43">
        <f t="shared" si="16"/>
        <v>0</v>
      </c>
      <c r="E139" s="43"/>
      <c r="F139" s="43"/>
      <c r="G139" s="45" t="e">
        <f t="shared" si="17"/>
        <v>#DIV/0!</v>
      </c>
      <c r="H139" s="46" t="e">
        <f t="shared" si="17"/>
        <v>#DIV/0!</v>
      </c>
      <c r="M139" s="52"/>
      <c r="N139" s="52"/>
    </row>
    <row r="140" spans="1:14" ht="47.25" hidden="1" x14ac:dyDescent="0.25">
      <c r="A140" s="41" t="s">
        <v>423</v>
      </c>
      <c r="B140" s="42" t="s">
        <v>424</v>
      </c>
      <c r="C140" s="43">
        <f t="shared" si="19"/>
        <v>0</v>
      </c>
      <c r="D140" s="43">
        <f t="shared" si="16"/>
        <v>0</v>
      </c>
      <c r="E140" s="43">
        <f t="shared" si="19"/>
        <v>0</v>
      </c>
      <c r="F140" s="43">
        <f t="shared" si="19"/>
        <v>0</v>
      </c>
      <c r="G140" s="45" t="e">
        <f t="shared" si="17"/>
        <v>#DIV/0!</v>
      </c>
      <c r="H140" s="46" t="e">
        <f t="shared" si="17"/>
        <v>#DIV/0!</v>
      </c>
      <c r="M140" s="52"/>
      <c r="N140" s="52"/>
    </row>
    <row r="141" spans="1:14" ht="63" hidden="1" x14ac:dyDescent="0.25">
      <c r="A141" s="41" t="s">
        <v>425</v>
      </c>
      <c r="B141" s="42" t="s">
        <v>44</v>
      </c>
      <c r="C141" s="43"/>
      <c r="D141" s="43">
        <f t="shared" si="16"/>
        <v>0</v>
      </c>
      <c r="E141" s="43"/>
      <c r="F141" s="43"/>
      <c r="G141" s="45" t="e">
        <f t="shared" si="17"/>
        <v>#DIV/0!</v>
      </c>
      <c r="H141" s="46" t="e">
        <f t="shared" si="17"/>
        <v>#DIV/0!</v>
      </c>
      <c r="M141" s="52"/>
      <c r="N141" s="52"/>
    </row>
    <row r="142" spans="1:14" ht="31.5" hidden="1" x14ac:dyDescent="0.25">
      <c r="A142" s="41" t="s">
        <v>426</v>
      </c>
      <c r="B142" s="42" t="s">
        <v>427</v>
      </c>
      <c r="C142" s="43">
        <f>C143</f>
        <v>0</v>
      </c>
      <c r="D142" s="43">
        <f t="shared" si="16"/>
        <v>0</v>
      </c>
      <c r="E142" s="43">
        <f>E143</f>
        <v>0</v>
      </c>
      <c r="F142" s="43">
        <f>F143</f>
        <v>0</v>
      </c>
      <c r="G142" s="45"/>
      <c r="H142" s="46"/>
      <c r="M142" s="52"/>
      <c r="N142" s="52"/>
    </row>
    <row r="143" spans="1:14" ht="47.25" hidden="1" x14ac:dyDescent="0.25">
      <c r="A143" s="41" t="s">
        <v>428</v>
      </c>
      <c r="B143" s="42" t="s">
        <v>429</v>
      </c>
      <c r="C143" s="43">
        <v>0</v>
      </c>
      <c r="D143" s="43">
        <f t="shared" si="16"/>
        <v>0</v>
      </c>
      <c r="E143" s="43">
        <v>0</v>
      </c>
      <c r="F143" s="43">
        <v>0</v>
      </c>
      <c r="G143" s="45"/>
      <c r="H143" s="46"/>
      <c r="M143" s="52"/>
      <c r="N143" s="52"/>
    </row>
    <row r="144" spans="1:14" x14ac:dyDescent="0.25">
      <c r="A144" s="41" t="s">
        <v>430</v>
      </c>
      <c r="B144" s="42" t="s">
        <v>431</v>
      </c>
      <c r="C144" s="43">
        <f>C145</f>
        <v>3793.6</v>
      </c>
      <c r="D144" s="43">
        <f t="shared" si="16"/>
        <v>1413.6000000000008</v>
      </c>
      <c r="E144" s="43">
        <f>E145</f>
        <v>5207.2000000000007</v>
      </c>
      <c r="F144" s="43">
        <f>F145</f>
        <v>3793.6</v>
      </c>
      <c r="G144" s="45">
        <f t="shared" si="17"/>
        <v>368.36445953593648</v>
      </c>
      <c r="H144" s="46">
        <f t="shared" si="17"/>
        <v>72.852972806882761</v>
      </c>
      <c r="M144" s="52"/>
      <c r="N144" s="52"/>
    </row>
    <row r="145" spans="1:14" ht="31.5" x14ac:dyDescent="0.25">
      <c r="A145" s="41" t="s">
        <v>432</v>
      </c>
      <c r="B145" s="42" t="s">
        <v>40</v>
      </c>
      <c r="C145" s="43">
        <f>SUM(C146:C152)</f>
        <v>3793.6</v>
      </c>
      <c r="D145" s="43">
        <f t="shared" si="16"/>
        <v>1413.6000000000008</v>
      </c>
      <c r="E145" s="43">
        <f>SUM(E146:E152)</f>
        <v>5207.2000000000007</v>
      </c>
      <c r="F145" s="43">
        <f>SUM(F146:F152)</f>
        <v>3793.6</v>
      </c>
      <c r="G145" s="45">
        <f t="shared" si="17"/>
        <v>368.36445953593648</v>
      </c>
      <c r="H145" s="46">
        <f t="shared" si="17"/>
        <v>72.852972806882761</v>
      </c>
      <c r="M145" s="52"/>
      <c r="N145" s="52"/>
    </row>
    <row r="146" spans="1:14" ht="78.75" hidden="1" x14ac:dyDescent="0.25">
      <c r="A146" s="54"/>
      <c r="B146" s="55" t="s">
        <v>516</v>
      </c>
      <c r="C146" s="43"/>
      <c r="D146" s="43">
        <f t="shared" si="16"/>
        <v>19.3</v>
      </c>
      <c r="E146" s="43">
        <v>19.3</v>
      </c>
      <c r="F146" s="43"/>
      <c r="G146" s="45">
        <f t="shared" si="17"/>
        <v>100</v>
      </c>
      <c r="H146" s="46">
        <f t="shared" si="17"/>
        <v>0</v>
      </c>
      <c r="M146" s="52"/>
      <c r="N146" s="52"/>
    </row>
    <row r="147" spans="1:14" ht="63" hidden="1" x14ac:dyDescent="0.25">
      <c r="A147" s="54"/>
      <c r="B147" s="55" t="s">
        <v>433</v>
      </c>
      <c r="C147" s="43"/>
      <c r="D147" s="43">
        <f t="shared" si="16"/>
        <v>0</v>
      </c>
      <c r="E147" s="43"/>
      <c r="F147" s="43"/>
      <c r="G147" s="45" t="e">
        <f t="shared" si="17"/>
        <v>#DIV/0!</v>
      </c>
      <c r="H147" s="46" t="e">
        <f t="shared" si="17"/>
        <v>#DIV/0!</v>
      </c>
      <c r="M147" s="52"/>
      <c r="N147" s="52"/>
    </row>
    <row r="148" spans="1:14" ht="78.75" hidden="1" x14ac:dyDescent="0.25">
      <c r="A148" s="54"/>
      <c r="B148" s="55" t="s">
        <v>434</v>
      </c>
      <c r="C148" s="43"/>
      <c r="D148" s="43">
        <f t="shared" si="16"/>
        <v>0</v>
      </c>
      <c r="E148" s="43"/>
      <c r="F148" s="43"/>
      <c r="G148" s="45" t="e">
        <f t="shared" si="17"/>
        <v>#DIV/0!</v>
      </c>
      <c r="H148" s="46" t="e">
        <f t="shared" si="17"/>
        <v>#DIV/0!</v>
      </c>
      <c r="M148" s="52"/>
      <c r="N148" s="52"/>
    </row>
    <row r="149" spans="1:14" ht="110.25" hidden="1" x14ac:dyDescent="0.25">
      <c r="A149" s="54"/>
      <c r="B149" s="55" t="s">
        <v>517</v>
      </c>
      <c r="C149" s="43"/>
      <c r="D149" s="43">
        <f t="shared" si="16"/>
        <v>1092</v>
      </c>
      <c r="E149" s="43">
        <v>1092</v>
      </c>
      <c r="F149" s="43"/>
      <c r="G149" s="45">
        <f t="shared" si="17"/>
        <v>100</v>
      </c>
      <c r="H149" s="46">
        <f t="shared" si="17"/>
        <v>0</v>
      </c>
      <c r="M149" s="52"/>
      <c r="N149" s="52"/>
    </row>
    <row r="150" spans="1:14" ht="94.5" hidden="1" x14ac:dyDescent="0.25">
      <c r="A150" s="54"/>
      <c r="B150" s="56" t="s">
        <v>435</v>
      </c>
      <c r="C150" s="43">
        <v>2369</v>
      </c>
      <c r="D150" s="43">
        <f t="shared" si="16"/>
        <v>-118</v>
      </c>
      <c r="E150" s="43">
        <v>2251</v>
      </c>
      <c r="F150" s="43">
        <v>2369</v>
      </c>
      <c r="G150" s="45">
        <f t="shared" si="17"/>
        <v>-1907.6271186440679</v>
      </c>
      <c r="H150" s="46">
        <f t="shared" si="17"/>
        <v>105.24211461572635</v>
      </c>
      <c r="M150" s="52"/>
      <c r="N150" s="52"/>
    </row>
    <row r="151" spans="1:14" ht="126" hidden="1" x14ac:dyDescent="0.25">
      <c r="A151" s="54"/>
      <c r="B151" s="56" t="s">
        <v>436</v>
      </c>
      <c r="C151" s="43">
        <v>1419.5</v>
      </c>
      <c r="D151" s="43">
        <f t="shared" si="16"/>
        <v>420.40000000000009</v>
      </c>
      <c r="E151" s="43">
        <v>1839.9</v>
      </c>
      <c r="F151" s="43">
        <v>1419.5</v>
      </c>
      <c r="G151" s="45">
        <f t="shared" si="17"/>
        <v>437.65461465271159</v>
      </c>
      <c r="H151" s="46">
        <f t="shared" si="17"/>
        <v>77.150932115875861</v>
      </c>
      <c r="M151" s="52"/>
      <c r="N151" s="52"/>
    </row>
    <row r="152" spans="1:14" ht="63" hidden="1" x14ac:dyDescent="0.25">
      <c r="A152" s="54"/>
      <c r="B152" s="56" t="s">
        <v>437</v>
      </c>
      <c r="C152" s="43">
        <v>5.0999999999999996</v>
      </c>
      <c r="D152" s="43">
        <f t="shared" si="16"/>
        <v>-9.9999999999999645E-2</v>
      </c>
      <c r="E152" s="43">
        <v>5</v>
      </c>
      <c r="F152" s="43">
        <v>5.0999999999999996</v>
      </c>
      <c r="G152" s="45">
        <f t="shared" si="17"/>
        <v>-5000.0000000000182</v>
      </c>
      <c r="H152" s="46">
        <f t="shared" si="17"/>
        <v>102</v>
      </c>
      <c r="M152" s="52"/>
      <c r="N152" s="52"/>
    </row>
    <row r="153" spans="1:14" ht="48" customHeight="1" x14ac:dyDescent="0.25">
      <c r="A153" s="41" t="s">
        <v>438</v>
      </c>
      <c r="B153" s="42" t="s">
        <v>546</v>
      </c>
      <c r="C153" s="43">
        <f>C154+C156+C158+C162+C164+C166+C168+C170+C186+C188+C190+C192+C194+C196+C198+C160+C200</f>
        <v>156456.30000000002</v>
      </c>
      <c r="D153" s="43">
        <f>D154+D156+D158+D162+D164+D166+D168+D170+D186+D188+D190+D192+D194+D196+D198+D160+D200</f>
        <v>21331.899999999943</v>
      </c>
      <c r="E153" s="43">
        <f>E154+E156+E158+E162+E164+E166+E168+E170+E186+E188+E190+E192+E194+E196+E198+E160+E200</f>
        <v>177788.19999999995</v>
      </c>
      <c r="F153" s="43">
        <f>F154+F156+F158+F162+F164+F166+F168+F170+F186+F188+F190+F192+F194+F196+F198+F160</f>
        <v>156495.80000000002</v>
      </c>
      <c r="G153" s="45">
        <f t="shared" si="17"/>
        <v>833.43818412799817</v>
      </c>
      <c r="H153" s="46">
        <f t="shared" si="17"/>
        <v>88.023727108998273</v>
      </c>
      <c r="M153" s="52"/>
      <c r="N153" s="52"/>
    </row>
    <row r="154" spans="1:14" ht="31.5" hidden="1" x14ac:dyDescent="0.25">
      <c r="A154" s="41" t="s">
        <v>439</v>
      </c>
      <c r="B154" s="42" t="s">
        <v>440</v>
      </c>
      <c r="C154" s="43">
        <f>C155</f>
        <v>0</v>
      </c>
      <c r="D154" s="43">
        <f t="shared" si="16"/>
        <v>0</v>
      </c>
      <c r="E154" s="43">
        <f>E155</f>
        <v>0</v>
      </c>
      <c r="F154" s="43">
        <f>F155</f>
        <v>0</v>
      </c>
      <c r="G154" s="45" t="e">
        <f t="shared" si="17"/>
        <v>#DIV/0!</v>
      </c>
      <c r="H154" s="46" t="e">
        <f t="shared" si="17"/>
        <v>#DIV/0!</v>
      </c>
      <c r="M154" s="52"/>
      <c r="N154" s="52"/>
    </row>
    <row r="155" spans="1:14" ht="47.25" hidden="1" x14ac:dyDescent="0.25">
      <c r="A155" s="41" t="s">
        <v>441</v>
      </c>
      <c r="B155" s="42" t="s">
        <v>442</v>
      </c>
      <c r="C155" s="43"/>
      <c r="D155" s="43">
        <f t="shared" si="16"/>
        <v>0</v>
      </c>
      <c r="E155" s="43"/>
      <c r="F155" s="43"/>
      <c r="G155" s="45" t="e">
        <f t="shared" si="17"/>
        <v>#DIV/0!</v>
      </c>
      <c r="H155" s="46" t="e">
        <f t="shared" si="17"/>
        <v>#DIV/0!</v>
      </c>
      <c r="M155" s="52"/>
      <c r="N155" s="52"/>
    </row>
    <row r="156" spans="1:14" ht="31.5" hidden="1" x14ac:dyDescent="0.25">
      <c r="A156" s="41" t="s">
        <v>443</v>
      </c>
      <c r="B156" s="42" t="s">
        <v>444</v>
      </c>
      <c r="C156" s="43">
        <f>C157</f>
        <v>0</v>
      </c>
      <c r="D156" s="43">
        <f t="shared" si="16"/>
        <v>0</v>
      </c>
      <c r="E156" s="43">
        <f>E157</f>
        <v>0</v>
      </c>
      <c r="F156" s="43">
        <f>F157</f>
        <v>0</v>
      </c>
      <c r="G156" s="45" t="e">
        <f t="shared" si="17"/>
        <v>#DIV/0!</v>
      </c>
      <c r="H156" s="46" t="e">
        <f t="shared" si="17"/>
        <v>#DIV/0!</v>
      </c>
      <c r="M156" s="52"/>
      <c r="N156" s="52"/>
    </row>
    <row r="157" spans="1:14" ht="47.25" hidden="1" x14ac:dyDescent="0.25">
      <c r="A157" s="41" t="s">
        <v>445</v>
      </c>
      <c r="B157" s="42" t="s">
        <v>38</v>
      </c>
      <c r="C157" s="43"/>
      <c r="D157" s="43">
        <f t="shared" si="16"/>
        <v>0</v>
      </c>
      <c r="E157" s="43"/>
      <c r="F157" s="43"/>
      <c r="G157" s="45" t="e">
        <f t="shared" si="17"/>
        <v>#DIV/0!</v>
      </c>
      <c r="H157" s="46" t="e">
        <f t="shared" si="17"/>
        <v>#DIV/0!</v>
      </c>
      <c r="M157" s="52"/>
      <c r="N157" s="52"/>
    </row>
    <row r="158" spans="1:14" ht="63" hidden="1" x14ac:dyDescent="0.25">
      <c r="A158" s="41" t="s">
        <v>446</v>
      </c>
      <c r="B158" s="42" t="s">
        <v>447</v>
      </c>
      <c r="C158" s="43">
        <f>C159</f>
        <v>0</v>
      </c>
      <c r="D158" s="43">
        <f t="shared" si="16"/>
        <v>0</v>
      </c>
      <c r="E158" s="43">
        <f>E159</f>
        <v>0</v>
      </c>
      <c r="F158" s="43">
        <f>F159</f>
        <v>0</v>
      </c>
      <c r="G158" s="45" t="e">
        <f t="shared" si="17"/>
        <v>#DIV/0!</v>
      </c>
      <c r="H158" s="46" t="e">
        <f t="shared" si="17"/>
        <v>#DIV/0!</v>
      </c>
      <c r="M158" s="52"/>
      <c r="N158" s="52"/>
    </row>
    <row r="159" spans="1:14" ht="63" hidden="1" x14ac:dyDescent="0.25">
      <c r="A159" s="41" t="s">
        <v>448</v>
      </c>
      <c r="B159" s="42" t="s">
        <v>449</v>
      </c>
      <c r="C159" s="43"/>
      <c r="D159" s="43">
        <f t="shared" si="16"/>
        <v>0</v>
      </c>
      <c r="E159" s="43"/>
      <c r="F159" s="43"/>
      <c r="G159" s="45" t="e">
        <f t="shared" si="17"/>
        <v>#DIV/0!</v>
      </c>
      <c r="H159" s="46" t="e">
        <f t="shared" si="17"/>
        <v>#DIV/0!</v>
      </c>
      <c r="M159" s="52"/>
      <c r="N159" s="52"/>
    </row>
    <row r="160" spans="1:14" ht="66.75" customHeight="1" x14ac:dyDescent="0.25">
      <c r="A160" s="41" t="s">
        <v>450</v>
      </c>
      <c r="B160" s="42" t="s">
        <v>547</v>
      </c>
      <c r="C160" s="43">
        <f>SUM(C161)</f>
        <v>0</v>
      </c>
      <c r="D160" s="43">
        <f t="shared" si="16"/>
        <v>11.4</v>
      </c>
      <c r="E160" s="43">
        <f>SUM(E161)</f>
        <v>11.4</v>
      </c>
      <c r="F160" s="43">
        <f>SUM(F161)</f>
        <v>0</v>
      </c>
      <c r="G160" s="45">
        <f t="shared" si="17"/>
        <v>100</v>
      </c>
      <c r="H160" s="46">
        <f t="shared" si="17"/>
        <v>0</v>
      </c>
      <c r="M160" s="52"/>
      <c r="N160" s="52"/>
    </row>
    <row r="161" spans="1:14" ht="74.25" customHeight="1" x14ac:dyDescent="0.25">
      <c r="A161" s="41" t="s">
        <v>451</v>
      </c>
      <c r="B161" s="42" t="s">
        <v>34</v>
      </c>
      <c r="C161" s="43"/>
      <c r="D161" s="43">
        <f t="shared" si="16"/>
        <v>11.4</v>
      </c>
      <c r="E161" s="43">
        <v>11.4</v>
      </c>
      <c r="F161" s="43"/>
      <c r="G161" s="45">
        <f t="shared" si="17"/>
        <v>100</v>
      </c>
      <c r="H161" s="46">
        <f t="shared" si="17"/>
        <v>0</v>
      </c>
      <c r="M161" s="52"/>
      <c r="N161" s="52"/>
    </row>
    <row r="162" spans="1:14" ht="63" hidden="1" x14ac:dyDescent="0.25">
      <c r="A162" s="41" t="s">
        <v>452</v>
      </c>
      <c r="B162" s="42" t="s">
        <v>453</v>
      </c>
      <c r="C162" s="43">
        <f>C163</f>
        <v>0</v>
      </c>
      <c r="D162" s="43">
        <f t="shared" si="16"/>
        <v>0</v>
      </c>
      <c r="E162" s="43">
        <f>E163</f>
        <v>0</v>
      </c>
      <c r="F162" s="43">
        <f>F163</f>
        <v>0</v>
      </c>
      <c r="G162" s="45" t="e">
        <f t="shared" ref="G162:H214" si="20">E162/D162*100</f>
        <v>#DIV/0!</v>
      </c>
      <c r="H162" s="46" t="e">
        <f t="shared" si="20"/>
        <v>#DIV/0!</v>
      </c>
      <c r="M162" s="52"/>
      <c r="N162" s="52"/>
    </row>
    <row r="163" spans="1:14" ht="31.5" hidden="1" customHeight="1" x14ac:dyDescent="0.25">
      <c r="A163" s="41" t="s">
        <v>454</v>
      </c>
      <c r="B163" s="42" t="s">
        <v>455</v>
      </c>
      <c r="C163" s="43"/>
      <c r="D163" s="43">
        <f t="shared" ref="D163:D199" si="21">E163-C163</f>
        <v>0</v>
      </c>
      <c r="E163" s="43"/>
      <c r="F163" s="43"/>
      <c r="G163" s="45" t="e">
        <f t="shared" si="20"/>
        <v>#DIV/0!</v>
      </c>
      <c r="H163" s="46" t="e">
        <f t="shared" si="20"/>
        <v>#DIV/0!</v>
      </c>
      <c r="M163" s="52"/>
      <c r="N163" s="52"/>
    </row>
    <row r="164" spans="1:14" ht="47.25" x14ac:dyDescent="0.25">
      <c r="A164" s="41" t="s">
        <v>456</v>
      </c>
      <c r="B164" s="42" t="s">
        <v>457</v>
      </c>
      <c r="C164" s="43">
        <f>C165</f>
        <v>562.29999999999995</v>
      </c>
      <c r="D164" s="43">
        <f t="shared" si="21"/>
        <v>-66.499999999999943</v>
      </c>
      <c r="E164" s="43">
        <f>E165</f>
        <v>495.8</v>
      </c>
      <c r="F164" s="43">
        <f>F165</f>
        <v>562.29999999999995</v>
      </c>
      <c r="G164" s="45">
        <f t="shared" si="20"/>
        <v>-745.56390977443675</v>
      </c>
      <c r="H164" s="46">
        <f t="shared" si="20"/>
        <v>113.41266639774102</v>
      </c>
      <c r="M164" s="52"/>
      <c r="N164" s="52"/>
    </row>
    <row r="165" spans="1:14" ht="47.25" x14ac:dyDescent="0.25">
      <c r="A165" s="41" t="s">
        <v>458</v>
      </c>
      <c r="B165" s="42" t="s">
        <v>32</v>
      </c>
      <c r="C165" s="43">
        <v>562.29999999999995</v>
      </c>
      <c r="D165" s="43">
        <f t="shared" si="21"/>
        <v>-66.499999999999943</v>
      </c>
      <c r="E165" s="43">
        <v>495.8</v>
      </c>
      <c r="F165" s="43">
        <v>562.29999999999995</v>
      </c>
      <c r="G165" s="45">
        <f t="shared" si="20"/>
        <v>-745.56390977443675</v>
      </c>
      <c r="H165" s="46">
        <f t="shared" si="20"/>
        <v>113.41266639774102</v>
      </c>
      <c r="M165" s="52"/>
      <c r="N165" s="52"/>
    </row>
    <row r="166" spans="1:14" ht="47.25" hidden="1" x14ac:dyDescent="0.25">
      <c r="A166" s="41" t="s">
        <v>459</v>
      </c>
      <c r="B166" s="42" t="s">
        <v>460</v>
      </c>
      <c r="C166" s="43">
        <f>C167</f>
        <v>0</v>
      </c>
      <c r="D166" s="43">
        <f t="shared" si="21"/>
        <v>0</v>
      </c>
      <c r="E166" s="43">
        <f>E167</f>
        <v>0</v>
      </c>
      <c r="F166" s="43">
        <f>F167</f>
        <v>0</v>
      </c>
      <c r="G166" s="45" t="e">
        <f t="shared" si="20"/>
        <v>#DIV/0!</v>
      </c>
      <c r="H166" s="46" t="e">
        <f t="shared" si="20"/>
        <v>#DIV/0!</v>
      </c>
    </row>
    <row r="167" spans="1:14" ht="47.25" hidden="1" x14ac:dyDescent="0.25">
      <c r="A167" s="41" t="s">
        <v>461</v>
      </c>
      <c r="B167" s="42" t="s">
        <v>30</v>
      </c>
      <c r="C167" s="43"/>
      <c r="D167" s="43">
        <f t="shared" si="21"/>
        <v>0</v>
      </c>
      <c r="E167" s="43"/>
      <c r="F167" s="43"/>
      <c r="G167" s="45" t="e">
        <f t="shared" si="20"/>
        <v>#DIV/0!</v>
      </c>
      <c r="H167" s="46" t="e">
        <f t="shared" si="20"/>
        <v>#DIV/0!</v>
      </c>
    </row>
    <row r="168" spans="1:14" ht="47.25" hidden="1" x14ac:dyDescent="0.25">
      <c r="A168" s="41" t="s">
        <v>462</v>
      </c>
      <c r="B168" s="42" t="s">
        <v>463</v>
      </c>
      <c r="C168" s="43">
        <f>C169</f>
        <v>0</v>
      </c>
      <c r="D168" s="43">
        <f t="shared" si="21"/>
        <v>0</v>
      </c>
      <c r="E168" s="43">
        <f>E169</f>
        <v>0</v>
      </c>
      <c r="F168" s="43">
        <f>F169</f>
        <v>0</v>
      </c>
      <c r="G168" s="45" t="e">
        <f t="shared" si="20"/>
        <v>#DIV/0!</v>
      </c>
      <c r="H168" s="46" t="e">
        <f t="shared" si="20"/>
        <v>#DIV/0!</v>
      </c>
    </row>
    <row r="169" spans="1:14" ht="47.25" hidden="1" x14ac:dyDescent="0.25">
      <c r="A169" s="41" t="s">
        <v>464</v>
      </c>
      <c r="B169" s="42" t="s">
        <v>28</v>
      </c>
      <c r="C169" s="43"/>
      <c r="D169" s="43">
        <f t="shared" si="21"/>
        <v>0</v>
      </c>
      <c r="E169" s="43"/>
      <c r="F169" s="43"/>
      <c r="G169" s="45" t="e">
        <f t="shared" si="20"/>
        <v>#DIV/0!</v>
      </c>
      <c r="H169" s="46" t="e">
        <f t="shared" si="20"/>
        <v>#DIV/0!</v>
      </c>
    </row>
    <row r="170" spans="1:14" ht="60" customHeight="1" x14ac:dyDescent="0.25">
      <c r="A170" s="41" t="s">
        <v>465</v>
      </c>
      <c r="B170" s="42" t="s">
        <v>537</v>
      </c>
      <c r="C170" s="43">
        <f>C171</f>
        <v>151329.90000000002</v>
      </c>
      <c r="D170" s="43">
        <f>E170-C170</f>
        <v>22845.499999999942</v>
      </c>
      <c r="E170" s="43">
        <f>E171</f>
        <v>174175.39999999997</v>
      </c>
      <c r="F170" s="43">
        <f>F171</f>
        <v>151337.50000000003</v>
      </c>
      <c r="G170" s="45">
        <f t="shared" si="20"/>
        <v>762.40572541638574</v>
      </c>
      <c r="H170" s="46">
        <f t="shared" si="20"/>
        <v>86.887987626266423</v>
      </c>
    </row>
    <row r="171" spans="1:14" ht="56.25" customHeight="1" x14ac:dyDescent="0.25">
      <c r="A171" s="41" t="s">
        <v>466</v>
      </c>
      <c r="B171" s="42" t="s">
        <v>26</v>
      </c>
      <c r="C171" s="43">
        <f>SUM(C172:C185)</f>
        <v>151329.90000000002</v>
      </c>
      <c r="D171" s="43">
        <f>SUM(D172:D185)</f>
        <v>22845.499999999996</v>
      </c>
      <c r="E171" s="43">
        <f>SUM(E172:E185)</f>
        <v>174175.39999999997</v>
      </c>
      <c r="F171" s="43">
        <f>SUM(F172:F185)</f>
        <v>151337.50000000003</v>
      </c>
      <c r="G171" s="45">
        <f t="shared" si="20"/>
        <v>762.40572541638392</v>
      </c>
      <c r="H171" s="46">
        <f t="shared" si="20"/>
        <v>86.887987626266423</v>
      </c>
    </row>
    <row r="172" spans="1:14" s="58" customFormat="1" ht="63" hidden="1" x14ac:dyDescent="0.25">
      <c r="A172" s="54"/>
      <c r="B172" s="57" t="s">
        <v>529</v>
      </c>
      <c r="C172" s="43">
        <v>634.6</v>
      </c>
      <c r="D172" s="43">
        <f>E172-C172</f>
        <v>6.6000000000000227</v>
      </c>
      <c r="E172" s="43">
        <v>641.20000000000005</v>
      </c>
      <c r="F172" s="43">
        <v>634.6</v>
      </c>
      <c r="G172" s="45">
        <f t="shared" si="20"/>
        <v>9715.1515151514832</v>
      </c>
      <c r="H172" s="46">
        <f t="shared" si="20"/>
        <v>98.970679975046778</v>
      </c>
    </row>
    <row r="173" spans="1:14" s="58" customFormat="1" ht="110.25" hidden="1" x14ac:dyDescent="0.25">
      <c r="A173" s="54"/>
      <c r="B173" s="57" t="s">
        <v>483</v>
      </c>
      <c r="C173" s="43"/>
      <c r="D173" s="43">
        <f t="shared" ref="D173:D185" si="22">E173-C173</f>
        <v>1549</v>
      </c>
      <c r="E173" s="43">
        <v>1549</v>
      </c>
      <c r="F173" s="43"/>
      <c r="G173" s="45"/>
      <c r="H173" s="46"/>
    </row>
    <row r="174" spans="1:14" s="58" customFormat="1" ht="94.5" hidden="1" x14ac:dyDescent="0.25">
      <c r="A174" s="54"/>
      <c r="B174" s="57" t="s">
        <v>530</v>
      </c>
      <c r="C174" s="43">
        <v>753</v>
      </c>
      <c r="D174" s="43">
        <f t="shared" si="22"/>
        <v>0</v>
      </c>
      <c r="E174" s="43">
        <v>753</v>
      </c>
      <c r="F174" s="43">
        <v>753</v>
      </c>
      <c r="G174" s="45" t="e">
        <f t="shared" si="20"/>
        <v>#DIV/0!</v>
      </c>
      <c r="H174" s="46">
        <f t="shared" si="20"/>
        <v>100</v>
      </c>
    </row>
    <row r="175" spans="1:14" s="58" customFormat="1" ht="78.75" hidden="1" x14ac:dyDescent="0.25">
      <c r="A175" s="54"/>
      <c r="B175" s="57" t="s">
        <v>534</v>
      </c>
      <c r="C175" s="43"/>
      <c r="D175" s="43">
        <f t="shared" si="22"/>
        <v>0.1</v>
      </c>
      <c r="E175" s="43">
        <v>0.1</v>
      </c>
      <c r="F175" s="43">
        <v>7.6</v>
      </c>
      <c r="G175" s="45"/>
      <c r="H175" s="46"/>
    </row>
    <row r="176" spans="1:14" s="58" customFormat="1" ht="236.25" hidden="1" x14ac:dyDescent="0.25">
      <c r="A176" s="54"/>
      <c r="B176" s="57" t="s">
        <v>467</v>
      </c>
      <c r="C176" s="43">
        <v>144254.79999999999</v>
      </c>
      <c r="D176" s="43">
        <f t="shared" si="22"/>
        <v>20320</v>
      </c>
      <c r="E176" s="43">
        <v>164574.79999999999</v>
      </c>
      <c r="F176" s="43">
        <v>144254.79999999999</v>
      </c>
      <c r="G176" s="45">
        <f t="shared" si="20"/>
        <v>809.91535433070862</v>
      </c>
      <c r="H176" s="46">
        <f t="shared" si="20"/>
        <v>87.653030719162345</v>
      </c>
    </row>
    <row r="177" spans="1:8" s="58" customFormat="1" ht="110.25" hidden="1" x14ac:dyDescent="0.25">
      <c r="A177" s="54"/>
      <c r="B177" s="57" t="s">
        <v>535</v>
      </c>
      <c r="C177" s="43">
        <v>53</v>
      </c>
      <c r="D177" s="43">
        <f t="shared" si="22"/>
        <v>0.29999999999999716</v>
      </c>
      <c r="E177" s="43">
        <v>53.3</v>
      </c>
      <c r="F177" s="43">
        <v>53</v>
      </c>
      <c r="G177" s="45">
        <f t="shared" si="20"/>
        <v>17766.666666666832</v>
      </c>
      <c r="H177" s="46">
        <f t="shared" si="20"/>
        <v>99.437148217636036</v>
      </c>
    </row>
    <row r="178" spans="1:8" s="58" customFormat="1" ht="110.25" hidden="1" x14ac:dyDescent="0.25">
      <c r="A178" s="54"/>
      <c r="B178" s="57" t="s">
        <v>528</v>
      </c>
      <c r="C178" s="43"/>
      <c r="D178" s="43">
        <f t="shared" si="22"/>
        <v>143.5</v>
      </c>
      <c r="E178" s="43">
        <v>143.5</v>
      </c>
      <c r="F178" s="43"/>
      <c r="G178" s="45"/>
      <c r="H178" s="46"/>
    </row>
    <row r="179" spans="1:8" s="58" customFormat="1" ht="141.75" hidden="1" x14ac:dyDescent="0.25">
      <c r="A179" s="54"/>
      <c r="B179" s="57" t="s">
        <v>468</v>
      </c>
      <c r="C179" s="43">
        <v>21.2</v>
      </c>
      <c r="D179" s="43">
        <f t="shared" si="22"/>
        <v>-21.2</v>
      </c>
      <c r="E179" s="43">
        <v>0</v>
      </c>
      <c r="F179" s="43">
        <v>21.2</v>
      </c>
      <c r="G179" s="45">
        <f t="shared" si="20"/>
        <v>0</v>
      </c>
      <c r="H179" s="46" t="e">
        <f t="shared" si="20"/>
        <v>#DIV/0!</v>
      </c>
    </row>
    <row r="180" spans="1:8" s="58" customFormat="1" ht="126" hidden="1" x14ac:dyDescent="0.25">
      <c r="A180" s="54"/>
      <c r="B180" s="57" t="s">
        <v>469</v>
      </c>
      <c r="C180" s="43">
        <v>53.1</v>
      </c>
      <c r="D180" s="43">
        <f t="shared" si="22"/>
        <v>-0.70000000000000284</v>
      </c>
      <c r="E180" s="43">
        <v>52.4</v>
      </c>
      <c r="F180" s="43">
        <v>53.1</v>
      </c>
      <c r="G180" s="45">
        <f t="shared" si="20"/>
        <v>-7485.7142857142553</v>
      </c>
      <c r="H180" s="46">
        <f t="shared" si="20"/>
        <v>101.33587786259544</v>
      </c>
    </row>
    <row r="181" spans="1:8" s="58" customFormat="1" ht="78.75" hidden="1" x14ac:dyDescent="0.25">
      <c r="A181" s="54"/>
      <c r="B181" s="57" t="s">
        <v>533</v>
      </c>
      <c r="C181" s="43">
        <v>500.6</v>
      </c>
      <c r="D181" s="43">
        <f t="shared" si="22"/>
        <v>-277.5</v>
      </c>
      <c r="E181" s="43">
        <f>223.1</f>
        <v>223.1</v>
      </c>
      <c r="F181" s="43">
        <v>500.6</v>
      </c>
      <c r="G181" s="45"/>
      <c r="H181" s="46">
        <f t="shared" si="20"/>
        <v>224.3836844464366</v>
      </c>
    </row>
    <row r="182" spans="1:8" s="58" customFormat="1" ht="157.5" hidden="1" x14ac:dyDescent="0.25">
      <c r="A182" s="54"/>
      <c r="B182" s="57" t="s">
        <v>532</v>
      </c>
      <c r="C182" s="43">
        <v>215.2</v>
      </c>
      <c r="D182" s="43">
        <f t="shared" si="22"/>
        <v>-126.6</v>
      </c>
      <c r="E182" s="43">
        <v>88.6</v>
      </c>
      <c r="F182" s="43">
        <v>215.2</v>
      </c>
      <c r="G182" s="45"/>
      <c r="H182" s="46">
        <f t="shared" si="20"/>
        <v>242.88939051918734</v>
      </c>
    </row>
    <row r="183" spans="1:8" s="58" customFormat="1" ht="157.5" hidden="1" x14ac:dyDescent="0.25">
      <c r="A183" s="54"/>
      <c r="B183" s="57" t="s">
        <v>470</v>
      </c>
      <c r="C183" s="43">
        <v>0.6</v>
      </c>
      <c r="D183" s="43">
        <f t="shared" si="22"/>
        <v>9.9999999999999978E-2</v>
      </c>
      <c r="E183" s="43">
        <v>0.7</v>
      </c>
      <c r="F183" s="43">
        <v>0.6</v>
      </c>
      <c r="G183" s="45">
        <f t="shared" si="20"/>
        <v>700.00000000000011</v>
      </c>
      <c r="H183" s="46">
        <f t="shared" si="20"/>
        <v>85.714285714285722</v>
      </c>
    </row>
    <row r="184" spans="1:8" s="58" customFormat="1" ht="173.25" hidden="1" x14ac:dyDescent="0.25">
      <c r="A184" s="54"/>
      <c r="B184" s="57" t="s">
        <v>471</v>
      </c>
      <c r="C184" s="43">
        <v>4630</v>
      </c>
      <c r="D184" s="43">
        <f t="shared" si="22"/>
        <v>1279.8000000000002</v>
      </c>
      <c r="E184" s="43">
        <v>5909.8</v>
      </c>
      <c r="F184" s="43">
        <v>4630</v>
      </c>
      <c r="G184" s="45">
        <f t="shared" si="20"/>
        <v>461.77527738709171</v>
      </c>
      <c r="H184" s="46">
        <f t="shared" si="20"/>
        <v>78.3444448204677</v>
      </c>
    </row>
    <row r="185" spans="1:8" s="58" customFormat="1" ht="94.5" hidden="1" x14ac:dyDescent="0.25">
      <c r="A185" s="54"/>
      <c r="B185" s="57" t="s">
        <v>531</v>
      </c>
      <c r="C185" s="43">
        <v>213.8</v>
      </c>
      <c r="D185" s="43">
        <f t="shared" si="22"/>
        <v>-27.900000000000006</v>
      </c>
      <c r="E185" s="43">
        <v>185.9</v>
      </c>
      <c r="F185" s="43">
        <v>213.8</v>
      </c>
      <c r="G185" s="45">
        <f t="shared" si="20"/>
        <v>-666.30824372759844</v>
      </c>
      <c r="H185" s="46">
        <f t="shared" si="20"/>
        <v>115.0080688542227</v>
      </c>
    </row>
    <row r="186" spans="1:8" ht="78.75" hidden="1" x14ac:dyDescent="0.25">
      <c r="A186" s="41" t="s">
        <v>472</v>
      </c>
      <c r="B186" s="42" t="s">
        <v>473</v>
      </c>
      <c r="C186" s="43">
        <f>C187</f>
        <v>0</v>
      </c>
      <c r="D186" s="43">
        <f t="shared" si="21"/>
        <v>0</v>
      </c>
      <c r="E186" s="43">
        <f>E187</f>
        <v>0</v>
      </c>
      <c r="F186" s="43">
        <f>F187</f>
        <v>0</v>
      </c>
      <c r="G186" s="45" t="e">
        <f t="shared" si="20"/>
        <v>#DIV/0!</v>
      </c>
      <c r="H186" s="46" t="e">
        <f t="shared" si="20"/>
        <v>#DIV/0!</v>
      </c>
    </row>
    <row r="187" spans="1:8" ht="78.75" hidden="1" x14ac:dyDescent="0.25">
      <c r="A187" s="41" t="s">
        <v>474</v>
      </c>
      <c r="B187" s="42" t="s">
        <v>24</v>
      </c>
      <c r="C187" s="43">
        <v>0</v>
      </c>
      <c r="D187" s="43">
        <f t="shared" si="21"/>
        <v>0</v>
      </c>
      <c r="E187" s="43">
        <v>0</v>
      </c>
      <c r="F187" s="43">
        <v>0</v>
      </c>
      <c r="G187" s="45" t="e">
        <f t="shared" si="20"/>
        <v>#DIV/0!</v>
      </c>
      <c r="H187" s="46" t="e">
        <f t="shared" si="20"/>
        <v>#DIV/0!</v>
      </c>
    </row>
    <row r="188" spans="1:8" ht="63" hidden="1" x14ac:dyDescent="0.25">
      <c r="A188" s="41" t="s">
        <v>475</v>
      </c>
      <c r="B188" s="42" t="s">
        <v>476</v>
      </c>
      <c r="C188" s="43">
        <f>C189</f>
        <v>0</v>
      </c>
      <c r="D188" s="43">
        <f t="shared" si="21"/>
        <v>0</v>
      </c>
      <c r="E188" s="43">
        <f>E189</f>
        <v>0</v>
      </c>
      <c r="F188" s="43">
        <f>F189</f>
        <v>0</v>
      </c>
      <c r="G188" s="45" t="e">
        <f t="shared" si="20"/>
        <v>#DIV/0!</v>
      </c>
      <c r="H188" s="46" t="e">
        <f t="shared" si="20"/>
        <v>#DIV/0!</v>
      </c>
    </row>
    <row r="189" spans="1:8" ht="63" hidden="1" x14ac:dyDescent="0.25">
      <c r="A189" s="41" t="s">
        <v>477</v>
      </c>
      <c r="B189" s="42" t="s">
        <v>23</v>
      </c>
      <c r="C189" s="43">
        <v>0</v>
      </c>
      <c r="D189" s="43">
        <f t="shared" si="21"/>
        <v>0</v>
      </c>
      <c r="E189" s="43">
        <v>0</v>
      </c>
      <c r="F189" s="43">
        <v>0</v>
      </c>
      <c r="G189" s="45" t="e">
        <f t="shared" si="20"/>
        <v>#DIV/0!</v>
      </c>
      <c r="H189" s="46" t="e">
        <f t="shared" si="20"/>
        <v>#DIV/0!</v>
      </c>
    </row>
    <row r="190" spans="1:8" ht="102" customHeight="1" x14ac:dyDescent="0.25">
      <c r="A190" s="41" t="s">
        <v>478</v>
      </c>
      <c r="B190" s="42" t="s">
        <v>536</v>
      </c>
      <c r="C190" s="43">
        <f>C191</f>
        <v>2005.4</v>
      </c>
      <c r="D190" s="43">
        <f t="shared" si="21"/>
        <v>-181</v>
      </c>
      <c r="E190" s="43">
        <f>E191</f>
        <v>1824.4</v>
      </c>
      <c r="F190" s="43">
        <f>F191</f>
        <v>2005.4</v>
      </c>
      <c r="G190" s="45">
        <f t="shared" si="20"/>
        <v>-1007.9558011049724</v>
      </c>
      <c r="H190" s="46">
        <f t="shared" si="20"/>
        <v>109.92106994080247</v>
      </c>
    </row>
    <row r="191" spans="1:8" ht="95.25" customHeight="1" x14ac:dyDescent="0.25">
      <c r="A191" s="41" t="s">
        <v>479</v>
      </c>
      <c r="B191" s="42" t="s">
        <v>525</v>
      </c>
      <c r="C191" s="43">
        <v>2005.4</v>
      </c>
      <c r="D191" s="43">
        <f t="shared" si="21"/>
        <v>-181</v>
      </c>
      <c r="E191" s="43">
        <v>1824.4</v>
      </c>
      <c r="F191" s="43">
        <v>2005.4</v>
      </c>
      <c r="G191" s="45">
        <f t="shared" si="20"/>
        <v>-1007.9558011049724</v>
      </c>
      <c r="H191" s="46">
        <f t="shared" si="20"/>
        <v>109.92106994080247</v>
      </c>
    </row>
    <row r="192" spans="1:8" ht="31.5" x14ac:dyDescent="0.25">
      <c r="A192" s="41" t="s">
        <v>480</v>
      </c>
      <c r="B192" s="42" t="s">
        <v>481</v>
      </c>
      <c r="C192" s="43">
        <f>C193</f>
        <v>1919</v>
      </c>
      <c r="D192" s="43">
        <f t="shared" si="21"/>
        <v>-1919</v>
      </c>
      <c r="E192" s="43">
        <f>E193</f>
        <v>0</v>
      </c>
      <c r="F192" s="43">
        <f>F193</f>
        <v>1919</v>
      </c>
      <c r="G192" s="45">
        <f t="shared" si="20"/>
        <v>0</v>
      </c>
      <c r="H192" s="46" t="e">
        <f t="shared" si="20"/>
        <v>#DIV/0!</v>
      </c>
    </row>
    <row r="193" spans="1:8" ht="110.25" x14ac:dyDescent="0.25">
      <c r="A193" s="41" t="s">
        <v>482</v>
      </c>
      <c r="B193" s="42" t="s">
        <v>483</v>
      </c>
      <c r="C193" s="43">
        <v>1919</v>
      </c>
      <c r="D193" s="43">
        <f t="shared" si="21"/>
        <v>-1919</v>
      </c>
      <c r="E193" s="43">
        <v>0</v>
      </c>
      <c r="F193" s="43">
        <v>1919</v>
      </c>
      <c r="G193" s="45">
        <f t="shared" si="20"/>
        <v>0</v>
      </c>
      <c r="H193" s="46" t="e">
        <f t="shared" si="20"/>
        <v>#DIV/0!</v>
      </c>
    </row>
    <row r="194" spans="1:8" ht="78.75" hidden="1" x14ac:dyDescent="0.25">
      <c r="A194" s="41" t="s">
        <v>484</v>
      </c>
      <c r="B194" s="42" t="s">
        <v>485</v>
      </c>
      <c r="C194" s="43">
        <f>C195</f>
        <v>0</v>
      </c>
      <c r="D194" s="43">
        <f t="shared" si="21"/>
        <v>0</v>
      </c>
      <c r="E194" s="43">
        <f>E195</f>
        <v>0</v>
      </c>
      <c r="F194" s="43">
        <f>F195</f>
        <v>0</v>
      </c>
      <c r="G194" s="45" t="e">
        <f t="shared" si="20"/>
        <v>#DIV/0!</v>
      </c>
      <c r="H194" s="46" t="e">
        <f t="shared" si="20"/>
        <v>#DIV/0!</v>
      </c>
    </row>
    <row r="195" spans="1:8" ht="78.75" hidden="1" x14ac:dyDescent="0.25">
      <c r="A195" s="41" t="s">
        <v>486</v>
      </c>
      <c r="B195" s="42" t="s">
        <v>487</v>
      </c>
      <c r="C195" s="43"/>
      <c r="D195" s="43">
        <f t="shared" si="21"/>
        <v>0</v>
      </c>
      <c r="E195" s="43"/>
      <c r="F195" s="43"/>
      <c r="G195" s="45" t="e">
        <f t="shared" si="20"/>
        <v>#DIV/0!</v>
      </c>
      <c r="H195" s="46" t="e">
        <f t="shared" si="20"/>
        <v>#DIV/0!</v>
      </c>
    </row>
    <row r="196" spans="1:8" ht="116.25" customHeight="1" x14ac:dyDescent="0.25">
      <c r="A196" s="41" t="s">
        <v>488</v>
      </c>
      <c r="B196" s="42" t="s">
        <v>539</v>
      </c>
      <c r="C196" s="43">
        <f>C197</f>
        <v>639.70000000000005</v>
      </c>
      <c r="D196" s="43">
        <f t="shared" si="21"/>
        <v>-639.70000000000005</v>
      </c>
      <c r="E196" s="43">
        <f>E197</f>
        <v>0</v>
      </c>
      <c r="F196" s="43">
        <f>F197</f>
        <v>671.6</v>
      </c>
      <c r="G196" s="45">
        <f t="shared" si="20"/>
        <v>0</v>
      </c>
      <c r="H196" s="46" t="e">
        <f t="shared" si="20"/>
        <v>#DIV/0!</v>
      </c>
    </row>
    <row r="197" spans="1:8" ht="135.75" customHeight="1" x14ac:dyDescent="0.25">
      <c r="A197" s="41" t="s">
        <v>489</v>
      </c>
      <c r="B197" s="42" t="s">
        <v>538</v>
      </c>
      <c r="C197" s="43">
        <v>639.70000000000005</v>
      </c>
      <c r="D197" s="43">
        <f t="shared" si="21"/>
        <v>-639.70000000000005</v>
      </c>
      <c r="E197" s="43">
        <v>0</v>
      </c>
      <c r="F197" s="43">
        <v>671.6</v>
      </c>
      <c r="G197" s="45">
        <f t="shared" si="20"/>
        <v>0</v>
      </c>
      <c r="H197" s="46" t="e">
        <f t="shared" si="20"/>
        <v>#DIV/0!</v>
      </c>
    </row>
    <row r="198" spans="1:8" ht="98.25" customHeight="1" x14ac:dyDescent="0.25">
      <c r="A198" s="41" t="s">
        <v>490</v>
      </c>
      <c r="B198" s="42" t="s">
        <v>541</v>
      </c>
      <c r="C198" s="43">
        <f>C199</f>
        <v>0</v>
      </c>
      <c r="D198" s="43">
        <f t="shared" si="21"/>
        <v>609.20000000000005</v>
      </c>
      <c r="E198" s="43">
        <f>E199</f>
        <v>609.20000000000005</v>
      </c>
      <c r="F198" s="43">
        <f>F199</f>
        <v>0</v>
      </c>
      <c r="G198" s="45">
        <f t="shared" si="20"/>
        <v>100</v>
      </c>
      <c r="H198" s="46">
        <f t="shared" si="20"/>
        <v>0</v>
      </c>
    </row>
    <row r="199" spans="1:8" ht="107.25" customHeight="1" x14ac:dyDescent="0.25">
      <c r="A199" s="41" t="s">
        <v>491</v>
      </c>
      <c r="B199" s="42" t="s">
        <v>540</v>
      </c>
      <c r="C199" s="43">
        <v>0</v>
      </c>
      <c r="D199" s="43">
        <f t="shared" si="21"/>
        <v>609.20000000000005</v>
      </c>
      <c r="E199" s="43">
        <v>609.20000000000005</v>
      </c>
      <c r="F199" s="43">
        <v>0</v>
      </c>
      <c r="G199" s="45">
        <f t="shared" si="20"/>
        <v>100</v>
      </c>
      <c r="H199" s="46">
        <f t="shared" si="20"/>
        <v>0</v>
      </c>
    </row>
    <row r="200" spans="1:8" ht="31.5" x14ac:dyDescent="0.25">
      <c r="A200" s="41" t="s">
        <v>519</v>
      </c>
      <c r="B200" s="42" t="s">
        <v>520</v>
      </c>
      <c r="C200" s="43">
        <f t="shared" ref="C200" si="23">C201</f>
        <v>0</v>
      </c>
      <c r="D200" s="43">
        <f>E200-C200</f>
        <v>672</v>
      </c>
      <c r="E200" s="43">
        <f>E201</f>
        <v>672</v>
      </c>
      <c r="F200" s="43"/>
      <c r="G200" s="45"/>
      <c r="H200" s="46"/>
    </row>
    <row r="201" spans="1:8" ht="47.25" x14ac:dyDescent="0.25">
      <c r="A201" s="41" t="s">
        <v>518</v>
      </c>
      <c r="B201" s="42" t="s">
        <v>542</v>
      </c>
      <c r="C201" s="43"/>
      <c r="D201" s="43">
        <f>E201-C201</f>
        <v>672</v>
      </c>
      <c r="E201" s="43">
        <v>672</v>
      </c>
      <c r="F201" s="43"/>
      <c r="G201" s="45"/>
      <c r="H201" s="46"/>
    </row>
    <row r="202" spans="1:8" x14ac:dyDescent="0.25">
      <c r="A202" s="41" t="s">
        <v>492</v>
      </c>
      <c r="B202" s="42" t="s">
        <v>493</v>
      </c>
      <c r="C202" s="43">
        <f>C203+C205+C207</f>
        <v>90</v>
      </c>
      <c r="D202" s="43">
        <f>D203+D205+D207</f>
        <v>0</v>
      </c>
      <c r="E202" s="43">
        <f>E203+E205+E207</f>
        <v>90</v>
      </c>
      <c r="F202" s="43">
        <f>F203+F205+F207</f>
        <v>90</v>
      </c>
      <c r="G202" s="45" t="e">
        <f t="shared" si="20"/>
        <v>#DIV/0!</v>
      </c>
      <c r="H202" s="46">
        <f t="shared" si="20"/>
        <v>100</v>
      </c>
    </row>
    <row r="203" spans="1:8" ht="63" hidden="1" x14ac:dyDescent="0.25">
      <c r="A203" s="41" t="s">
        <v>494</v>
      </c>
      <c r="B203" s="42" t="s">
        <v>495</v>
      </c>
      <c r="C203" s="43">
        <f>C204</f>
        <v>0</v>
      </c>
      <c r="D203" s="43">
        <f>D204</f>
        <v>0</v>
      </c>
      <c r="E203" s="43">
        <f>E204</f>
        <v>0</v>
      </c>
      <c r="F203" s="43">
        <f>F204</f>
        <v>0</v>
      </c>
      <c r="G203" s="45" t="e">
        <f t="shared" si="20"/>
        <v>#DIV/0!</v>
      </c>
      <c r="H203" s="46" t="e">
        <f t="shared" si="20"/>
        <v>#DIV/0!</v>
      </c>
    </row>
    <row r="204" spans="1:8" ht="63" hidden="1" x14ac:dyDescent="0.25">
      <c r="A204" s="41" t="s">
        <v>496</v>
      </c>
      <c r="B204" s="42" t="s">
        <v>14</v>
      </c>
      <c r="C204" s="43"/>
      <c r="D204" s="43"/>
      <c r="E204" s="43"/>
      <c r="F204" s="43"/>
      <c r="G204" s="45" t="e">
        <f t="shared" si="20"/>
        <v>#DIV/0!</v>
      </c>
      <c r="H204" s="46" t="e">
        <f t="shared" si="20"/>
        <v>#DIV/0!</v>
      </c>
    </row>
    <row r="205" spans="1:8" ht="92.25" customHeight="1" x14ac:dyDescent="0.25">
      <c r="A205" s="60" t="s">
        <v>497</v>
      </c>
      <c r="B205" s="61" t="s">
        <v>498</v>
      </c>
      <c r="C205" s="43">
        <f>C206</f>
        <v>90</v>
      </c>
      <c r="D205" s="43">
        <f>D206</f>
        <v>0</v>
      </c>
      <c r="E205" s="43">
        <f>E206</f>
        <v>90</v>
      </c>
      <c r="F205" s="43">
        <f>F206</f>
        <v>90</v>
      </c>
      <c r="G205" s="45" t="e">
        <f t="shared" si="20"/>
        <v>#DIV/0!</v>
      </c>
      <c r="H205" s="46">
        <f t="shared" si="20"/>
        <v>100</v>
      </c>
    </row>
    <row r="206" spans="1:8" ht="96.75" customHeight="1" x14ac:dyDescent="0.25">
      <c r="A206" s="60" t="s">
        <v>499</v>
      </c>
      <c r="B206" s="61" t="s">
        <v>500</v>
      </c>
      <c r="C206" s="43">
        <v>90</v>
      </c>
      <c r="D206" s="43">
        <f>E206-C206</f>
        <v>0</v>
      </c>
      <c r="E206" s="43">
        <v>90</v>
      </c>
      <c r="F206" s="43">
        <v>90</v>
      </c>
      <c r="G206" s="45" t="e">
        <f t="shared" si="20"/>
        <v>#DIV/0!</v>
      </c>
      <c r="H206" s="46">
        <f t="shared" si="20"/>
        <v>100</v>
      </c>
    </row>
    <row r="207" spans="1:8" ht="31.5" hidden="1" x14ac:dyDescent="0.25">
      <c r="A207" s="62" t="s">
        <v>501</v>
      </c>
      <c r="B207" s="42" t="s">
        <v>502</v>
      </c>
      <c r="C207" s="59">
        <f>C208</f>
        <v>0</v>
      </c>
      <c r="D207" s="59">
        <f>D208</f>
        <v>0</v>
      </c>
      <c r="E207" s="59">
        <f>E208</f>
        <v>0</v>
      </c>
      <c r="F207" s="59">
        <f>F208</f>
        <v>0</v>
      </c>
      <c r="G207" s="45" t="e">
        <f t="shared" si="20"/>
        <v>#DIV/0!</v>
      </c>
      <c r="H207" s="46" t="e">
        <f t="shared" si="20"/>
        <v>#DIV/0!</v>
      </c>
    </row>
    <row r="208" spans="1:8" ht="31.5" hidden="1" x14ac:dyDescent="0.25">
      <c r="A208" s="62" t="s">
        <v>503</v>
      </c>
      <c r="B208" s="42" t="s">
        <v>8</v>
      </c>
      <c r="C208" s="59"/>
      <c r="D208" s="59"/>
      <c r="E208" s="59"/>
      <c r="F208" s="59"/>
      <c r="G208" s="45" t="e">
        <f t="shared" si="20"/>
        <v>#DIV/0!</v>
      </c>
      <c r="H208" s="46" t="e">
        <f t="shared" si="20"/>
        <v>#DIV/0!</v>
      </c>
    </row>
    <row r="209" spans="1:8" hidden="1" x14ac:dyDescent="0.25">
      <c r="A209" s="62" t="s">
        <v>504</v>
      </c>
      <c r="B209" s="42" t="s">
        <v>505</v>
      </c>
      <c r="C209" s="59">
        <f>SUM(C210)</f>
        <v>0</v>
      </c>
      <c r="D209" s="59">
        <f>SUM(D210)</f>
        <v>0</v>
      </c>
      <c r="E209" s="59">
        <f>SUM(E210)</f>
        <v>0</v>
      </c>
      <c r="F209" s="59">
        <f>SUM(F210)</f>
        <v>0</v>
      </c>
      <c r="G209" s="45" t="e">
        <f t="shared" si="20"/>
        <v>#DIV/0!</v>
      </c>
      <c r="H209" s="46" t="e">
        <f t="shared" si="20"/>
        <v>#DIV/0!</v>
      </c>
    </row>
    <row r="210" spans="1:8" ht="31.5" hidden="1" x14ac:dyDescent="0.25">
      <c r="A210" s="62" t="s">
        <v>506</v>
      </c>
      <c r="B210" s="42" t="s">
        <v>507</v>
      </c>
      <c r="C210" s="59"/>
      <c r="D210" s="59"/>
      <c r="E210" s="59"/>
      <c r="F210" s="59"/>
      <c r="G210" s="45" t="e">
        <f t="shared" si="20"/>
        <v>#DIV/0!</v>
      </c>
      <c r="H210" s="46" t="e">
        <f t="shared" si="20"/>
        <v>#DIV/0!</v>
      </c>
    </row>
    <row r="211" spans="1:8" ht="110.25" hidden="1" x14ac:dyDescent="0.25">
      <c r="A211" s="62" t="s">
        <v>508</v>
      </c>
      <c r="B211" s="42" t="s">
        <v>509</v>
      </c>
      <c r="C211" s="59">
        <f>C212</f>
        <v>0</v>
      </c>
      <c r="D211" s="59">
        <f>D212</f>
        <v>0</v>
      </c>
      <c r="E211" s="59">
        <f>E212</f>
        <v>0</v>
      </c>
      <c r="F211" s="59">
        <f>F212</f>
        <v>0</v>
      </c>
      <c r="G211" s="45" t="e">
        <f t="shared" si="20"/>
        <v>#DIV/0!</v>
      </c>
      <c r="H211" s="46" t="e">
        <f t="shared" si="20"/>
        <v>#DIV/0!</v>
      </c>
    </row>
    <row r="212" spans="1:8" ht="63" hidden="1" x14ac:dyDescent="0.25">
      <c r="A212" s="62" t="s">
        <v>510</v>
      </c>
      <c r="B212" s="42" t="s">
        <v>3</v>
      </c>
      <c r="C212" s="59"/>
      <c r="D212" s="59"/>
      <c r="E212" s="59"/>
      <c r="F212" s="59"/>
      <c r="G212" s="45" t="e">
        <f t="shared" si="20"/>
        <v>#DIV/0!</v>
      </c>
      <c r="H212" s="46" t="e">
        <f t="shared" si="20"/>
        <v>#DIV/0!</v>
      </c>
    </row>
    <row r="213" spans="1:8" ht="63" hidden="1" x14ac:dyDescent="0.25">
      <c r="A213" s="62" t="s">
        <v>511</v>
      </c>
      <c r="B213" s="42" t="s">
        <v>512</v>
      </c>
      <c r="C213" s="59">
        <f>C214</f>
        <v>0</v>
      </c>
      <c r="D213" s="59">
        <f>D214</f>
        <v>0</v>
      </c>
      <c r="E213" s="59">
        <f>E214</f>
        <v>0</v>
      </c>
      <c r="F213" s="59">
        <f>F214</f>
        <v>0</v>
      </c>
      <c r="G213" s="45" t="e">
        <f t="shared" si="20"/>
        <v>#DIV/0!</v>
      </c>
      <c r="H213" s="46" t="e">
        <f t="shared" si="20"/>
        <v>#DIV/0!</v>
      </c>
    </row>
    <row r="214" spans="1:8" ht="63" hidden="1" x14ac:dyDescent="0.25">
      <c r="A214" s="62" t="s">
        <v>513</v>
      </c>
      <c r="B214" s="42" t="s">
        <v>0</v>
      </c>
      <c r="C214" s="59"/>
      <c r="D214" s="59"/>
      <c r="E214" s="59"/>
      <c r="F214" s="59"/>
      <c r="G214" s="45" t="e">
        <f t="shared" si="20"/>
        <v>#DIV/0!</v>
      </c>
      <c r="H214" s="46" t="e">
        <f t="shared" si="20"/>
        <v>#DIV/0!</v>
      </c>
    </row>
    <row r="215" spans="1:8" x14ac:dyDescent="0.25">
      <c r="F215" s="63"/>
    </row>
    <row r="216" spans="1:8" x14ac:dyDescent="0.25">
      <c r="A216" s="26"/>
      <c r="B216" s="26"/>
      <c r="C216" s="26"/>
      <c r="D216" s="26"/>
      <c r="E216" s="52"/>
      <c r="F216" s="52"/>
      <c r="G216" s="52"/>
    </row>
  </sheetData>
  <mergeCells count="11">
    <mergeCell ref="E10:E11"/>
    <mergeCell ref="F10:F11"/>
    <mergeCell ref="D2:F3"/>
    <mergeCell ref="A5:F6"/>
    <mergeCell ref="F7:G7"/>
    <mergeCell ref="A9:A11"/>
    <mergeCell ref="B9:B11"/>
    <mergeCell ref="C9:E9"/>
    <mergeCell ref="G9:H10"/>
    <mergeCell ref="C10:C11"/>
    <mergeCell ref="D10:D11"/>
  </mergeCells>
  <pageMargins left="0.9055118110236221" right="0" top="0" bottom="0" header="0" footer="0"/>
  <pageSetup paperSize="9" scale="73" orientation="portrait" r:id="rId1"/>
  <colBreaks count="1" manualBreakCount="1">
    <brk id="5" max="2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2 админ</vt:lpstr>
      <vt:lpstr>прил 4 норматиы</vt:lpstr>
      <vt:lpstr>прил 5 дох</vt:lpstr>
      <vt:lpstr>'прил 4 норматиы'!Заголовки_для_печати</vt:lpstr>
      <vt:lpstr>'прил 5 дох'!Область_печати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finOtdeL</cp:lastModifiedBy>
  <cp:lastPrinted>2015-12-24T06:09:57Z</cp:lastPrinted>
  <dcterms:created xsi:type="dcterms:W3CDTF">2015-11-12T10:32:20Z</dcterms:created>
  <dcterms:modified xsi:type="dcterms:W3CDTF">2015-12-24T06:10:01Z</dcterms:modified>
</cp:coreProperties>
</file>