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май" sheetId="1" r:id="rId1"/>
  </sheets>
  <calcPr calcId="145621" refMode="R1C1"/>
</workbook>
</file>

<file path=xl/calcChain.xml><?xml version="1.0" encoding="utf-8"?>
<calcChain xmlns="http://schemas.openxmlformats.org/spreadsheetml/2006/main">
  <c r="R36" i="1" l="1"/>
  <c r="Q36" i="1"/>
  <c r="O36" i="1"/>
  <c r="N36" i="1"/>
  <c r="L36" i="1"/>
  <c r="K36" i="1"/>
  <c r="J36" i="1"/>
  <c r="G36" i="1"/>
  <c r="D36" i="1"/>
  <c r="R35" i="1"/>
  <c r="Q35" i="1"/>
  <c r="O35" i="1"/>
  <c r="N35" i="1"/>
  <c r="L35" i="1"/>
  <c r="K35" i="1"/>
  <c r="J35" i="1"/>
  <c r="G35" i="1"/>
  <c r="D35" i="1"/>
  <c r="D34" i="1" s="1"/>
  <c r="I34" i="1"/>
  <c r="O34" i="1" s="1"/>
  <c r="H34" i="1"/>
  <c r="G34" i="1"/>
  <c r="F34" i="1"/>
  <c r="E34" i="1"/>
  <c r="C34" i="1"/>
  <c r="B34" i="1"/>
  <c r="R33" i="1"/>
  <c r="Q33" i="1"/>
  <c r="O33" i="1"/>
  <c r="N33" i="1"/>
  <c r="L33" i="1"/>
  <c r="K33" i="1"/>
  <c r="J33" i="1"/>
  <c r="G33" i="1"/>
  <c r="D33" i="1"/>
  <c r="R32" i="1"/>
  <c r="Q32" i="1"/>
  <c r="O32" i="1"/>
  <c r="N32" i="1"/>
  <c r="L32" i="1"/>
  <c r="K32" i="1"/>
  <c r="J32" i="1"/>
  <c r="G32" i="1"/>
  <c r="D32" i="1"/>
  <c r="R31" i="1"/>
  <c r="Q31" i="1"/>
  <c r="O31" i="1"/>
  <c r="N31" i="1"/>
  <c r="L31" i="1"/>
  <c r="K31" i="1"/>
  <c r="J31" i="1"/>
  <c r="G31" i="1"/>
  <c r="D31" i="1"/>
  <c r="R30" i="1"/>
  <c r="Q30" i="1"/>
  <c r="O30" i="1"/>
  <c r="N30" i="1"/>
  <c r="L30" i="1"/>
  <c r="K30" i="1"/>
  <c r="J30" i="1"/>
  <c r="G30" i="1"/>
  <c r="D30" i="1"/>
  <c r="R29" i="1"/>
  <c r="Q29" i="1"/>
  <c r="O29" i="1"/>
  <c r="N29" i="1"/>
  <c r="L29" i="1"/>
  <c r="K29" i="1"/>
  <c r="J29" i="1"/>
  <c r="G29" i="1"/>
  <c r="D29" i="1"/>
  <c r="Q28" i="1"/>
  <c r="O28" i="1"/>
  <c r="N28" i="1"/>
  <c r="L28" i="1"/>
  <c r="K28" i="1"/>
  <c r="J28" i="1"/>
  <c r="P28" i="1" s="1"/>
  <c r="G28" i="1"/>
  <c r="C28" i="1"/>
  <c r="R28" i="1" s="1"/>
  <c r="I27" i="1"/>
  <c r="H27" i="1"/>
  <c r="G27" i="1"/>
  <c r="G26" i="1" s="1"/>
  <c r="F27" i="1"/>
  <c r="E27" i="1"/>
  <c r="E26" i="1" s="1"/>
  <c r="B27" i="1"/>
  <c r="B26" i="1" s="1"/>
  <c r="H26" i="1"/>
  <c r="F26" i="1"/>
  <c r="R25" i="1"/>
  <c r="Q25" i="1"/>
  <c r="O25" i="1"/>
  <c r="N25" i="1"/>
  <c r="K25" i="1"/>
  <c r="J25" i="1"/>
  <c r="G25" i="1"/>
  <c r="M25" i="1" s="1"/>
  <c r="F25" i="1"/>
  <c r="L25" i="1" s="1"/>
  <c r="D25" i="1"/>
  <c r="S25" i="1" s="1"/>
  <c r="R24" i="1"/>
  <c r="Q24" i="1"/>
  <c r="O24" i="1"/>
  <c r="N24" i="1"/>
  <c r="L24" i="1"/>
  <c r="K24" i="1"/>
  <c r="J24" i="1"/>
  <c r="P24" i="1" s="1"/>
  <c r="G24" i="1"/>
  <c r="D24" i="1"/>
  <c r="R23" i="1"/>
  <c r="Q23" i="1"/>
  <c r="O23" i="1"/>
  <c r="N23" i="1"/>
  <c r="L23" i="1"/>
  <c r="K23" i="1"/>
  <c r="J23" i="1"/>
  <c r="G23" i="1"/>
  <c r="D23" i="1"/>
  <c r="S22" i="1"/>
  <c r="R22" i="1"/>
  <c r="Q22" i="1"/>
  <c r="O22" i="1"/>
  <c r="N22" i="1"/>
  <c r="L22" i="1"/>
  <c r="K22" i="1"/>
  <c r="J22" i="1"/>
  <c r="G22" i="1"/>
  <c r="G21" i="1" s="1"/>
  <c r="D22" i="1"/>
  <c r="J21" i="1"/>
  <c r="I21" i="1"/>
  <c r="H21" i="1"/>
  <c r="F21" i="1"/>
  <c r="L21" i="1" s="1"/>
  <c r="E21" i="1"/>
  <c r="D21" i="1"/>
  <c r="C21" i="1"/>
  <c r="B21" i="1"/>
  <c r="R20" i="1"/>
  <c r="Q20" i="1"/>
  <c r="O20" i="1"/>
  <c r="N20" i="1"/>
  <c r="L20" i="1"/>
  <c r="K20" i="1"/>
  <c r="J20" i="1"/>
  <c r="P20" i="1" s="1"/>
  <c r="G20" i="1"/>
  <c r="D20" i="1"/>
  <c r="R19" i="1"/>
  <c r="Q19" i="1"/>
  <c r="O19" i="1"/>
  <c r="N19" i="1"/>
  <c r="L19" i="1"/>
  <c r="K19" i="1"/>
  <c r="J19" i="1"/>
  <c r="G19" i="1"/>
  <c r="D19" i="1"/>
  <c r="S18" i="1"/>
  <c r="R18" i="1"/>
  <c r="Q18" i="1"/>
  <c r="O18" i="1"/>
  <c r="N18" i="1"/>
  <c r="L18" i="1"/>
  <c r="K18" i="1"/>
  <c r="J18" i="1"/>
  <c r="G18" i="1"/>
  <c r="G17" i="1" s="1"/>
  <c r="D18" i="1"/>
  <c r="I17" i="1"/>
  <c r="R17" i="1" s="1"/>
  <c r="H17" i="1"/>
  <c r="F17" i="1"/>
  <c r="L17" i="1" s="1"/>
  <c r="E17" i="1"/>
  <c r="D17" i="1"/>
  <c r="C17" i="1"/>
  <c r="B17" i="1"/>
  <c r="R16" i="1"/>
  <c r="Q16" i="1"/>
  <c r="O16" i="1"/>
  <c r="N16" i="1"/>
  <c r="L16" i="1"/>
  <c r="K16" i="1"/>
  <c r="J16" i="1"/>
  <c r="S16" i="1" s="1"/>
  <c r="G16" i="1"/>
  <c r="D16" i="1"/>
  <c r="D11" i="1" s="1"/>
  <c r="D8" i="1" s="1"/>
  <c r="R15" i="1"/>
  <c r="Q15" i="1"/>
  <c r="O15" i="1"/>
  <c r="N15" i="1"/>
  <c r="L15" i="1"/>
  <c r="K15" i="1"/>
  <c r="J15" i="1"/>
  <c r="G15" i="1"/>
  <c r="D15" i="1"/>
  <c r="S14" i="1"/>
  <c r="R14" i="1"/>
  <c r="Q14" i="1"/>
  <c r="O14" i="1"/>
  <c r="N14" i="1"/>
  <c r="L14" i="1"/>
  <c r="K14" i="1"/>
  <c r="J14" i="1"/>
  <c r="G14" i="1"/>
  <c r="M14" i="1" s="1"/>
  <c r="D14" i="1"/>
  <c r="R13" i="1"/>
  <c r="Q13" i="1"/>
  <c r="O13" i="1"/>
  <c r="N13" i="1"/>
  <c r="L13" i="1"/>
  <c r="K13" i="1"/>
  <c r="J13" i="1"/>
  <c r="G13" i="1"/>
  <c r="P13" i="1" s="1"/>
  <c r="D13" i="1"/>
  <c r="S12" i="1"/>
  <c r="R12" i="1"/>
  <c r="Q12" i="1"/>
  <c r="O12" i="1"/>
  <c r="N12" i="1"/>
  <c r="L12" i="1"/>
  <c r="K12" i="1"/>
  <c r="J12" i="1"/>
  <c r="G12" i="1"/>
  <c r="G11" i="1" s="1"/>
  <c r="D12" i="1"/>
  <c r="I11" i="1"/>
  <c r="H11" i="1"/>
  <c r="F11" i="1"/>
  <c r="E11" i="1"/>
  <c r="E8" i="1" s="1"/>
  <c r="C11" i="1"/>
  <c r="R11" i="1" s="1"/>
  <c r="B11" i="1"/>
  <c r="S10" i="1"/>
  <c r="R10" i="1"/>
  <c r="Q10" i="1"/>
  <c r="O10" i="1"/>
  <c r="N10" i="1"/>
  <c r="L10" i="1"/>
  <c r="K10" i="1"/>
  <c r="J10" i="1"/>
  <c r="G10" i="1"/>
  <c r="D10" i="1"/>
  <c r="R9" i="1"/>
  <c r="Q9" i="1"/>
  <c r="O9" i="1"/>
  <c r="N9" i="1"/>
  <c r="L9" i="1"/>
  <c r="K9" i="1"/>
  <c r="J9" i="1"/>
  <c r="G9" i="1"/>
  <c r="P9" i="1" s="1"/>
  <c r="D9" i="1"/>
  <c r="I8" i="1"/>
  <c r="H8" i="1"/>
  <c r="H7" i="1" s="1"/>
  <c r="C8" i="1"/>
  <c r="I7" i="1"/>
  <c r="E6" i="1" l="1"/>
  <c r="E7" i="1"/>
  <c r="R8" i="1"/>
  <c r="O21" i="1"/>
  <c r="R21" i="1"/>
  <c r="S29" i="1"/>
  <c r="S31" i="1"/>
  <c r="S33" i="1"/>
  <c r="S35" i="1"/>
  <c r="P10" i="1"/>
  <c r="B8" i="1"/>
  <c r="B6" i="1" s="1"/>
  <c r="F8" i="1"/>
  <c r="P14" i="1"/>
  <c r="M16" i="1"/>
  <c r="N17" i="1"/>
  <c r="J17" i="1"/>
  <c r="P18" i="1"/>
  <c r="S19" i="1"/>
  <c r="M20" i="1"/>
  <c r="S20" i="1"/>
  <c r="Q21" i="1"/>
  <c r="S21" i="1"/>
  <c r="P22" i="1"/>
  <c r="S23" i="1"/>
  <c r="M24" i="1"/>
  <c r="S24" i="1"/>
  <c r="P25" i="1"/>
  <c r="Q26" i="1"/>
  <c r="C27" i="1"/>
  <c r="C26" i="1" s="1"/>
  <c r="C6" i="1" s="1"/>
  <c r="N27" i="1"/>
  <c r="Q27" i="1"/>
  <c r="M28" i="1"/>
  <c r="S30" i="1"/>
  <c r="S32" i="1"/>
  <c r="L34" i="1"/>
  <c r="Q34" i="1"/>
  <c r="R34" i="1"/>
  <c r="S36" i="1"/>
  <c r="B7" i="1"/>
  <c r="Q7" i="1" s="1"/>
  <c r="L8" i="1"/>
  <c r="F7" i="1"/>
  <c r="O7" i="1" s="1"/>
  <c r="F6" i="1"/>
  <c r="N7" i="1"/>
  <c r="K7" i="1"/>
  <c r="N8" i="1"/>
  <c r="L11" i="1"/>
  <c r="M12" i="1"/>
  <c r="S15" i="1"/>
  <c r="M15" i="1"/>
  <c r="S17" i="1"/>
  <c r="M17" i="1"/>
  <c r="H6" i="1"/>
  <c r="O8" i="1"/>
  <c r="S9" i="1"/>
  <c r="M9" i="1"/>
  <c r="G8" i="1"/>
  <c r="M10" i="1"/>
  <c r="Q11" i="1"/>
  <c r="K11" i="1"/>
  <c r="J11" i="1"/>
  <c r="N11" i="1"/>
  <c r="P12" i="1"/>
  <c r="S13" i="1"/>
  <c r="M13" i="1"/>
  <c r="P15" i="1"/>
  <c r="P16" i="1"/>
  <c r="O17" i="1"/>
  <c r="P17" i="1"/>
  <c r="M18" i="1"/>
  <c r="Q8" i="1"/>
  <c r="K8" i="1"/>
  <c r="O11" i="1"/>
  <c r="Q17" i="1"/>
  <c r="K17" i="1"/>
  <c r="P19" i="1"/>
  <c r="N21" i="1"/>
  <c r="P21" i="1"/>
  <c r="M22" i="1"/>
  <c r="P23" i="1"/>
  <c r="N26" i="1"/>
  <c r="K27" i="1"/>
  <c r="O27" i="1"/>
  <c r="P29" i="1"/>
  <c r="P30" i="1"/>
  <c r="P31" i="1"/>
  <c r="P32" i="1"/>
  <c r="P33" i="1"/>
  <c r="J34" i="1"/>
  <c r="N34" i="1"/>
  <c r="P35" i="1"/>
  <c r="P36" i="1"/>
  <c r="M19" i="1"/>
  <c r="K21" i="1"/>
  <c r="M21" i="1"/>
  <c r="M23" i="1"/>
  <c r="I26" i="1"/>
  <c r="K26" i="1"/>
  <c r="J27" i="1"/>
  <c r="L27" i="1"/>
  <c r="D28" i="1"/>
  <c r="M29" i="1"/>
  <c r="M30" i="1"/>
  <c r="M31" i="1"/>
  <c r="M32" i="1"/>
  <c r="M33" i="1"/>
  <c r="K34" i="1"/>
  <c r="M35" i="1"/>
  <c r="M36" i="1"/>
  <c r="R27" i="1" l="1"/>
  <c r="C7" i="1"/>
  <c r="R7" i="1" s="1"/>
  <c r="Q6" i="1"/>
  <c r="N6" i="1"/>
  <c r="K6" i="1"/>
  <c r="D27" i="1"/>
  <c r="S28" i="1"/>
  <c r="P27" i="1"/>
  <c r="S27" i="1"/>
  <c r="M27" i="1"/>
  <c r="J26" i="1"/>
  <c r="O26" i="1"/>
  <c r="R26" i="1"/>
  <c r="L26" i="1"/>
  <c r="I6" i="1"/>
  <c r="S34" i="1"/>
  <c r="M34" i="1"/>
  <c r="P34" i="1"/>
  <c r="S11" i="1"/>
  <c r="M11" i="1"/>
  <c r="P11" i="1"/>
  <c r="J8" i="1"/>
  <c r="G7" i="1"/>
  <c r="G6" i="1"/>
  <c r="L7" i="1"/>
  <c r="R6" i="1" l="1"/>
  <c r="L6" i="1"/>
  <c r="O6" i="1"/>
  <c r="M26" i="1"/>
  <c r="P26" i="1"/>
  <c r="S8" i="1"/>
  <c r="M8" i="1"/>
  <c r="P8" i="1"/>
  <c r="J7" i="1"/>
  <c r="J6" i="1"/>
  <c r="D26" i="1"/>
  <c r="D6" i="1" s="1"/>
  <c r="D7" i="1"/>
  <c r="M6" i="1" l="1"/>
  <c r="P6" i="1"/>
  <c r="S6" i="1"/>
  <c r="S7" i="1"/>
  <c r="M7" i="1"/>
  <c r="P7" i="1"/>
  <c r="S26" i="1"/>
</calcChain>
</file>

<file path=xl/sharedStrings.xml><?xml version="1.0" encoding="utf-8"?>
<sst xmlns="http://schemas.openxmlformats.org/spreadsheetml/2006/main" count="57" uniqueCount="43">
  <si>
    <t>Анализ поступления налоговых и неналоговых  доходов в бюджет МО "ОНГУДАЙСКИЙ район" на 01.06 2016года</t>
  </si>
  <si>
    <t>Приложение 2</t>
  </si>
  <si>
    <t>Годовой план на 01.06. 2016 г.</t>
  </si>
  <si>
    <t>Фактическое поступление на 01.06. 2015 г.</t>
  </si>
  <si>
    <t>Фактическое поступление на 01.06. 2016 г.</t>
  </si>
  <si>
    <t>Темп роста КБ МО, %</t>
  </si>
  <si>
    <t>Отклонение фактического поступления по состоянию на 01.06.16 г. от фактического поступления на 01.06.15 г.,   (+,-)</t>
  </si>
  <si>
    <t>% исполнения плана</t>
  </si>
  <si>
    <t>МР</t>
  </si>
  <si>
    <t>СП</t>
  </si>
  <si>
    <t xml:space="preserve">КБ МО </t>
  </si>
  <si>
    <t>КБ МО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</si>
  <si>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</si>
  <si>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</si>
  <si>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</si>
  <si>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</si>
  <si>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Акцизы по пдакцизной продукции</t>
  </si>
  <si>
    <t>НАЛОГИ НА СОВОКУПНЫЙ ДОХОД</t>
  </si>
  <si>
    <t>Налог, взимаемый в связи с применением упрощенной системы налогообложения</t>
  </si>
  <si>
    <t>в т.ч. Минимальный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</si>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</sst>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000"/>
    <numFmt numFmtId="166" formatCode="#,##0.00_р_."/>
    <numFmt numFmtId="16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166" fontId="7" fillId="2" borderId="6" xfId="0" applyNumberFormat="1" applyFont="1" applyFill="1" applyBorder="1" applyAlignment="1">
      <alignment horizontal="right" vertical="top" wrapText="1"/>
    </xf>
    <xf numFmtId="167" fontId="7" fillId="2" borderId="6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left" vertical="top" wrapText="1"/>
    </xf>
    <xf numFmtId="166" fontId="7" fillId="0" borderId="6" xfId="1" applyNumberFormat="1" applyFont="1" applyFill="1" applyBorder="1" applyAlignment="1">
      <alignment horizontal="right" vertical="top"/>
    </xf>
    <xf numFmtId="167" fontId="7" fillId="0" borderId="6" xfId="1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left" vertical="top" wrapText="1"/>
    </xf>
    <xf numFmtId="166" fontId="10" fillId="3" borderId="1" xfId="1" applyNumberFormat="1" applyFont="1" applyFill="1" applyBorder="1" applyAlignment="1">
      <alignment horizontal="right" vertical="top"/>
    </xf>
    <xf numFmtId="167" fontId="10" fillId="3" borderId="1" xfId="1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right" vertical="top"/>
    </xf>
    <xf numFmtId="166" fontId="7" fillId="0" borderId="1" xfId="1" applyNumberFormat="1" applyFont="1" applyFill="1" applyBorder="1" applyAlignment="1">
      <alignment horizontal="right" vertical="top"/>
    </xf>
    <xf numFmtId="167" fontId="11" fillId="0" borderId="1" xfId="0" applyNumberFormat="1" applyFont="1" applyFill="1" applyBorder="1" applyAlignment="1">
      <alignment horizontal="right" vertical="top"/>
    </xf>
    <xf numFmtId="167" fontId="7" fillId="0" borderId="1" xfId="1" applyNumberFormat="1" applyFont="1" applyFill="1" applyBorder="1" applyAlignment="1">
      <alignment horizontal="right" vertical="top"/>
    </xf>
    <xf numFmtId="166" fontId="12" fillId="0" borderId="1" xfId="1" applyNumberFormat="1" applyFont="1" applyFill="1" applyBorder="1" applyAlignment="1">
      <alignment horizontal="right" vertical="top"/>
    </xf>
    <xf numFmtId="167" fontId="12" fillId="0" borderId="1" xfId="1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6" fontId="13" fillId="4" borderId="1" xfId="1" applyNumberFormat="1" applyFont="1" applyFill="1" applyBorder="1" applyAlignment="1">
      <alignment horizontal="right" vertical="top"/>
    </xf>
    <xf numFmtId="167" fontId="13" fillId="4" borderId="1" xfId="1" applyNumberFormat="1" applyFont="1" applyFill="1" applyBorder="1" applyAlignment="1">
      <alignment horizontal="right" vertical="top"/>
    </xf>
    <xf numFmtId="166" fontId="14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E1" workbookViewId="0">
      <selection activeCell="O14" sqref="O14"/>
    </sheetView>
  </sheetViews>
  <sheetFormatPr defaultRowHeight="12.75" x14ac:dyDescent="0.25"/>
  <cols>
    <col min="1" max="1" width="35.5703125" style="3" customWidth="1"/>
    <col min="2" max="2" width="10.85546875" style="3" customWidth="1"/>
    <col min="3" max="3" width="10.140625" style="3" bestFit="1" customWidth="1"/>
    <col min="4" max="4" width="10.5703125" style="3" customWidth="1"/>
    <col min="5" max="5" width="14.42578125" style="3" customWidth="1"/>
    <col min="6" max="6" width="11.5703125" style="3" customWidth="1"/>
    <col min="7" max="7" width="11.140625" style="3" customWidth="1"/>
    <col min="8" max="8" width="13.28515625" style="3" bestFit="1" customWidth="1"/>
    <col min="9" max="9" width="11.42578125" style="3" customWidth="1"/>
    <col min="10" max="10" width="10.28515625" style="3" customWidth="1"/>
    <col min="11" max="11" width="10.85546875" style="3" customWidth="1"/>
    <col min="12" max="13" width="10.140625" style="3" customWidth="1"/>
    <col min="14" max="14" width="10.7109375" style="3" customWidth="1"/>
    <col min="15" max="15" width="9.5703125" style="3" customWidth="1"/>
    <col min="16" max="16" width="9.85546875" style="3" customWidth="1"/>
    <col min="17" max="17" width="8.5703125" style="3" customWidth="1"/>
    <col min="18" max="18" width="9.140625" style="3"/>
    <col min="19" max="19" width="8.85546875" style="3" customWidth="1"/>
    <col min="20" max="16384" width="9.140625" style="3"/>
  </cols>
  <sheetData>
    <row r="1" spans="1:19" s="2" customFormat="1" ht="15.75" x14ac:dyDescent="0.25">
      <c r="A1" s="1" t="s">
        <v>0</v>
      </c>
      <c r="Q1" s="2" t="s">
        <v>1</v>
      </c>
    </row>
    <row r="2" spans="1:19" x14ac:dyDescent="0.25">
      <c r="B2" s="4"/>
      <c r="C2" s="4"/>
      <c r="D2" s="5"/>
      <c r="H2" s="6"/>
      <c r="I2" s="7"/>
      <c r="J2" s="7"/>
    </row>
    <row r="3" spans="1:19" x14ac:dyDescent="0.25">
      <c r="A3" s="30"/>
      <c r="B3" s="31" t="s">
        <v>2</v>
      </c>
      <c r="C3" s="31"/>
      <c r="D3" s="31"/>
      <c r="E3" s="31" t="s">
        <v>3</v>
      </c>
      <c r="F3" s="31"/>
      <c r="G3" s="31"/>
      <c r="H3" s="31" t="s">
        <v>4</v>
      </c>
      <c r="I3" s="31"/>
      <c r="J3" s="31"/>
      <c r="K3" s="30" t="s">
        <v>5</v>
      </c>
      <c r="L3" s="32"/>
      <c r="M3" s="32"/>
      <c r="N3" s="31" t="s">
        <v>6</v>
      </c>
      <c r="O3" s="32"/>
      <c r="P3" s="32"/>
      <c r="Q3" s="36" t="s">
        <v>7</v>
      </c>
      <c r="R3" s="37"/>
      <c r="S3" s="38"/>
    </row>
    <row r="4" spans="1:19" ht="39.75" customHeight="1" x14ac:dyDescent="0.25">
      <c r="A4" s="30"/>
      <c r="B4" s="39" t="s">
        <v>8</v>
      </c>
      <c r="C4" s="39" t="s">
        <v>9</v>
      </c>
      <c r="D4" s="30" t="s">
        <v>10</v>
      </c>
      <c r="E4" s="33" t="s">
        <v>8</v>
      </c>
      <c r="F4" s="33" t="s">
        <v>9</v>
      </c>
      <c r="G4" s="31" t="s">
        <v>10</v>
      </c>
      <c r="H4" s="33" t="s">
        <v>8</v>
      </c>
      <c r="I4" s="33" t="s">
        <v>9</v>
      </c>
      <c r="J4" s="31" t="s">
        <v>10</v>
      </c>
      <c r="K4" s="33" t="s">
        <v>8</v>
      </c>
      <c r="L4" s="33" t="s">
        <v>9</v>
      </c>
      <c r="M4" s="31" t="s">
        <v>10</v>
      </c>
      <c r="N4" s="32"/>
      <c r="O4" s="32"/>
      <c r="P4" s="32"/>
      <c r="Q4" s="34" t="s">
        <v>8</v>
      </c>
      <c r="R4" s="34" t="s">
        <v>9</v>
      </c>
      <c r="S4" s="34" t="s">
        <v>10</v>
      </c>
    </row>
    <row r="5" spans="1:19" x14ac:dyDescent="0.25">
      <c r="A5" s="30"/>
      <c r="B5" s="40"/>
      <c r="C5" s="40"/>
      <c r="D5" s="40"/>
      <c r="E5" s="33"/>
      <c r="F5" s="33"/>
      <c r="G5" s="31"/>
      <c r="H5" s="33"/>
      <c r="I5" s="33"/>
      <c r="J5" s="31"/>
      <c r="K5" s="33"/>
      <c r="L5" s="33"/>
      <c r="M5" s="31"/>
      <c r="N5" s="8" t="s">
        <v>8</v>
      </c>
      <c r="O5" s="8" t="s">
        <v>9</v>
      </c>
      <c r="P5" s="8" t="s">
        <v>11</v>
      </c>
      <c r="Q5" s="35"/>
      <c r="R5" s="35"/>
      <c r="S5" s="35"/>
    </row>
    <row r="6" spans="1:19" x14ac:dyDescent="0.25">
      <c r="A6" s="9" t="s">
        <v>12</v>
      </c>
      <c r="B6" s="10">
        <f t="shared" ref="B6:G6" si="0">B8+B26</f>
        <v>93179.85</v>
      </c>
      <c r="C6" s="10">
        <f t="shared" si="0"/>
        <v>8124</v>
      </c>
      <c r="D6" s="10">
        <f t="shared" si="0"/>
        <v>101303.85</v>
      </c>
      <c r="E6" s="10">
        <f t="shared" si="0"/>
        <v>40544.913210000006</v>
      </c>
      <c r="F6" s="10">
        <f t="shared" si="0"/>
        <v>4002.4648900000002</v>
      </c>
      <c r="G6" s="10">
        <f t="shared" si="0"/>
        <v>44547.378099999994</v>
      </c>
      <c r="H6" s="10">
        <f>H8+H26</f>
        <v>41270.074680000005</v>
      </c>
      <c r="I6" s="10">
        <f>I8+I26</f>
        <v>4387.8585599999997</v>
      </c>
      <c r="J6" s="10">
        <f>J8+J26</f>
        <v>45657.933239999998</v>
      </c>
      <c r="K6" s="10">
        <f t="shared" ref="K6:M36" si="1">H6/E6*100</f>
        <v>101.78853871568072</v>
      </c>
      <c r="L6" s="10">
        <f t="shared" si="1"/>
        <v>109.62890820011664</v>
      </c>
      <c r="M6" s="10">
        <f t="shared" si="1"/>
        <v>102.49297531609388</v>
      </c>
      <c r="N6" s="11">
        <f t="shared" ref="N6:P36" si="2">H6-E6</f>
        <v>725.1614699999991</v>
      </c>
      <c r="O6" s="11">
        <f t="shared" si="2"/>
        <v>385.39366999999947</v>
      </c>
      <c r="P6" s="11">
        <f t="shared" si="2"/>
        <v>1110.555140000004</v>
      </c>
      <c r="Q6" s="10">
        <f t="shared" ref="Q6:S36" si="3">H6/B6*100</f>
        <v>44.290771749471588</v>
      </c>
      <c r="R6" s="10">
        <f t="shared" si="3"/>
        <v>54.01106056129985</v>
      </c>
      <c r="S6" s="10">
        <f t="shared" si="3"/>
        <v>45.070284337663374</v>
      </c>
    </row>
    <row r="7" spans="1:19" ht="22.5" x14ac:dyDescent="0.25">
      <c r="A7" s="12" t="s">
        <v>13</v>
      </c>
      <c r="B7" s="13">
        <f t="shared" ref="B7:J7" si="4">B8+B27</f>
        <v>93179.85</v>
      </c>
      <c r="C7" s="13">
        <f t="shared" si="4"/>
        <v>8124</v>
      </c>
      <c r="D7" s="13">
        <f t="shared" si="4"/>
        <v>101303.85</v>
      </c>
      <c r="E7" s="13">
        <f t="shared" si="4"/>
        <v>40577.889310000006</v>
      </c>
      <c r="F7" s="13">
        <f t="shared" si="4"/>
        <v>3984.66489</v>
      </c>
      <c r="G7" s="13">
        <f t="shared" si="4"/>
        <v>44562.554199999991</v>
      </c>
      <c r="H7" s="13">
        <f t="shared" si="4"/>
        <v>41263.474680000007</v>
      </c>
      <c r="I7" s="13">
        <f t="shared" si="4"/>
        <v>4344.0976799999999</v>
      </c>
      <c r="J7" s="13">
        <f t="shared" si="4"/>
        <v>45607.572359999998</v>
      </c>
      <c r="K7" s="13">
        <f t="shared" si="1"/>
        <v>101.68955404447576</v>
      </c>
      <c r="L7" s="13">
        <f t="shared" si="1"/>
        <v>109.02040196409088</v>
      </c>
      <c r="M7" s="13">
        <f t="shared" si="1"/>
        <v>102.34505893739818</v>
      </c>
      <c r="N7" s="14">
        <f t="shared" si="2"/>
        <v>685.58537000000069</v>
      </c>
      <c r="O7" s="14">
        <f t="shared" si="2"/>
        <v>359.43278999999984</v>
      </c>
      <c r="P7" s="14">
        <f t="shared" si="2"/>
        <v>1045.0181600000069</v>
      </c>
      <c r="Q7" s="13">
        <f t="shared" si="3"/>
        <v>44.283688673033929</v>
      </c>
      <c r="R7" s="13">
        <f t="shared" si="3"/>
        <v>53.472398818316101</v>
      </c>
      <c r="S7" s="13">
        <f t="shared" si="3"/>
        <v>45.020571636714692</v>
      </c>
    </row>
    <row r="8" spans="1:19" s="2" customFormat="1" x14ac:dyDescent="0.25">
      <c r="A8" s="15" t="s">
        <v>14</v>
      </c>
      <c r="B8" s="16">
        <f t="shared" ref="B8:J8" si="5">B9+B10+B11+B17+B21+B24+B25</f>
        <v>87548.53</v>
      </c>
      <c r="C8" s="16">
        <f t="shared" si="5"/>
        <v>7981.86</v>
      </c>
      <c r="D8" s="16">
        <f t="shared" si="5"/>
        <v>95530.39</v>
      </c>
      <c r="E8" s="16">
        <f>E9+E10+E11+E17+E21+E24+E25</f>
        <v>38994.911570000004</v>
      </c>
      <c r="F8" s="16">
        <f t="shared" ref="F8:G8" si="6">F9+F10+F11+F17+F21+F24+F25</f>
        <v>3779.84989</v>
      </c>
      <c r="G8" s="16">
        <f t="shared" si="6"/>
        <v>42774.761459999994</v>
      </c>
      <c r="H8" s="16">
        <f t="shared" si="5"/>
        <v>38885.053090000009</v>
      </c>
      <c r="I8" s="16">
        <f t="shared" si="5"/>
        <v>4233.8366299999998</v>
      </c>
      <c r="J8" s="16">
        <f t="shared" si="5"/>
        <v>43118.889719999999</v>
      </c>
      <c r="K8" s="16">
        <f t="shared" si="1"/>
        <v>99.718274832338608</v>
      </c>
      <c r="L8" s="16">
        <f t="shared" si="1"/>
        <v>112.01070818185322</v>
      </c>
      <c r="M8" s="16">
        <f t="shared" si="1"/>
        <v>100.80451239996233</v>
      </c>
      <c r="N8" s="17">
        <f t="shared" si="2"/>
        <v>-109.85847999999532</v>
      </c>
      <c r="O8" s="17">
        <f t="shared" si="2"/>
        <v>453.98673999999983</v>
      </c>
      <c r="P8" s="17">
        <f t="shared" si="2"/>
        <v>344.12826000000496</v>
      </c>
      <c r="Q8" s="16">
        <f t="shared" si="3"/>
        <v>44.415426609675812</v>
      </c>
      <c r="R8" s="16">
        <f t="shared" si="3"/>
        <v>53.043233406749799</v>
      </c>
      <c r="S8" s="16">
        <f t="shared" si="3"/>
        <v>45.136306593116601</v>
      </c>
    </row>
    <row r="9" spans="1:19" x14ac:dyDescent="0.25">
      <c r="A9" s="18" t="s">
        <v>15</v>
      </c>
      <c r="B9" s="19">
        <v>37733</v>
      </c>
      <c r="C9" s="19">
        <v>1399.59</v>
      </c>
      <c r="D9" s="20">
        <f>B9+C9</f>
        <v>39132.589999999997</v>
      </c>
      <c r="E9" s="19">
        <v>14495.417740000001</v>
      </c>
      <c r="F9" s="19">
        <v>546.99693000000002</v>
      </c>
      <c r="G9" s="20">
        <f>E9+F9</f>
        <v>15042.41467</v>
      </c>
      <c r="H9" s="19">
        <v>13855.447340000001</v>
      </c>
      <c r="I9" s="19">
        <v>522.84712999999999</v>
      </c>
      <c r="J9" s="20">
        <f>H9+I9</f>
        <v>14378.294470000001</v>
      </c>
      <c r="K9" s="19">
        <f t="shared" si="1"/>
        <v>95.585015820316741</v>
      </c>
      <c r="L9" s="19">
        <f t="shared" si="1"/>
        <v>95.585020925071731</v>
      </c>
      <c r="M9" s="20">
        <f t="shared" si="1"/>
        <v>95.585016005944212</v>
      </c>
      <c r="N9" s="21">
        <f t="shared" si="2"/>
        <v>-639.97040000000015</v>
      </c>
      <c r="O9" s="21">
        <f t="shared" si="2"/>
        <v>-24.149800000000027</v>
      </c>
      <c r="P9" s="22">
        <f t="shared" si="2"/>
        <v>-664.12019999999939</v>
      </c>
      <c r="Q9" s="19">
        <f t="shared" si="3"/>
        <v>36.719707788938067</v>
      </c>
      <c r="R9" s="19">
        <f t="shared" si="3"/>
        <v>37.3571638837088</v>
      </c>
      <c r="S9" s="20">
        <f t="shared" si="3"/>
        <v>36.742506616607798</v>
      </c>
    </row>
    <row r="10" spans="1:19" x14ac:dyDescent="0.25">
      <c r="A10" s="18" t="s">
        <v>16</v>
      </c>
      <c r="B10" s="19">
        <v>4150.2</v>
      </c>
      <c r="C10" s="19"/>
      <c r="D10" s="20">
        <f>B10+C10</f>
        <v>4150.2</v>
      </c>
      <c r="E10" s="19">
        <v>1535.3952099999999</v>
      </c>
      <c r="F10" s="19"/>
      <c r="G10" s="20">
        <f>E10+F10</f>
        <v>1535.3952099999999</v>
      </c>
      <c r="H10" s="19">
        <v>2179.8206399999999</v>
      </c>
      <c r="I10" s="19"/>
      <c r="J10" s="20">
        <f>H10+I10</f>
        <v>2179.8206399999999</v>
      </c>
      <c r="K10" s="19">
        <f t="shared" si="1"/>
        <v>141.9713065276529</v>
      </c>
      <c r="L10" s="19" t="e">
        <f t="shared" si="1"/>
        <v>#DIV/0!</v>
      </c>
      <c r="M10" s="20">
        <f t="shared" si="1"/>
        <v>141.9713065276529</v>
      </c>
      <c r="N10" s="21">
        <f t="shared" si="2"/>
        <v>644.42543000000001</v>
      </c>
      <c r="O10" s="21">
        <f t="shared" si="2"/>
        <v>0</v>
      </c>
      <c r="P10" s="22">
        <f t="shared" si="2"/>
        <v>644.42543000000001</v>
      </c>
      <c r="Q10" s="19">
        <f t="shared" si="3"/>
        <v>52.523267312418675</v>
      </c>
      <c r="R10" s="19" t="e">
        <f t="shared" si="3"/>
        <v>#DIV/0!</v>
      </c>
      <c r="S10" s="20">
        <f t="shared" si="3"/>
        <v>52.523267312418675</v>
      </c>
    </row>
    <row r="11" spans="1:19" x14ac:dyDescent="0.25">
      <c r="A11" s="18" t="s">
        <v>17</v>
      </c>
      <c r="B11" s="23">
        <f t="shared" ref="B11:J11" si="7">B12+B14+B15+B16</f>
        <v>18751.859999999997</v>
      </c>
      <c r="C11" s="23">
        <f t="shared" si="7"/>
        <v>362.77</v>
      </c>
      <c r="D11" s="23">
        <f t="shared" si="7"/>
        <v>19114.629999999997</v>
      </c>
      <c r="E11" s="23">
        <f t="shared" si="7"/>
        <v>9270.668099999999</v>
      </c>
      <c r="F11" s="23">
        <f t="shared" si="7"/>
        <v>219.81666999999999</v>
      </c>
      <c r="G11" s="23">
        <f t="shared" si="7"/>
        <v>9490.4847699999991</v>
      </c>
      <c r="H11" s="23">
        <f t="shared" si="7"/>
        <v>9316.6700500000006</v>
      </c>
      <c r="I11" s="23">
        <f t="shared" si="7"/>
        <v>639.64229</v>
      </c>
      <c r="J11" s="23">
        <f t="shared" si="7"/>
        <v>9956.3123400000004</v>
      </c>
      <c r="K11" s="23">
        <f t="shared" si="1"/>
        <v>100.49620965289441</v>
      </c>
      <c r="L11" s="23">
        <f t="shared" si="1"/>
        <v>290.98898186384139</v>
      </c>
      <c r="M11" s="23">
        <f t="shared" si="1"/>
        <v>104.90836433848469</v>
      </c>
      <c r="N11" s="24">
        <f t="shared" si="2"/>
        <v>46.001950000001671</v>
      </c>
      <c r="O11" s="24">
        <f t="shared" si="2"/>
        <v>419.82562000000001</v>
      </c>
      <c r="P11" s="24">
        <f t="shared" si="2"/>
        <v>465.82757000000129</v>
      </c>
      <c r="Q11" s="23">
        <f t="shared" si="3"/>
        <v>49.683978282687704</v>
      </c>
      <c r="R11" s="23">
        <f t="shared" si="3"/>
        <v>176.32171623893927</v>
      </c>
      <c r="S11" s="23">
        <f t="shared" si="3"/>
        <v>52.087392431870263</v>
      </c>
    </row>
    <row r="12" spans="1:19" ht="22.5" x14ac:dyDescent="0.25">
      <c r="A12" s="18" t="s">
        <v>18</v>
      </c>
      <c r="B12" s="19">
        <v>7839.44</v>
      </c>
      <c r="C12" s="19"/>
      <c r="D12" s="20">
        <f>B12+C12</f>
        <v>7839.44</v>
      </c>
      <c r="E12" s="19">
        <v>5066.5452299999997</v>
      </c>
      <c r="F12" s="19"/>
      <c r="G12" s="20">
        <f>E12+F12</f>
        <v>5066.5452299999997</v>
      </c>
      <c r="H12" s="19">
        <v>4326.56286</v>
      </c>
      <c r="I12" s="19"/>
      <c r="J12" s="20">
        <f>H12+I12</f>
        <v>4326.56286</v>
      </c>
      <c r="K12" s="19">
        <f t="shared" si="1"/>
        <v>85.394734747093153</v>
      </c>
      <c r="L12" s="19" t="e">
        <f t="shared" si="1"/>
        <v>#DIV/0!</v>
      </c>
      <c r="M12" s="20">
        <f>J12/G12*100</f>
        <v>85.394734747093153</v>
      </c>
      <c r="N12" s="21">
        <f t="shared" si="2"/>
        <v>-739.98236999999972</v>
      </c>
      <c r="O12" s="21">
        <f t="shared" si="2"/>
        <v>0</v>
      </c>
      <c r="P12" s="22">
        <f t="shared" si="2"/>
        <v>-739.98236999999972</v>
      </c>
      <c r="Q12" s="19">
        <f t="shared" si="3"/>
        <v>55.189692886226574</v>
      </c>
      <c r="R12" s="19" t="e">
        <f t="shared" si="3"/>
        <v>#DIV/0!</v>
      </c>
      <c r="S12" s="20">
        <f t="shared" si="3"/>
        <v>55.189692886226574</v>
      </c>
    </row>
    <row r="13" spans="1:19" x14ac:dyDescent="0.25">
      <c r="A13" s="18" t="s">
        <v>19</v>
      </c>
      <c r="B13" s="19">
        <v>1182</v>
      </c>
      <c r="C13" s="19"/>
      <c r="D13" s="20">
        <f>B13+C13</f>
        <v>1182</v>
      </c>
      <c r="E13" s="19">
        <v>844.22896000000003</v>
      </c>
      <c r="F13" s="19"/>
      <c r="G13" s="20">
        <f>E13+F13</f>
        <v>844.22896000000003</v>
      </c>
      <c r="H13" s="19">
        <v>752.60568000000001</v>
      </c>
      <c r="I13" s="19"/>
      <c r="J13" s="20">
        <f>H13+I13</f>
        <v>752.60568000000001</v>
      </c>
      <c r="K13" s="19">
        <f t="shared" si="1"/>
        <v>89.147105306598334</v>
      </c>
      <c r="L13" s="19" t="e">
        <f t="shared" si="1"/>
        <v>#DIV/0!</v>
      </c>
      <c r="M13" s="20">
        <f t="shared" si="1"/>
        <v>89.147105306598334</v>
      </c>
      <c r="N13" s="21">
        <f t="shared" si="2"/>
        <v>-91.623280000000022</v>
      </c>
      <c r="O13" s="21">
        <f t="shared" si="2"/>
        <v>0</v>
      </c>
      <c r="P13" s="22">
        <f t="shared" si="2"/>
        <v>-91.623280000000022</v>
      </c>
      <c r="Q13" s="19">
        <f t="shared" si="3"/>
        <v>63.672223350253809</v>
      </c>
      <c r="R13" s="19" t="e">
        <f t="shared" si="3"/>
        <v>#DIV/0!</v>
      </c>
      <c r="S13" s="20">
        <f t="shared" si="3"/>
        <v>63.672223350253809</v>
      </c>
    </row>
    <row r="14" spans="1:19" ht="22.5" x14ac:dyDescent="0.25">
      <c r="A14" s="18" t="s">
        <v>20</v>
      </c>
      <c r="B14" s="19">
        <v>9869.7999999999993</v>
      </c>
      <c r="C14" s="19"/>
      <c r="D14" s="20">
        <f>B14+C14</f>
        <v>9869.7999999999993</v>
      </c>
      <c r="E14" s="19">
        <v>3691.2105499999998</v>
      </c>
      <c r="F14" s="19"/>
      <c r="G14" s="20">
        <f>E14+F14</f>
        <v>3691.2105499999998</v>
      </c>
      <c r="H14" s="19">
        <v>3485.7957000000001</v>
      </c>
      <c r="I14" s="19"/>
      <c r="J14" s="20">
        <f>H14+I14</f>
        <v>3485.7957000000001</v>
      </c>
      <c r="K14" s="19">
        <f t="shared" si="1"/>
        <v>94.435027554849199</v>
      </c>
      <c r="L14" s="19" t="e">
        <f t="shared" si="1"/>
        <v>#DIV/0!</v>
      </c>
      <c r="M14" s="20">
        <f t="shared" si="1"/>
        <v>94.435027554849199</v>
      </c>
      <c r="N14" s="21">
        <f t="shared" si="2"/>
        <v>-205.41484999999966</v>
      </c>
      <c r="O14" s="21">
        <f t="shared" si="2"/>
        <v>0</v>
      </c>
      <c r="P14" s="22">
        <f t="shared" si="2"/>
        <v>-205.41484999999966</v>
      </c>
      <c r="Q14" s="19">
        <f t="shared" si="3"/>
        <v>35.317794686822438</v>
      </c>
      <c r="R14" s="19" t="e">
        <f t="shared" si="3"/>
        <v>#DIV/0!</v>
      </c>
      <c r="S14" s="20">
        <f t="shared" si="3"/>
        <v>35.317794686822438</v>
      </c>
    </row>
    <row r="15" spans="1:19" x14ac:dyDescent="0.25">
      <c r="A15" s="18" t="s">
        <v>21</v>
      </c>
      <c r="B15" s="19">
        <v>1042.6199999999999</v>
      </c>
      <c r="C15" s="19">
        <v>362.77</v>
      </c>
      <c r="D15" s="20">
        <f>B15+C15</f>
        <v>1405.3899999999999</v>
      </c>
      <c r="E15" s="19">
        <v>512.91232000000002</v>
      </c>
      <c r="F15" s="19">
        <v>219.81666999999999</v>
      </c>
      <c r="G15" s="20">
        <f>E15+F15</f>
        <v>732.72899000000007</v>
      </c>
      <c r="H15" s="19">
        <v>1491.9994899999999</v>
      </c>
      <c r="I15" s="19">
        <v>639.64229</v>
      </c>
      <c r="J15" s="20">
        <f>H15+I15</f>
        <v>2131.6417799999999</v>
      </c>
      <c r="K15" s="19">
        <f t="shared" si="1"/>
        <v>290.88782464808014</v>
      </c>
      <c r="L15" s="19">
        <f t="shared" si="1"/>
        <v>290.98898186384139</v>
      </c>
      <c r="M15" s="20">
        <f t="shared" si="1"/>
        <v>290.91817153297018</v>
      </c>
      <c r="N15" s="21">
        <f t="shared" si="2"/>
        <v>979.0871699999999</v>
      </c>
      <c r="O15" s="21">
        <f t="shared" si="2"/>
        <v>419.82562000000001</v>
      </c>
      <c r="P15" s="22">
        <f t="shared" si="2"/>
        <v>1398.9127899999999</v>
      </c>
      <c r="Q15" s="19">
        <f t="shared" si="3"/>
        <v>143.10098501851107</v>
      </c>
      <c r="R15" s="19">
        <f t="shared" si="3"/>
        <v>176.32171623893927</v>
      </c>
      <c r="S15" s="20">
        <f t="shared" si="3"/>
        <v>151.67617387344438</v>
      </c>
    </row>
    <row r="16" spans="1:19" ht="25.5" x14ac:dyDescent="0.25">
      <c r="A16" s="25" t="s">
        <v>22</v>
      </c>
      <c r="B16" s="19"/>
      <c r="C16" s="19"/>
      <c r="D16" s="20">
        <f>B16+C16</f>
        <v>0</v>
      </c>
      <c r="E16" s="19"/>
      <c r="F16" s="19"/>
      <c r="G16" s="20">
        <f>E16+F16</f>
        <v>0</v>
      </c>
      <c r="H16" s="19">
        <v>12.311999999999999</v>
      </c>
      <c r="I16" s="19"/>
      <c r="J16" s="20">
        <f>H16+I16</f>
        <v>12.311999999999999</v>
      </c>
      <c r="K16" s="19" t="e">
        <f t="shared" si="1"/>
        <v>#DIV/0!</v>
      </c>
      <c r="L16" s="19" t="e">
        <f t="shared" si="1"/>
        <v>#DIV/0!</v>
      </c>
      <c r="M16" s="20" t="e">
        <f t="shared" si="1"/>
        <v>#DIV/0!</v>
      </c>
      <c r="N16" s="21">
        <f t="shared" si="2"/>
        <v>12.311999999999999</v>
      </c>
      <c r="O16" s="21">
        <f t="shared" si="2"/>
        <v>0</v>
      </c>
      <c r="P16" s="22">
        <f t="shared" si="2"/>
        <v>12.311999999999999</v>
      </c>
      <c r="Q16" s="19" t="e">
        <f t="shared" si="3"/>
        <v>#DIV/0!</v>
      </c>
      <c r="R16" s="19" t="e">
        <f t="shared" si="3"/>
        <v>#DIV/0!</v>
      </c>
      <c r="S16" s="20" t="e">
        <f t="shared" si="3"/>
        <v>#DIV/0!</v>
      </c>
    </row>
    <row r="17" spans="1:19" x14ac:dyDescent="0.25">
      <c r="A17" s="18" t="s">
        <v>23</v>
      </c>
      <c r="B17" s="23">
        <f t="shared" ref="B17:J17" si="8">B18+B19+B20</f>
        <v>24520.47</v>
      </c>
      <c r="C17" s="23">
        <f t="shared" si="8"/>
        <v>6123.17</v>
      </c>
      <c r="D17" s="23">
        <f t="shared" si="8"/>
        <v>30643.64</v>
      </c>
      <c r="E17" s="23">
        <f t="shared" si="8"/>
        <v>13177.284519999999</v>
      </c>
      <c r="F17" s="23">
        <f>F18+F19+F20</f>
        <v>2998.3226399999999</v>
      </c>
      <c r="G17" s="23">
        <f t="shared" si="8"/>
        <v>16175.607159999998</v>
      </c>
      <c r="H17" s="23">
        <f t="shared" si="8"/>
        <v>12697.92684</v>
      </c>
      <c r="I17" s="23">
        <f t="shared" si="8"/>
        <v>3062.5472099999997</v>
      </c>
      <c r="J17" s="23">
        <f t="shared" si="8"/>
        <v>15760.474050000001</v>
      </c>
      <c r="K17" s="23">
        <f t="shared" si="1"/>
        <v>96.362242317281328</v>
      </c>
      <c r="L17" s="23">
        <f t="shared" si="1"/>
        <v>102.14201664434619</v>
      </c>
      <c r="M17" s="23">
        <f t="shared" si="1"/>
        <v>97.433585608912637</v>
      </c>
      <c r="N17" s="24">
        <f t="shared" si="2"/>
        <v>-479.35767999999916</v>
      </c>
      <c r="O17" s="24">
        <f t="shared" si="2"/>
        <v>64.224569999999858</v>
      </c>
      <c r="P17" s="24">
        <f t="shared" si="2"/>
        <v>-415.13310999999703</v>
      </c>
      <c r="Q17" s="23">
        <f t="shared" si="3"/>
        <v>51.785005915465732</v>
      </c>
      <c r="R17" s="23">
        <f t="shared" si="3"/>
        <v>50.015714246052291</v>
      </c>
      <c r="S17" s="23">
        <f t="shared" si="3"/>
        <v>51.431468487425121</v>
      </c>
    </row>
    <row r="18" spans="1:19" x14ac:dyDescent="0.25">
      <c r="A18" s="18" t="s">
        <v>24</v>
      </c>
      <c r="B18" s="19"/>
      <c r="C18" s="19">
        <v>924.76</v>
      </c>
      <c r="D18" s="20">
        <f>B18+C18</f>
        <v>924.76</v>
      </c>
      <c r="E18" s="19"/>
      <c r="F18" s="19">
        <v>41.701720000000002</v>
      </c>
      <c r="G18" s="20">
        <f>E18+F18</f>
        <v>41.701720000000002</v>
      </c>
      <c r="H18" s="19"/>
      <c r="I18" s="19">
        <v>35.092059999999996</v>
      </c>
      <c r="J18" s="20">
        <f>H18+I18</f>
        <v>35.092059999999996</v>
      </c>
      <c r="K18" s="19" t="e">
        <f t="shared" si="1"/>
        <v>#DIV/0!</v>
      </c>
      <c r="L18" s="19">
        <f t="shared" si="1"/>
        <v>84.150150161671974</v>
      </c>
      <c r="M18" s="20">
        <f t="shared" si="1"/>
        <v>84.150150161671974</v>
      </c>
      <c r="N18" s="21">
        <f t="shared" si="2"/>
        <v>0</v>
      </c>
      <c r="O18" s="21">
        <f t="shared" si="2"/>
        <v>-6.6096600000000052</v>
      </c>
      <c r="P18" s="22">
        <f t="shared" si="2"/>
        <v>-6.6096600000000052</v>
      </c>
      <c r="Q18" s="19" t="e">
        <f t="shared" si="3"/>
        <v>#DIV/0!</v>
      </c>
      <c r="R18" s="19">
        <f t="shared" si="3"/>
        <v>3.7947207924218169</v>
      </c>
      <c r="S18" s="20">
        <f t="shared" si="3"/>
        <v>3.7947207924218169</v>
      </c>
    </row>
    <row r="19" spans="1:19" x14ac:dyDescent="0.25">
      <c r="A19" s="18" t="s">
        <v>25</v>
      </c>
      <c r="B19" s="19">
        <v>24520.47</v>
      </c>
      <c r="C19" s="19"/>
      <c r="D19" s="20">
        <f>B19+C19</f>
        <v>24520.47</v>
      </c>
      <c r="E19" s="19">
        <v>13177.284519999999</v>
      </c>
      <c r="F19" s="19"/>
      <c r="G19" s="20">
        <f>E19+F19</f>
        <v>13177.284519999999</v>
      </c>
      <c r="H19" s="19">
        <v>12697.92684</v>
      </c>
      <c r="I19" s="19"/>
      <c r="J19" s="20">
        <f>H19+I19</f>
        <v>12697.92684</v>
      </c>
      <c r="K19" s="19">
        <f t="shared" si="1"/>
        <v>96.362242317281328</v>
      </c>
      <c r="L19" s="19" t="e">
        <f t="shared" si="1"/>
        <v>#DIV/0!</v>
      </c>
      <c r="M19" s="20">
        <f t="shared" si="1"/>
        <v>96.362242317281328</v>
      </c>
      <c r="N19" s="21">
        <f t="shared" si="2"/>
        <v>-479.35767999999916</v>
      </c>
      <c r="O19" s="21">
        <f t="shared" si="2"/>
        <v>0</v>
      </c>
      <c r="P19" s="22">
        <f t="shared" si="2"/>
        <v>-479.35767999999916</v>
      </c>
      <c r="Q19" s="19">
        <f t="shared" si="3"/>
        <v>51.785005915465732</v>
      </c>
      <c r="R19" s="19" t="e">
        <f t="shared" si="3"/>
        <v>#DIV/0!</v>
      </c>
      <c r="S19" s="20">
        <f t="shared" si="3"/>
        <v>51.785005915465732</v>
      </c>
    </row>
    <row r="20" spans="1:19" x14ac:dyDescent="0.25">
      <c r="A20" s="18" t="s">
        <v>26</v>
      </c>
      <c r="B20" s="19"/>
      <c r="C20" s="19">
        <v>5198.41</v>
      </c>
      <c r="D20" s="20">
        <f>B20+C20</f>
        <v>5198.41</v>
      </c>
      <c r="E20" s="19"/>
      <c r="F20" s="19">
        <v>2956.6209199999998</v>
      </c>
      <c r="G20" s="20">
        <f>E20+F20</f>
        <v>2956.6209199999998</v>
      </c>
      <c r="H20" s="19"/>
      <c r="I20" s="19">
        <v>3027.4551499999998</v>
      </c>
      <c r="J20" s="20">
        <f>H20+I20</f>
        <v>3027.4551499999998</v>
      </c>
      <c r="K20" s="19" t="e">
        <f t="shared" si="1"/>
        <v>#DIV/0!</v>
      </c>
      <c r="L20" s="19">
        <f t="shared" si="1"/>
        <v>102.39578329169096</v>
      </c>
      <c r="M20" s="20">
        <f t="shared" si="1"/>
        <v>102.39578329169096</v>
      </c>
      <c r="N20" s="21">
        <f t="shared" si="2"/>
        <v>0</v>
      </c>
      <c r="O20" s="21">
        <f t="shared" si="2"/>
        <v>70.834229999999934</v>
      </c>
      <c r="P20" s="22">
        <f t="shared" si="2"/>
        <v>70.834229999999934</v>
      </c>
      <c r="Q20" s="19" t="e">
        <f t="shared" si="3"/>
        <v>#DIV/0!</v>
      </c>
      <c r="R20" s="19">
        <f t="shared" si="3"/>
        <v>58.23809876481463</v>
      </c>
      <c r="S20" s="20">
        <f t="shared" si="3"/>
        <v>58.23809876481463</v>
      </c>
    </row>
    <row r="21" spans="1:19" ht="33.75" x14ac:dyDescent="0.25">
      <c r="A21" s="18" t="s">
        <v>27</v>
      </c>
      <c r="B21" s="23">
        <f t="shared" ref="B21:J21" si="9">B22+B23</f>
        <v>27</v>
      </c>
      <c r="C21" s="23">
        <f t="shared" si="9"/>
        <v>0</v>
      </c>
      <c r="D21" s="20">
        <f t="shared" si="9"/>
        <v>27</v>
      </c>
      <c r="E21" s="23">
        <f t="shared" si="9"/>
        <v>18.098669999999998</v>
      </c>
      <c r="F21" s="23">
        <f t="shared" si="9"/>
        <v>0</v>
      </c>
      <c r="G21" s="20">
        <f t="shared" si="9"/>
        <v>18.098669999999998</v>
      </c>
      <c r="H21" s="23">
        <f t="shared" si="9"/>
        <v>21.918399999999998</v>
      </c>
      <c r="I21" s="23">
        <f t="shared" si="9"/>
        <v>0</v>
      </c>
      <c r="J21" s="20">
        <f t="shared" si="9"/>
        <v>21.918399999999998</v>
      </c>
      <c r="K21" s="23">
        <f t="shared" si="1"/>
        <v>121.10503147468847</v>
      </c>
      <c r="L21" s="23" t="e">
        <f t="shared" si="1"/>
        <v>#DIV/0!</v>
      </c>
      <c r="M21" s="20">
        <f t="shared" si="1"/>
        <v>121.10503147468847</v>
      </c>
      <c r="N21" s="24">
        <f t="shared" si="2"/>
        <v>3.8197299999999998</v>
      </c>
      <c r="O21" s="24">
        <f t="shared" si="2"/>
        <v>0</v>
      </c>
      <c r="P21" s="22">
        <f t="shared" si="2"/>
        <v>3.8197299999999998</v>
      </c>
      <c r="Q21" s="23">
        <f t="shared" si="3"/>
        <v>81.179259259259254</v>
      </c>
      <c r="R21" s="23" t="e">
        <f t="shared" si="3"/>
        <v>#DIV/0!</v>
      </c>
      <c r="S21" s="20">
        <f t="shared" si="3"/>
        <v>81.179259259259254</v>
      </c>
    </row>
    <row r="22" spans="1:19" x14ac:dyDescent="0.25">
      <c r="A22" s="18" t="s">
        <v>28</v>
      </c>
      <c r="B22" s="19">
        <v>27</v>
      </c>
      <c r="C22" s="19"/>
      <c r="D22" s="20">
        <f>B22+C22</f>
        <v>27</v>
      </c>
      <c r="E22" s="19">
        <v>18.098669999999998</v>
      </c>
      <c r="F22" s="19"/>
      <c r="G22" s="20">
        <f>E22+F22</f>
        <v>18.098669999999998</v>
      </c>
      <c r="H22" s="19">
        <v>21.468399999999999</v>
      </c>
      <c r="I22" s="19"/>
      <c r="J22" s="20">
        <f>H22+I22</f>
        <v>21.468399999999999</v>
      </c>
      <c r="K22" s="19">
        <f t="shared" si="1"/>
        <v>118.6186609292285</v>
      </c>
      <c r="L22" s="19" t="e">
        <f t="shared" si="1"/>
        <v>#DIV/0!</v>
      </c>
      <c r="M22" s="20">
        <f t="shared" si="1"/>
        <v>118.6186609292285</v>
      </c>
      <c r="N22" s="21">
        <f t="shared" si="2"/>
        <v>3.3697300000000006</v>
      </c>
      <c r="O22" s="21">
        <f t="shared" si="2"/>
        <v>0</v>
      </c>
      <c r="P22" s="22">
        <f t="shared" si="2"/>
        <v>3.3697300000000006</v>
      </c>
      <c r="Q22" s="19">
        <f t="shared" si="3"/>
        <v>79.512592592592597</v>
      </c>
      <c r="R22" s="19" t="e">
        <f t="shared" si="3"/>
        <v>#DIV/0!</v>
      </c>
      <c r="S22" s="20">
        <f t="shared" si="3"/>
        <v>79.512592592592597</v>
      </c>
    </row>
    <row r="23" spans="1:19" ht="33.75" x14ac:dyDescent="0.25">
      <c r="A23" s="18" t="s">
        <v>29</v>
      </c>
      <c r="B23" s="19"/>
      <c r="C23" s="19"/>
      <c r="D23" s="20">
        <f>B23+C23</f>
        <v>0</v>
      </c>
      <c r="E23" s="19"/>
      <c r="F23" s="19"/>
      <c r="G23" s="20">
        <f>E23+F23</f>
        <v>0</v>
      </c>
      <c r="H23" s="19">
        <v>0.45</v>
      </c>
      <c r="I23" s="19"/>
      <c r="J23" s="20">
        <f>H23+I23</f>
        <v>0.45</v>
      </c>
      <c r="K23" s="19" t="e">
        <f t="shared" si="1"/>
        <v>#DIV/0!</v>
      </c>
      <c r="L23" s="19" t="e">
        <f t="shared" si="1"/>
        <v>#DIV/0!</v>
      </c>
      <c r="M23" s="20" t="e">
        <f t="shared" si="1"/>
        <v>#DIV/0!</v>
      </c>
      <c r="N23" s="21">
        <f t="shared" si="2"/>
        <v>0.45</v>
      </c>
      <c r="O23" s="21">
        <f t="shared" si="2"/>
        <v>0</v>
      </c>
      <c r="P23" s="22">
        <f t="shared" si="2"/>
        <v>0.45</v>
      </c>
      <c r="Q23" s="19" t="e">
        <f t="shared" si="3"/>
        <v>#DIV/0!</v>
      </c>
      <c r="R23" s="19" t="e">
        <f t="shared" si="3"/>
        <v>#DIV/0!</v>
      </c>
      <c r="S23" s="20" t="e">
        <f t="shared" si="3"/>
        <v>#DIV/0!</v>
      </c>
    </row>
    <row r="24" spans="1:19" x14ac:dyDescent="0.25">
      <c r="A24" s="18" t="s">
        <v>30</v>
      </c>
      <c r="B24" s="19">
        <v>2366</v>
      </c>
      <c r="C24" s="19">
        <v>96.33</v>
      </c>
      <c r="D24" s="20">
        <f>B24+C24</f>
        <v>2462.33</v>
      </c>
      <c r="E24" s="19">
        <v>498.04732999999999</v>
      </c>
      <c r="F24" s="19">
        <v>14.9</v>
      </c>
      <c r="G24" s="20">
        <f>E24+F24</f>
        <v>512.94732999999997</v>
      </c>
      <c r="H24" s="19">
        <v>813.26981999999998</v>
      </c>
      <c r="I24" s="19">
        <v>8.8000000000000007</v>
      </c>
      <c r="J24" s="20">
        <f>H24+I24</f>
        <v>822.06981999999994</v>
      </c>
      <c r="K24" s="19">
        <f t="shared" si="1"/>
        <v>163.29167350420292</v>
      </c>
      <c r="L24" s="19">
        <f t="shared" si="1"/>
        <v>59.060402684563762</v>
      </c>
      <c r="M24" s="20">
        <f t="shared" si="1"/>
        <v>160.26398265880437</v>
      </c>
      <c r="N24" s="21">
        <f t="shared" si="2"/>
        <v>315.22248999999999</v>
      </c>
      <c r="O24" s="21">
        <f t="shared" si="2"/>
        <v>-6.1</v>
      </c>
      <c r="P24" s="22">
        <f t="shared" si="2"/>
        <v>309.12248999999997</v>
      </c>
      <c r="Q24" s="19">
        <f t="shared" si="3"/>
        <v>34.373196111580725</v>
      </c>
      <c r="R24" s="19">
        <f t="shared" si="3"/>
        <v>9.1352641959929404</v>
      </c>
      <c r="S24" s="20">
        <f t="shared" si="3"/>
        <v>33.385850799852172</v>
      </c>
    </row>
    <row r="25" spans="1:19" ht="33.75" x14ac:dyDescent="0.25">
      <c r="A25" s="18" t="s">
        <v>31</v>
      </c>
      <c r="B25" s="19"/>
      <c r="C25" s="19"/>
      <c r="D25" s="20">
        <f>B25+C25</f>
        <v>0</v>
      </c>
      <c r="E25" s="19"/>
      <c r="F25" s="19">
        <f>-186.35/1000</f>
        <v>-0.18634999999999999</v>
      </c>
      <c r="G25" s="20">
        <f>E25+F25</f>
        <v>-0.18634999999999999</v>
      </c>
      <c r="H25" s="19"/>
      <c r="I25" s="19">
        <v>0</v>
      </c>
      <c r="J25" s="20">
        <f>H25+I25</f>
        <v>0</v>
      </c>
      <c r="K25" s="19" t="e">
        <f t="shared" si="1"/>
        <v>#DIV/0!</v>
      </c>
      <c r="L25" s="19">
        <f t="shared" si="1"/>
        <v>0</v>
      </c>
      <c r="M25" s="20">
        <f t="shared" si="1"/>
        <v>0</v>
      </c>
      <c r="N25" s="21">
        <f t="shared" si="2"/>
        <v>0</v>
      </c>
      <c r="O25" s="21">
        <f t="shared" si="2"/>
        <v>0.18634999999999999</v>
      </c>
      <c r="P25" s="22">
        <f t="shared" si="2"/>
        <v>0.18634999999999999</v>
      </c>
      <c r="Q25" s="19" t="e">
        <f t="shared" si="3"/>
        <v>#DIV/0!</v>
      </c>
      <c r="R25" s="19" t="e">
        <f t="shared" si="3"/>
        <v>#DIV/0!</v>
      </c>
      <c r="S25" s="20" t="e">
        <f t="shared" si="3"/>
        <v>#DIV/0!</v>
      </c>
    </row>
    <row r="26" spans="1:19" s="2" customFormat="1" x14ac:dyDescent="0.25">
      <c r="A26" s="26" t="s">
        <v>32</v>
      </c>
      <c r="B26" s="27">
        <f t="shared" ref="B26:J26" si="10">B27+B35</f>
        <v>5631.32</v>
      </c>
      <c r="C26" s="27">
        <f t="shared" si="10"/>
        <v>142.13999999999999</v>
      </c>
      <c r="D26" s="27">
        <f t="shared" si="10"/>
        <v>5773.46</v>
      </c>
      <c r="E26" s="27">
        <f t="shared" si="10"/>
        <v>1550.00164</v>
      </c>
      <c r="F26" s="27">
        <f t="shared" si="10"/>
        <v>222.61500000000001</v>
      </c>
      <c r="G26" s="27">
        <f t="shared" si="10"/>
        <v>1772.6166400000002</v>
      </c>
      <c r="H26" s="27">
        <f t="shared" si="10"/>
        <v>2385.0215899999998</v>
      </c>
      <c r="I26" s="27">
        <f t="shared" si="10"/>
        <v>154.02193</v>
      </c>
      <c r="J26" s="27">
        <f t="shared" si="10"/>
        <v>2539.0435200000002</v>
      </c>
      <c r="K26" s="27">
        <f t="shared" si="1"/>
        <v>153.87219783844876</v>
      </c>
      <c r="L26" s="27">
        <f t="shared" si="1"/>
        <v>69.18757945331626</v>
      </c>
      <c r="M26" s="27">
        <f t="shared" si="1"/>
        <v>143.23703516627259</v>
      </c>
      <c r="N26" s="28">
        <f t="shared" si="2"/>
        <v>835.01994999999988</v>
      </c>
      <c r="O26" s="28">
        <f t="shared" si="2"/>
        <v>-68.593070000000012</v>
      </c>
      <c r="P26" s="28">
        <f t="shared" si="2"/>
        <v>766.42687999999998</v>
      </c>
      <c r="Q26" s="27">
        <f t="shared" si="3"/>
        <v>42.352798100622948</v>
      </c>
      <c r="R26" s="27">
        <f t="shared" si="3"/>
        <v>108.35931476009569</v>
      </c>
      <c r="S26" s="27">
        <f t="shared" si="3"/>
        <v>43.977848984837522</v>
      </c>
    </row>
    <row r="27" spans="1:19" s="2" customFormat="1" ht="21" x14ac:dyDescent="0.25">
      <c r="A27" s="26" t="s">
        <v>33</v>
      </c>
      <c r="B27" s="27">
        <f t="shared" ref="B27:J27" si="11">B28+B29+B30+B31+B32+B33+B36</f>
        <v>5631.32</v>
      </c>
      <c r="C27" s="27">
        <f t="shared" si="11"/>
        <v>142.13999999999999</v>
      </c>
      <c r="D27" s="27">
        <f t="shared" si="11"/>
        <v>5773.46</v>
      </c>
      <c r="E27" s="27">
        <f t="shared" si="11"/>
        <v>1582.97774</v>
      </c>
      <c r="F27" s="27">
        <f t="shared" si="11"/>
        <v>204.815</v>
      </c>
      <c r="G27" s="27">
        <f t="shared" si="11"/>
        <v>1787.7927400000001</v>
      </c>
      <c r="H27" s="27">
        <f t="shared" si="11"/>
        <v>2378.4215899999999</v>
      </c>
      <c r="I27" s="27">
        <f t="shared" si="11"/>
        <v>110.26105</v>
      </c>
      <c r="J27" s="27">
        <f t="shared" si="11"/>
        <v>2488.68264</v>
      </c>
      <c r="K27" s="27">
        <f t="shared" si="1"/>
        <v>150.2498443218791</v>
      </c>
      <c r="L27" s="27">
        <f t="shared" si="1"/>
        <v>53.834460366672367</v>
      </c>
      <c r="M27" s="27">
        <f t="shared" si="1"/>
        <v>139.20420327917878</v>
      </c>
      <c r="N27" s="28">
        <f t="shared" si="2"/>
        <v>795.44384999999988</v>
      </c>
      <c r="O27" s="28">
        <f t="shared" si="2"/>
        <v>-94.55395</v>
      </c>
      <c r="P27" s="28">
        <f t="shared" si="2"/>
        <v>700.8898999999999</v>
      </c>
      <c r="Q27" s="27">
        <f t="shared" si="3"/>
        <v>42.23559644985545</v>
      </c>
      <c r="R27" s="27">
        <f t="shared" si="3"/>
        <v>77.572147178837767</v>
      </c>
      <c r="S27" s="27">
        <f t="shared" si="3"/>
        <v>43.105566506046635</v>
      </c>
    </row>
    <row r="28" spans="1:19" ht="45" x14ac:dyDescent="0.25">
      <c r="A28" s="18" t="s">
        <v>34</v>
      </c>
      <c r="B28" s="19">
        <v>1911.83</v>
      </c>
      <c r="C28" s="19">
        <f>116.14+6</f>
        <v>122.14</v>
      </c>
      <c r="D28" s="20">
        <f t="shared" ref="D28:D33" si="12">B28+C28</f>
        <v>2033.97</v>
      </c>
      <c r="E28" s="19">
        <v>593.22766000000001</v>
      </c>
      <c r="F28" s="19">
        <v>17.82</v>
      </c>
      <c r="G28" s="20">
        <f t="shared" ref="G28:G36" si="13">E28+F28</f>
        <v>611.04766000000006</v>
      </c>
      <c r="H28" s="19">
        <v>594.89274999999998</v>
      </c>
      <c r="I28" s="19">
        <v>56.261049999999997</v>
      </c>
      <c r="J28" s="20">
        <f t="shared" ref="J28:J36" si="14">H28+I28</f>
        <v>651.15379999999993</v>
      </c>
      <c r="K28" s="19">
        <f t="shared" si="1"/>
        <v>100.28068313604932</v>
      </c>
      <c r="L28" s="19">
        <f t="shared" si="1"/>
        <v>315.71857463524128</v>
      </c>
      <c r="M28" s="20">
        <f t="shared" si="1"/>
        <v>106.56350439178506</v>
      </c>
      <c r="N28" s="21">
        <f t="shared" si="2"/>
        <v>1.6650899999999638</v>
      </c>
      <c r="O28" s="21">
        <f t="shared" si="2"/>
        <v>38.441049999999997</v>
      </c>
      <c r="P28" s="22">
        <f t="shared" si="2"/>
        <v>40.106139999999868</v>
      </c>
      <c r="Q28" s="19">
        <f t="shared" si="3"/>
        <v>31.116404178195761</v>
      </c>
      <c r="R28" s="19">
        <f t="shared" si="3"/>
        <v>46.0627558539381</v>
      </c>
      <c r="S28" s="20">
        <f t="shared" si="3"/>
        <v>32.013933342183016</v>
      </c>
    </row>
    <row r="29" spans="1:19" ht="22.5" x14ac:dyDescent="0.25">
      <c r="A29" s="18" t="s">
        <v>35</v>
      </c>
      <c r="B29" s="19">
        <v>55</v>
      </c>
      <c r="C29" s="19"/>
      <c r="D29" s="20">
        <f t="shared" si="12"/>
        <v>55</v>
      </c>
      <c r="E29" s="19">
        <v>71.516289999999998</v>
      </c>
      <c r="F29" s="19"/>
      <c r="G29" s="20">
        <f t="shared" si="13"/>
        <v>71.516289999999998</v>
      </c>
      <c r="H29" s="19">
        <v>82.531829999999999</v>
      </c>
      <c r="I29" s="19"/>
      <c r="J29" s="20">
        <f t="shared" si="14"/>
        <v>82.531829999999999</v>
      </c>
      <c r="K29" s="19">
        <f t="shared" si="1"/>
        <v>115.40284038783332</v>
      </c>
      <c r="L29" s="19" t="e">
        <f t="shared" si="1"/>
        <v>#DIV/0!</v>
      </c>
      <c r="M29" s="20">
        <f t="shared" si="1"/>
        <v>115.40284038783332</v>
      </c>
      <c r="N29" s="21">
        <f t="shared" si="2"/>
        <v>11.015540000000001</v>
      </c>
      <c r="O29" s="21">
        <f t="shared" si="2"/>
        <v>0</v>
      </c>
      <c r="P29" s="22">
        <f t="shared" si="2"/>
        <v>11.015540000000001</v>
      </c>
      <c r="Q29" s="19">
        <f t="shared" si="3"/>
        <v>150.05787272727272</v>
      </c>
      <c r="R29" s="19" t="e">
        <f t="shared" si="3"/>
        <v>#DIV/0!</v>
      </c>
      <c r="S29" s="20">
        <f t="shared" si="3"/>
        <v>150.05787272727272</v>
      </c>
    </row>
    <row r="30" spans="1:19" ht="33.75" x14ac:dyDescent="0.25">
      <c r="A30" s="18" t="s">
        <v>36</v>
      </c>
      <c r="B30" s="19">
        <v>500</v>
      </c>
      <c r="C30" s="19">
        <v>0</v>
      </c>
      <c r="D30" s="20">
        <f t="shared" si="12"/>
        <v>500</v>
      </c>
      <c r="E30" s="19"/>
      <c r="F30" s="19">
        <v>6.11</v>
      </c>
      <c r="G30" s="20">
        <f t="shared" si="13"/>
        <v>6.11</v>
      </c>
      <c r="H30" s="19">
        <v>180.56</v>
      </c>
      <c r="I30" s="19">
        <v>0</v>
      </c>
      <c r="J30" s="20">
        <f t="shared" si="14"/>
        <v>180.56</v>
      </c>
      <c r="K30" s="19" t="e">
        <f t="shared" si="1"/>
        <v>#DIV/0!</v>
      </c>
      <c r="L30" s="19">
        <f t="shared" si="1"/>
        <v>0</v>
      </c>
      <c r="M30" s="20">
        <f t="shared" si="1"/>
        <v>2955.155482815057</v>
      </c>
      <c r="N30" s="21">
        <f t="shared" si="2"/>
        <v>180.56</v>
      </c>
      <c r="O30" s="21">
        <f t="shared" si="2"/>
        <v>-6.11</v>
      </c>
      <c r="P30" s="22">
        <f t="shared" si="2"/>
        <v>174.45</v>
      </c>
      <c r="Q30" s="19">
        <f t="shared" si="3"/>
        <v>36.112000000000002</v>
      </c>
      <c r="R30" s="19" t="e">
        <f t="shared" si="3"/>
        <v>#DIV/0!</v>
      </c>
      <c r="S30" s="20">
        <f t="shared" si="3"/>
        <v>36.112000000000002</v>
      </c>
    </row>
    <row r="31" spans="1:19" ht="22.5" x14ac:dyDescent="0.25">
      <c r="A31" s="18" t="s">
        <v>37</v>
      </c>
      <c r="B31" s="19">
        <v>1325</v>
      </c>
      <c r="C31" s="19">
        <v>0</v>
      </c>
      <c r="D31" s="20">
        <f t="shared" si="12"/>
        <v>1325</v>
      </c>
      <c r="E31" s="19">
        <v>101.25217000000001</v>
      </c>
      <c r="F31" s="19">
        <v>210.768</v>
      </c>
      <c r="G31" s="20">
        <f t="shared" si="13"/>
        <v>312.02017000000001</v>
      </c>
      <c r="H31" s="19">
        <v>751.63714000000004</v>
      </c>
      <c r="I31" s="19">
        <v>0</v>
      </c>
      <c r="J31" s="20">
        <f t="shared" si="14"/>
        <v>751.63714000000004</v>
      </c>
      <c r="K31" s="19">
        <f t="shared" si="1"/>
        <v>742.34175919390179</v>
      </c>
      <c r="L31" s="19">
        <f t="shared" si="1"/>
        <v>0</v>
      </c>
      <c r="M31" s="20">
        <f t="shared" si="1"/>
        <v>240.89376657925672</v>
      </c>
      <c r="N31" s="21">
        <f t="shared" si="2"/>
        <v>650.38497000000007</v>
      </c>
      <c r="O31" s="21">
        <f>I31-F31</f>
        <v>-210.768</v>
      </c>
      <c r="P31" s="22">
        <f t="shared" si="2"/>
        <v>439.61697000000004</v>
      </c>
      <c r="Q31" s="19">
        <f t="shared" si="3"/>
        <v>56.727331320754729</v>
      </c>
      <c r="R31" s="19" t="e">
        <f t="shared" si="3"/>
        <v>#DIV/0!</v>
      </c>
      <c r="S31" s="20">
        <f t="shared" si="3"/>
        <v>56.727331320754729</v>
      </c>
    </row>
    <row r="32" spans="1:19" ht="22.5" x14ac:dyDescent="0.25">
      <c r="A32" s="18" t="s">
        <v>38</v>
      </c>
      <c r="B32" s="19"/>
      <c r="C32" s="19"/>
      <c r="D32" s="20">
        <f t="shared" si="12"/>
        <v>0</v>
      </c>
      <c r="E32" s="19"/>
      <c r="F32" s="19"/>
      <c r="G32" s="20">
        <f t="shared" si="13"/>
        <v>0</v>
      </c>
      <c r="H32" s="19"/>
      <c r="I32" s="19"/>
      <c r="J32" s="20">
        <f t="shared" si="14"/>
        <v>0</v>
      </c>
      <c r="K32" s="19" t="e">
        <f t="shared" si="1"/>
        <v>#DIV/0!</v>
      </c>
      <c r="L32" s="19" t="e">
        <f t="shared" si="1"/>
        <v>#DIV/0!</v>
      </c>
      <c r="M32" s="20" t="e">
        <f t="shared" si="1"/>
        <v>#DIV/0!</v>
      </c>
      <c r="N32" s="21">
        <f t="shared" si="2"/>
        <v>0</v>
      </c>
      <c r="O32" s="21">
        <f t="shared" si="2"/>
        <v>0</v>
      </c>
      <c r="P32" s="22">
        <f t="shared" si="2"/>
        <v>0</v>
      </c>
      <c r="Q32" s="19" t="e">
        <f t="shared" si="3"/>
        <v>#DIV/0!</v>
      </c>
      <c r="R32" s="19" t="e">
        <f t="shared" si="3"/>
        <v>#DIV/0!</v>
      </c>
      <c r="S32" s="20" t="e">
        <f t="shared" si="3"/>
        <v>#DIV/0!</v>
      </c>
    </row>
    <row r="33" spans="1:19" ht="22.5" x14ac:dyDescent="0.25">
      <c r="A33" s="18" t="s">
        <v>39</v>
      </c>
      <c r="B33" s="19">
        <v>1839.49</v>
      </c>
      <c r="C33" s="19"/>
      <c r="D33" s="20">
        <f t="shared" si="12"/>
        <v>1839.49</v>
      </c>
      <c r="E33" s="19">
        <v>744.84788000000003</v>
      </c>
      <c r="F33" s="19"/>
      <c r="G33" s="20">
        <f t="shared" si="13"/>
        <v>744.84788000000003</v>
      </c>
      <c r="H33" s="19">
        <v>590.20474999999999</v>
      </c>
      <c r="I33" s="19">
        <v>0</v>
      </c>
      <c r="J33" s="20">
        <f t="shared" si="14"/>
        <v>590.20474999999999</v>
      </c>
      <c r="K33" s="19">
        <f t="shared" si="1"/>
        <v>79.238293596270964</v>
      </c>
      <c r="L33" s="19" t="e">
        <f t="shared" si="1"/>
        <v>#DIV/0!</v>
      </c>
      <c r="M33" s="20">
        <f t="shared" si="1"/>
        <v>79.238293596270964</v>
      </c>
      <c r="N33" s="21">
        <f t="shared" si="2"/>
        <v>-154.64313000000004</v>
      </c>
      <c r="O33" s="21">
        <f t="shared" si="2"/>
        <v>0</v>
      </c>
      <c r="P33" s="22">
        <f t="shared" si="2"/>
        <v>-154.64313000000004</v>
      </c>
      <c r="Q33" s="19">
        <f t="shared" si="3"/>
        <v>32.085238299746131</v>
      </c>
      <c r="R33" s="19" t="e">
        <f t="shared" si="3"/>
        <v>#DIV/0!</v>
      </c>
      <c r="S33" s="20">
        <f t="shared" si="3"/>
        <v>32.085238299746131</v>
      </c>
    </row>
    <row r="34" spans="1:19" x14ac:dyDescent="0.25">
      <c r="A34" s="18" t="s">
        <v>40</v>
      </c>
      <c r="B34" s="19">
        <f t="shared" ref="B34:I34" si="15">B35+B36</f>
        <v>0</v>
      </c>
      <c r="C34" s="19">
        <f t="shared" si="15"/>
        <v>20</v>
      </c>
      <c r="D34" s="20">
        <f t="shared" si="15"/>
        <v>20</v>
      </c>
      <c r="E34" s="19">
        <f t="shared" si="15"/>
        <v>39.157640000000001</v>
      </c>
      <c r="F34" s="19">
        <f t="shared" si="15"/>
        <v>-12.082999999999998</v>
      </c>
      <c r="G34" s="20">
        <f t="shared" si="15"/>
        <v>27.074640000000006</v>
      </c>
      <c r="H34" s="19">
        <f t="shared" si="15"/>
        <v>185.19512</v>
      </c>
      <c r="I34" s="19">
        <f t="shared" si="15"/>
        <v>97.76088</v>
      </c>
      <c r="J34" s="20">
        <f>H34+I34</f>
        <v>282.95600000000002</v>
      </c>
      <c r="K34" s="29">
        <f>H34/E34*100</f>
        <v>472.94760358387276</v>
      </c>
      <c r="L34" s="19">
        <f t="shared" si="1"/>
        <v>-809.07787801042798</v>
      </c>
      <c r="M34" s="20">
        <f t="shared" si="1"/>
        <v>1045.096075146336</v>
      </c>
      <c r="N34" s="21">
        <f t="shared" si="2"/>
        <v>146.03748000000002</v>
      </c>
      <c r="O34" s="21">
        <f t="shared" si="2"/>
        <v>109.84388</v>
      </c>
      <c r="P34" s="22">
        <f t="shared" si="2"/>
        <v>255.88136</v>
      </c>
      <c r="Q34" s="19" t="e">
        <f t="shared" si="3"/>
        <v>#DIV/0!</v>
      </c>
      <c r="R34" s="19">
        <f t="shared" si="3"/>
        <v>488.80439999999999</v>
      </c>
      <c r="S34" s="20">
        <f t="shared" si="3"/>
        <v>1414.78</v>
      </c>
    </row>
    <row r="35" spans="1:19" x14ac:dyDescent="0.25">
      <c r="A35" s="18" t="s">
        <v>41</v>
      </c>
      <c r="B35" s="19"/>
      <c r="C35" s="19"/>
      <c r="D35" s="20">
        <f>B35+C35</f>
        <v>0</v>
      </c>
      <c r="E35" s="19">
        <v>-32.976100000000002</v>
      </c>
      <c r="F35" s="19">
        <v>17.8</v>
      </c>
      <c r="G35" s="20">
        <f t="shared" si="13"/>
        <v>-15.176100000000002</v>
      </c>
      <c r="H35" s="19">
        <v>6.6</v>
      </c>
      <c r="I35" s="19">
        <v>43.76088</v>
      </c>
      <c r="J35" s="20">
        <f>H35+I35</f>
        <v>50.360880000000002</v>
      </c>
      <c r="K35" s="29">
        <f t="shared" si="1"/>
        <v>-20.014495346629829</v>
      </c>
      <c r="L35" s="19">
        <f t="shared" si="1"/>
        <v>245.84764044943822</v>
      </c>
      <c r="M35" s="20">
        <f t="shared" si="1"/>
        <v>-331.8433589657422</v>
      </c>
      <c r="N35" s="21">
        <f t="shared" si="2"/>
        <v>39.576100000000004</v>
      </c>
      <c r="O35" s="21">
        <f t="shared" si="2"/>
        <v>25.96088</v>
      </c>
      <c r="P35" s="22">
        <f t="shared" si="2"/>
        <v>65.53698</v>
      </c>
      <c r="Q35" s="19" t="e">
        <f t="shared" si="3"/>
        <v>#DIV/0!</v>
      </c>
      <c r="R35" s="19" t="e">
        <f t="shared" si="3"/>
        <v>#DIV/0!</v>
      </c>
      <c r="S35" s="20" t="e">
        <f t="shared" si="3"/>
        <v>#DIV/0!</v>
      </c>
    </row>
    <row r="36" spans="1:19" x14ac:dyDescent="0.25">
      <c r="A36" s="18" t="s">
        <v>42</v>
      </c>
      <c r="B36" s="20"/>
      <c r="C36" s="20">
        <v>20</v>
      </c>
      <c r="D36" s="19">
        <f>B36+C36</f>
        <v>20</v>
      </c>
      <c r="E36" s="19">
        <v>72.133740000000003</v>
      </c>
      <c r="F36" s="20">
        <v>-29.882999999999999</v>
      </c>
      <c r="G36" s="20">
        <f t="shared" si="13"/>
        <v>42.250740000000008</v>
      </c>
      <c r="H36" s="19">
        <v>178.59512000000001</v>
      </c>
      <c r="I36" s="20">
        <v>54</v>
      </c>
      <c r="J36" s="20">
        <f t="shared" si="14"/>
        <v>232.59512000000001</v>
      </c>
      <c r="K36" s="20">
        <f t="shared" si="1"/>
        <v>247.58888143052059</v>
      </c>
      <c r="L36" s="20">
        <f t="shared" si="1"/>
        <v>-180.70474851922498</v>
      </c>
      <c r="M36" s="20">
        <f t="shared" si="1"/>
        <v>550.51135199052123</v>
      </c>
      <c r="N36" s="22">
        <f t="shared" si="2"/>
        <v>106.46138000000001</v>
      </c>
      <c r="O36" s="22">
        <f t="shared" si="2"/>
        <v>83.882999999999996</v>
      </c>
      <c r="P36" s="22">
        <f t="shared" si="2"/>
        <v>190.34438</v>
      </c>
      <c r="Q36" s="19" t="e">
        <f t="shared" si="3"/>
        <v>#DIV/0!</v>
      </c>
      <c r="R36" s="19">
        <f t="shared" si="3"/>
        <v>270</v>
      </c>
      <c r="S36" s="20">
        <f t="shared" si="3"/>
        <v>1162.9756</v>
      </c>
    </row>
    <row r="37" spans="1:19" x14ac:dyDescent="0.25">
      <c r="E37" s="6"/>
    </row>
  </sheetData>
  <mergeCells count="22">
    <mergeCell ref="Q4:Q5"/>
    <mergeCell ref="R4:R5"/>
    <mergeCell ref="S4:S5"/>
    <mergeCell ref="Q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3:P4"/>
    <mergeCell ref="A3:A5"/>
    <mergeCell ref="B3:D3"/>
    <mergeCell ref="E3:G3"/>
    <mergeCell ref="H3:J3"/>
    <mergeCell ref="K3:M3"/>
    <mergeCell ref="K4:K5"/>
    <mergeCell ref="L4:L5"/>
    <mergeCell ref="M4:M5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cp:lastPrinted>2016-06-10T10:13:44Z</cp:lastPrinted>
  <dcterms:created xsi:type="dcterms:W3CDTF">2016-06-09T10:19:53Z</dcterms:created>
  <dcterms:modified xsi:type="dcterms:W3CDTF">2016-06-10T10:17:33Z</dcterms:modified>
</cp:coreProperties>
</file>