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<sst xmlns="http://schemas.openxmlformats.org/spreadsheetml/2006/main" count="63" uniqueCount="49">
  <si>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</si>
  <si>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</si>
  <si>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</si>
  <si>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</si>
  <si>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</si>
  <si>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</si>
  <si>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</si>
  <si>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</si>
  <si>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</si>
  <si>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</si>
  <si>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</si>
  <si>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</si>
  <si>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</si>
  <si>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</si>
  <si>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</si>
  <si>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</si>
  <si>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</si>
  <si>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</si>
  <si>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</si>
  <si>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</si>
  <si>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</si>
  <si>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</si>
  <si>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</si>
  <si>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</si>
  <si>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</si>
  <si>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</si>
  <si>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</si>
  <si>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</si>
  <si>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</si>
  <si>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</si>
  <si>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</si>
  <si>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</si>
  <si>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</si>
  <si>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</si>
  <si>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</si>
  <si>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</si>
  <si>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</si>
  <si>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</si>
  <si>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</si>
  <si>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</si>
  <si>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</si>
  <si>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</si>
  <si>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</si>
  <si>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</si>
  <si>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01.04. 2022 года</t>
  </si>
  <si>
    <t>Годовой план на 01.04.2022 г.</t>
  </si>
  <si>
    <t>Фактическое поступление на 01.04.2021 г.</t>
  </si>
  <si>
    <t>Фактическое поступление на 01.04.2022 г.</t>
  </si>
  <si>
    <t>Отклонение фактического поступления по состоянию на 01.04.22 г. от фактического поступления на 01.04.21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</si>
</sst>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I41" sqref="I4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2"/>
      <c r="B3" s="43" t="s">
        <v>45</v>
      </c>
      <c r="C3" s="43"/>
      <c r="D3" s="43"/>
      <c r="E3" s="44" t="s">
        <v>46</v>
      </c>
      <c r="F3" s="44"/>
      <c r="G3" s="44"/>
      <c r="H3" s="44" t="s">
        <v>47</v>
      </c>
      <c r="I3" s="44"/>
      <c r="J3" s="44"/>
      <c r="K3" s="44" t="s">
        <v>0</v>
      </c>
      <c r="L3" s="48"/>
      <c r="M3" s="48"/>
      <c r="N3" s="44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2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4" t="s">
        <v>4</v>
      </c>
      <c r="N4" s="48"/>
      <c r="O4" s="48"/>
      <c r="P4" s="48"/>
      <c r="Q4" s="46" t="s">
        <v>2</v>
      </c>
      <c r="R4" s="46" t="s">
        <v>3</v>
      </c>
      <c r="S4" s="46" t="s">
        <v>4</v>
      </c>
    </row>
    <row r="5" spans="1:19" ht="12.75">
      <c r="A5" s="42"/>
      <c r="B5" s="45"/>
      <c r="C5" s="45"/>
      <c r="D5" s="45"/>
      <c r="E5" s="43"/>
      <c r="F5" s="43"/>
      <c r="G5" s="43"/>
      <c r="H5" s="43"/>
      <c r="I5" s="43"/>
      <c r="J5" s="44"/>
      <c r="K5" s="43"/>
      <c r="L5" s="43"/>
      <c r="M5" s="44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13292.8</v>
      </c>
      <c r="D6" s="19">
        <f t="shared" si="0"/>
        <v>170136.17</v>
      </c>
      <c r="E6" s="19">
        <f>E8+E25</f>
        <v>30052.022</v>
      </c>
      <c r="F6" s="19">
        <f t="shared" si="0"/>
        <v>2172.056</v>
      </c>
      <c r="G6" s="19">
        <f>G8+G25</f>
        <v>32224.078</v>
      </c>
      <c r="H6" s="19">
        <f>H8+H25</f>
        <v>29936.693399999996</v>
      </c>
      <c r="I6" s="19">
        <f t="shared" si="0"/>
        <v>2178.1567</v>
      </c>
      <c r="J6" s="19">
        <f>J8+J25</f>
        <v>32114.8501</v>
      </c>
      <c r="K6" s="19">
        <f>H6/E6*100</f>
        <v>99.61623680429888</v>
      </c>
      <c r="L6" s="19">
        <f>I6/F6*100</f>
        <v>100.28087213221022</v>
      </c>
      <c r="M6" s="19">
        <f>J6/G6*100</f>
        <v>99.66103638403555</v>
      </c>
      <c r="N6" s="19">
        <f>H6-E6</f>
        <v>-115.32860000000437</v>
      </c>
      <c r="O6" s="19">
        <f>I6-F6</f>
        <v>6.100699999999961</v>
      </c>
      <c r="P6" s="19">
        <f>J6-G6</f>
        <v>-109.22790000000168</v>
      </c>
      <c r="Q6" s="19">
        <f aca="true" t="shared" si="1" ref="Q6:S10">H6/B6*100</f>
        <v>19.086999597113984</v>
      </c>
      <c r="R6" s="19">
        <f t="shared" si="1"/>
        <v>16.385988655512758</v>
      </c>
      <c r="S6" s="19">
        <f t="shared" si="1"/>
        <v>18.875968643234415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13292.8</v>
      </c>
      <c r="D7" s="20">
        <f t="shared" si="2"/>
        <v>170136.17</v>
      </c>
      <c r="E7" s="20">
        <f>E8+E26</f>
        <v>30055.375</v>
      </c>
      <c r="F7" s="20">
        <f>F8+F26</f>
        <v>2177.2180000000003</v>
      </c>
      <c r="G7" s="20">
        <f t="shared" si="2"/>
        <v>32232.593</v>
      </c>
      <c r="H7" s="20">
        <f t="shared" si="2"/>
        <v>29953.091399999998</v>
      </c>
      <c r="I7" s="20">
        <f>I8+I26</f>
        <v>2186.6267000000003</v>
      </c>
      <c r="J7" s="20">
        <f t="shared" si="2"/>
        <v>32139.718100000002</v>
      </c>
      <c r="K7" s="21">
        <f aca="true" t="shared" si="3" ref="K7:M41">H7/E7*100</f>
        <v>99.65968283543292</v>
      </c>
      <c r="L7" s="21">
        <f t="shared" si="3"/>
        <v>100.43214322130352</v>
      </c>
      <c r="M7" s="21">
        <f t="shared" si="3"/>
        <v>99.7118602899866</v>
      </c>
      <c r="N7" s="21">
        <f aca="true" t="shared" si="4" ref="N7:P41">H7-E7</f>
        <v>-102.28360000000248</v>
      </c>
      <c r="O7" s="21">
        <f t="shared" si="4"/>
        <v>9.408699999999953</v>
      </c>
      <c r="P7" s="21">
        <f t="shared" si="4"/>
        <v>-92.87489999999889</v>
      </c>
      <c r="Q7" s="22">
        <f t="shared" si="1"/>
        <v>19.0974546134784</v>
      </c>
      <c r="R7" s="22">
        <f t="shared" si="1"/>
        <v>16.449707360375545</v>
      </c>
      <c r="S7" s="22">
        <f t="shared" si="1"/>
        <v>18.89058517069004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12669.8</v>
      </c>
      <c r="D8" s="30">
        <f t="shared" si="5"/>
        <v>147692.47</v>
      </c>
      <c r="E8" s="39">
        <f>E9+E10+E11+E16+E20+E23+E24</f>
        <v>27847.911</v>
      </c>
      <c r="F8" s="30">
        <f t="shared" si="5"/>
        <v>2073.425</v>
      </c>
      <c r="G8" s="30">
        <f>G9+G10+G11+G16+G20+G23+G24</f>
        <v>29921.336</v>
      </c>
      <c r="H8" s="30">
        <f t="shared" si="5"/>
        <v>27136.9894</v>
      </c>
      <c r="I8" s="30">
        <f t="shared" si="5"/>
        <v>2002.8837</v>
      </c>
      <c r="J8" s="23">
        <f t="shared" si="5"/>
        <v>29139.8731</v>
      </c>
      <c r="K8" s="23">
        <f t="shared" si="3"/>
        <v>97.44712772171673</v>
      </c>
      <c r="L8" s="23">
        <f t="shared" si="3"/>
        <v>96.59783691235516</v>
      </c>
      <c r="M8" s="23">
        <f t="shared" si="3"/>
        <v>97.38827537647383</v>
      </c>
      <c r="N8" s="23">
        <f t="shared" si="4"/>
        <v>-710.9216000000015</v>
      </c>
      <c r="O8" s="23">
        <f t="shared" si="4"/>
        <v>-70.54130000000009</v>
      </c>
      <c r="P8" s="23">
        <f t="shared" si="4"/>
        <v>-781.4628999999986</v>
      </c>
      <c r="Q8" s="25">
        <f t="shared" si="1"/>
        <v>20.098098637806526</v>
      </c>
      <c r="R8" s="25">
        <f t="shared" si="1"/>
        <v>15.808329255394721</v>
      </c>
      <c r="S8" s="25">
        <f t="shared" si="1"/>
        <v>19.730100728899718</v>
      </c>
    </row>
    <row r="9" spans="1:19" ht="12.75">
      <c r="A9" s="3" t="s">
        <v>8</v>
      </c>
      <c r="B9" s="22">
        <v>70250</v>
      </c>
      <c r="C9" s="22">
        <v>2439.32</v>
      </c>
      <c r="D9" s="26">
        <f>B9+C9</f>
        <v>72689.32</v>
      </c>
      <c r="E9" s="20">
        <v>12632.605</v>
      </c>
      <c r="F9" s="20">
        <v>476.702</v>
      </c>
      <c r="G9" s="26">
        <f>E9+F9</f>
        <v>13109.306999999999</v>
      </c>
      <c r="H9" s="22">
        <v>11638.677</v>
      </c>
      <c r="I9" s="22">
        <v>451.702</v>
      </c>
      <c r="J9" s="26">
        <f>H9+I9</f>
        <v>12090.378999999999</v>
      </c>
      <c r="K9" s="21">
        <f t="shared" si="3"/>
        <v>92.13204244096922</v>
      </c>
      <c r="L9" s="21">
        <f t="shared" si="3"/>
        <v>94.75563349849591</v>
      </c>
      <c r="M9" s="21">
        <f t="shared" si="3"/>
        <v>92.22744573759695</v>
      </c>
      <c r="N9" s="21">
        <f t="shared" si="4"/>
        <v>-993.9279999999999</v>
      </c>
      <c r="O9" s="21">
        <f t="shared" si="4"/>
        <v>-25</v>
      </c>
      <c r="P9" s="21">
        <f t="shared" si="4"/>
        <v>-1018.9279999999999</v>
      </c>
      <c r="Q9" s="22">
        <f t="shared" si="1"/>
        <v>16.567511743772243</v>
      </c>
      <c r="R9" s="22">
        <f t="shared" si="1"/>
        <v>18.517537674433857</v>
      </c>
      <c r="S9" s="22">
        <f t="shared" si="1"/>
        <v>16.63295103049526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2782.649</v>
      </c>
      <c r="F10" s="22"/>
      <c r="G10" s="26">
        <f>E10+F10</f>
        <v>2782.649</v>
      </c>
      <c r="H10" s="22">
        <v>3603.568</v>
      </c>
      <c r="I10" s="22"/>
      <c r="J10" s="26">
        <f>H10+I10</f>
        <v>3603.568</v>
      </c>
      <c r="K10" s="21">
        <f t="shared" si="3"/>
        <v>129.5013492538944</v>
      </c>
      <c r="L10" s="21" t="e">
        <f t="shared" si="3"/>
        <v>#DIV/0!</v>
      </c>
      <c r="M10" s="21">
        <f t="shared" si="3"/>
        <v>129.5013492538944</v>
      </c>
      <c r="N10" s="21">
        <f t="shared" si="4"/>
        <v>820.9190000000003</v>
      </c>
      <c r="O10" s="21">
        <f t="shared" si="4"/>
        <v>0</v>
      </c>
      <c r="P10" s="21">
        <f t="shared" si="4"/>
        <v>820.9190000000003</v>
      </c>
      <c r="Q10" s="22">
        <f t="shared" si="1"/>
        <v>25.79011742208182</v>
      </c>
      <c r="R10" s="22" t="e">
        <f t="shared" si="1"/>
        <v>#DIV/0!</v>
      </c>
      <c r="S10" s="22">
        <f t="shared" si="1"/>
        <v>25.79011742208182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5509.759999999999</v>
      </c>
      <c r="F11" s="27">
        <f t="shared" si="6"/>
        <v>429.979</v>
      </c>
      <c r="G11" s="27">
        <f t="shared" si="6"/>
        <v>5939.739</v>
      </c>
      <c r="H11" s="27">
        <f t="shared" si="6"/>
        <v>5152.767999999999</v>
      </c>
      <c r="I11" s="27">
        <f t="shared" si="6"/>
        <v>302.548</v>
      </c>
      <c r="J11" s="27">
        <f t="shared" si="6"/>
        <v>5455.316</v>
      </c>
      <c r="K11" s="28">
        <f t="shared" si="3"/>
        <v>93.52073411546056</v>
      </c>
      <c r="L11" s="28">
        <f t="shared" si="3"/>
        <v>70.36343635386845</v>
      </c>
      <c r="M11" s="28">
        <f t="shared" si="3"/>
        <v>91.8443722863917</v>
      </c>
      <c r="N11" s="28">
        <f t="shared" si="4"/>
        <v>-356.9920000000002</v>
      </c>
      <c r="O11" s="28">
        <f t="shared" si="4"/>
        <v>-127.43099999999998</v>
      </c>
      <c r="P11" s="28">
        <f t="shared" si="4"/>
        <v>-484.4229999999998</v>
      </c>
      <c r="Q11" s="29">
        <f>H11/B11*100</f>
        <v>25.477221260815817</v>
      </c>
      <c r="R11" s="29">
        <f>I11/C11*100</f>
        <v>49.10377511604506</v>
      </c>
      <c r="S11" s="29">
        <f>J11/D11*100</f>
        <v>26.17570823860883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2963.623</v>
      </c>
      <c r="F12" s="22"/>
      <c r="G12" s="26">
        <f>E12+F12</f>
        <v>2963.623</v>
      </c>
      <c r="H12" s="22">
        <v>4349.163</v>
      </c>
      <c r="I12" s="22"/>
      <c r="J12" s="26">
        <f>H12+I12</f>
        <v>4349.163</v>
      </c>
      <c r="K12" s="21">
        <f t="shared" si="3"/>
        <v>146.75156050550285</v>
      </c>
      <c r="L12" s="21" t="e">
        <f t="shared" si="3"/>
        <v>#DIV/0!</v>
      </c>
      <c r="M12" s="21">
        <f t="shared" si="3"/>
        <v>146.75156050550285</v>
      </c>
      <c r="N12" s="21">
        <f t="shared" si="4"/>
        <v>1385.5399999999995</v>
      </c>
      <c r="O12" s="21">
        <f t="shared" si="4"/>
        <v>0</v>
      </c>
      <c r="P12" s="21">
        <f t="shared" si="4"/>
        <v>1385.5399999999995</v>
      </c>
      <c r="Q12" s="22">
        <f>H12/B12*100</f>
        <v>24.02852486187845</v>
      </c>
      <c r="R12" s="22">
        <v>0</v>
      </c>
      <c r="S12" s="22">
        <f aca="true" t="shared" si="7" ref="S12:S18">J12/D12*100</f>
        <v>24.02852486187845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1440.089</v>
      </c>
      <c r="F13" s="22"/>
      <c r="G13" s="26">
        <f>E13+F13</f>
        <v>1440.089</v>
      </c>
      <c r="H13" s="22">
        <v>-104.131</v>
      </c>
      <c r="I13" s="22"/>
      <c r="J13" s="26">
        <f>H13+I13</f>
        <v>-104.131</v>
      </c>
      <c r="K13" s="21">
        <f t="shared" si="3"/>
        <v>-7.2308725363501845</v>
      </c>
      <c r="L13" s="21" t="e">
        <f t="shared" si="3"/>
        <v>#DIV/0!</v>
      </c>
      <c r="M13" s="21">
        <f t="shared" si="3"/>
        <v>-7.2308725363501845</v>
      </c>
      <c r="N13" s="21">
        <f t="shared" si="4"/>
        <v>-1544.22</v>
      </c>
      <c r="O13" s="21">
        <f t="shared" si="4"/>
        <v>0</v>
      </c>
      <c r="P13" s="21">
        <f t="shared" si="4"/>
        <v>-1544.22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1003.284</v>
      </c>
      <c r="F14" s="22">
        <v>429.979</v>
      </c>
      <c r="G14" s="26">
        <f>E14+F14</f>
        <v>1433.263</v>
      </c>
      <c r="H14" s="22">
        <v>705.945</v>
      </c>
      <c r="I14" s="22">
        <v>302.548</v>
      </c>
      <c r="J14" s="26">
        <f>H14+I14</f>
        <v>1008.493</v>
      </c>
      <c r="K14" s="21">
        <f t="shared" si="3"/>
        <v>70.36342650734987</v>
      </c>
      <c r="L14" s="21">
        <f t="shared" si="3"/>
        <v>70.36343635386845</v>
      </c>
      <c r="M14" s="21">
        <f t="shared" si="3"/>
        <v>70.36342946130614</v>
      </c>
      <c r="N14" s="21">
        <f t="shared" si="4"/>
        <v>-297.33899999999994</v>
      </c>
      <c r="O14" s="21">
        <f t="shared" si="4"/>
        <v>-127.43099999999998</v>
      </c>
      <c r="P14" s="21">
        <f t="shared" si="4"/>
        <v>-424.76999999999987</v>
      </c>
      <c r="Q14" s="22">
        <f>H14/B14*100</f>
        <v>46.90664451827243</v>
      </c>
      <c r="R14" s="22">
        <f>I14/C14*100</f>
        <v>49.10377511604506</v>
      </c>
      <c r="S14" s="22">
        <f t="shared" si="7"/>
        <v>47.54485795374186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102.764</v>
      </c>
      <c r="F15" s="22"/>
      <c r="G15" s="26">
        <f>E15+F15</f>
        <v>102.764</v>
      </c>
      <c r="H15" s="22">
        <v>201.791</v>
      </c>
      <c r="I15" s="22"/>
      <c r="J15" s="26">
        <f>H15+I15</f>
        <v>201.791</v>
      </c>
      <c r="K15" s="21">
        <f>H15/E15*100</f>
        <v>196.36351251411</v>
      </c>
      <c r="L15" s="21" t="e">
        <f>I15/F15*100</f>
        <v>#DIV/0!</v>
      </c>
      <c r="M15" s="21">
        <f>J15/G15*100</f>
        <v>196.36351251411</v>
      </c>
      <c r="N15" s="21">
        <f>H15-E15</f>
        <v>99.027</v>
      </c>
      <c r="O15" s="21">
        <f>I15-F15</f>
        <v>0</v>
      </c>
      <c r="P15" s="21">
        <f>J15-G15</f>
        <v>99.027</v>
      </c>
      <c r="Q15" s="22">
        <f>H15/B15*100</f>
        <v>32.54693548387097</v>
      </c>
      <c r="R15" s="22" t="e">
        <f>I15/C15*100</f>
        <v>#DIV/0!</v>
      </c>
      <c r="S15" s="22">
        <f>J15/D15*100</f>
        <v>32.54693548387097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9592.34</v>
      </c>
      <c r="D16" s="27">
        <f t="shared" si="8"/>
        <v>37592.34</v>
      </c>
      <c r="E16" s="27">
        <f t="shared" si="8"/>
        <v>6491.984</v>
      </c>
      <c r="F16" s="27">
        <f t="shared" si="8"/>
        <v>1160.444</v>
      </c>
      <c r="G16" s="27">
        <f t="shared" si="8"/>
        <v>7652.428</v>
      </c>
      <c r="H16" s="27">
        <f t="shared" si="8"/>
        <v>6234.884</v>
      </c>
      <c r="I16" s="27">
        <f t="shared" si="8"/>
        <v>1248.634</v>
      </c>
      <c r="J16" s="27">
        <f t="shared" si="8"/>
        <v>7483.518</v>
      </c>
      <c r="K16" s="28">
        <f t="shared" si="3"/>
        <v>96.03973145959694</v>
      </c>
      <c r="L16" s="28">
        <f t="shared" si="3"/>
        <v>107.59967736487069</v>
      </c>
      <c r="M16" s="28">
        <f t="shared" si="3"/>
        <v>97.79272670059751</v>
      </c>
      <c r="N16" s="28">
        <f t="shared" si="4"/>
        <v>-257.10000000000036</v>
      </c>
      <c r="O16" s="28">
        <f t="shared" si="4"/>
        <v>88.19000000000005</v>
      </c>
      <c r="P16" s="28">
        <f t="shared" si="4"/>
        <v>-168.90999999999985</v>
      </c>
      <c r="Q16" s="29">
        <f>H16/B16*100</f>
        <v>22.267442857142857</v>
      </c>
      <c r="R16" s="29">
        <f>I16/C16*100</f>
        <v>13.016990640448526</v>
      </c>
      <c r="S16" s="29">
        <f t="shared" si="7"/>
        <v>19.90702893195795</v>
      </c>
    </row>
    <row r="17" spans="1:19" ht="12.75">
      <c r="A17" s="3" t="s">
        <v>14</v>
      </c>
      <c r="B17" s="22"/>
      <c r="C17" s="22">
        <v>2858.16</v>
      </c>
      <c r="D17" s="26">
        <f>B17+C17</f>
        <v>2858.16</v>
      </c>
      <c r="E17" s="22"/>
      <c r="F17" s="22">
        <v>193.808</v>
      </c>
      <c r="G17" s="26">
        <f>E17+F17</f>
        <v>193.808</v>
      </c>
      <c r="H17" s="22"/>
      <c r="I17" s="22">
        <v>291.116</v>
      </c>
      <c r="J17" s="26">
        <f>H17+I17</f>
        <v>291.116</v>
      </c>
      <c r="K17" s="21" t="e">
        <f t="shared" si="3"/>
        <v>#DIV/0!</v>
      </c>
      <c r="L17" s="21">
        <f t="shared" si="3"/>
        <v>150.2084537274003</v>
      </c>
      <c r="M17" s="21">
        <f t="shared" si="3"/>
        <v>150.2084537274003</v>
      </c>
      <c r="N17" s="21">
        <f t="shared" si="4"/>
        <v>0</v>
      </c>
      <c r="O17" s="21">
        <f t="shared" si="4"/>
        <v>97.30799999999999</v>
      </c>
      <c r="P17" s="21">
        <f t="shared" si="4"/>
        <v>97.30799999999999</v>
      </c>
      <c r="Q17" s="22">
        <v>0</v>
      </c>
      <c r="R17" s="22">
        <f>I17/C17*100</f>
        <v>10.185433985501161</v>
      </c>
      <c r="S17" s="22">
        <f t="shared" si="7"/>
        <v>10.185433985501161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6491.984</v>
      </c>
      <c r="F18" s="22"/>
      <c r="G18" s="26">
        <f>E18+F18</f>
        <v>6491.984</v>
      </c>
      <c r="H18" s="22">
        <v>6234.884</v>
      </c>
      <c r="I18" s="22"/>
      <c r="J18" s="26">
        <f>H18+I18</f>
        <v>6234.884</v>
      </c>
      <c r="K18" s="21">
        <f t="shared" si="3"/>
        <v>96.03973145959694</v>
      </c>
      <c r="L18" s="21" t="e">
        <f t="shared" si="3"/>
        <v>#DIV/0!</v>
      </c>
      <c r="M18" s="21">
        <f t="shared" si="3"/>
        <v>96.03973145959694</v>
      </c>
      <c r="N18" s="21">
        <f t="shared" si="4"/>
        <v>-257.10000000000036</v>
      </c>
      <c r="O18" s="21">
        <f t="shared" si="4"/>
        <v>0</v>
      </c>
      <c r="P18" s="21">
        <f t="shared" si="4"/>
        <v>-257.10000000000036</v>
      </c>
      <c r="Q18" s="22">
        <f>H18/B18*100</f>
        <v>22.267442857142857</v>
      </c>
      <c r="R18" s="22">
        <v>0</v>
      </c>
      <c r="S18" s="22">
        <f t="shared" si="7"/>
        <v>22.267442857142857</v>
      </c>
    </row>
    <row r="19" spans="1:19" ht="12.75">
      <c r="A19" s="3" t="s">
        <v>16</v>
      </c>
      <c r="B19" s="22"/>
      <c r="C19" s="22">
        <v>6734.18</v>
      </c>
      <c r="D19" s="26">
        <f>B19+C19</f>
        <v>6734.18</v>
      </c>
      <c r="E19" s="22"/>
      <c r="F19" s="22">
        <v>966.636</v>
      </c>
      <c r="G19" s="26">
        <f>E19+F19</f>
        <v>966.636</v>
      </c>
      <c r="H19" s="22"/>
      <c r="I19" s="22">
        <v>957.518</v>
      </c>
      <c r="J19" s="26">
        <f>H19+I19</f>
        <v>957.518</v>
      </c>
      <c r="K19" s="21" t="e">
        <f t="shared" si="3"/>
        <v>#DIV/0!</v>
      </c>
      <c r="L19" s="21">
        <f t="shared" si="3"/>
        <v>99.05672869622072</v>
      </c>
      <c r="M19" s="21">
        <f t="shared" si="3"/>
        <v>99.05672869622072</v>
      </c>
      <c r="N19" s="21">
        <f t="shared" si="4"/>
        <v>0</v>
      </c>
      <c r="O19" s="21">
        <f t="shared" si="4"/>
        <v>-9.117999999999938</v>
      </c>
      <c r="P19" s="21">
        <f t="shared" si="4"/>
        <v>-9.117999999999938</v>
      </c>
      <c r="Q19" s="22">
        <v>0</v>
      </c>
      <c r="R19" s="22">
        <f>I19/C19*100</f>
        <v>14.218776450881917</v>
      </c>
      <c r="S19" s="22">
        <f>J19/D19*100</f>
        <v>14.218776450881917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0</v>
      </c>
      <c r="F20" s="27">
        <f t="shared" si="9"/>
        <v>0</v>
      </c>
      <c r="G20" s="27">
        <f t="shared" si="9"/>
        <v>0</v>
      </c>
      <c r="H20" s="27">
        <f t="shared" si="9"/>
        <v>4.3574</v>
      </c>
      <c r="I20" s="27">
        <f t="shared" si="9"/>
        <v>0</v>
      </c>
      <c r="J20" s="27">
        <f t="shared" si="9"/>
        <v>4.3574</v>
      </c>
      <c r="K20" s="28" t="e">
        <f t="shared" si="3"/>
        <v>#DIV/0!</v>
      </c>
      <c r="L20" s="28" t="e">
        <f t="shared" si="3"/>
        <v>#DIV/0!</v>
      </c>
      <c r="M20" s="28" t="e">
        <f t="shared" si="3"/>
        <v>#DIV/0!</v>
      </c>
      <c r="N20" s="28">
        <f t="shared" si="4"/>
        <v>4.3574</v>
      </c>
      <c r="O20" s="28">
        <f t="shared" si="4"/>
        <v>0</v>
      </c>
      <c r="P20" s="28">
        <f t="shared" si="4"/>
        <v>4.3574</v>
      </c>
      <c r="Q20" s="29">
        <f>H20/B20*100</f>
        <v>0.573342105263158</v>
      </c>
      <c r="R20" s="29">
        <v>0</v>
      </c>
      <c r="S20" s="29">
        <f>J20/D20*100</f>
        <v>0.573342105263158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/>
      <c r="F21" s="22"/>
      <c r="G21" s="26">
        <f>E21+F21</f>
        <v>0</v>
      </c>
      <c r="H21" s="22">
        <v>4.979</v>
      </c>
      <c r="I21" s="22"/>
      <c r="J21" s="26">
        <f>H21+I21</f>
        <v>4.979</v>
      </c>
      <c r="K21" s="21" t="e">
        <f t="shared" si="3"/>
        <v>#DIV/0!</v>
      </c>
      <c r="L21" s="21" t="e">
        <f t="shared" si="3"/>
        <v>#DIV/0!</v>
      </c>
      <c r="M21" s="21" t="e">
        <f t="shared" si="3"/>
        <v>#DIV/0!</v>
      </c>
      <c r="N21" s="21">
        <f t="shared" si="4"/>
        <v>4.979</v>
      </c>
      <c r="O21" s="21">
        <f t="shared" si="4"/>
        <v>0</v>
      </c>
      <c r="P21" s="21">
        <f t="shared" si="4"/>
        <v>4.979</v>
      </c>
      <c r="Q21" s="22">
        <f>H21/B21*100</f>
        <v>0.7112857142857143</v>
      </c>
      <c r="R21" s="22">
        <v>0</v>
      </c>
      <c r="S21" s="22">
        <f>J21/D21*100</f>
        <v>0.7112857142857143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/>
      <c r="F22" s="22"/>
      <c r="G22" s="26">
        <f>E22+F22</f>
        <v>0</v>
      </c>
      <c r="H22" s="22">
        <v>-0.6216</v>
      </c>
      <c r="I22" s="22"/>
      <c r="J22" s="26">
        <f>H22+I22</f>
        <v>-0.6216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-0.6216</v>
      </c>
      <c r="O22" s="21">
        <f t="shared" si="4"/>
        <v>0</v>
      </c>
      <c r="P22" s="21">
        <f t="shared" si="4"/>
        <v>-0.6216</v>
      </c>
      <c r="Q22" s="22">
        <f>H22/B22*100</f>
        <v>-1.036</v>
      </c>
      <c r="R22" s="22">
        <v>0</v>
      </c>
      <c r="S22" s="22">
        <f>J22/D22*100</f>
        <v>-1.036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430.913</v>
      </c>
      <c r="F23" s="22">
        <v>6.3</v>
      </c>
      <c r="G23" s="26">
        <f>E23+F23</f>
        <v>437.213</v>
      </c>
      <c r="H23" s="22">
        <v>502.735</v>
      </c>
      <c r="I23" s="22">
        <v>0</v>
      </c>
      <c r="J23" s="26">
        <f>H23+I23</f>
        <v>502.735</v>
      </c>
      <c r="K23" s="21">
        <f t="shared" si="3"/>
        <v>116.66740154045017</v>
      </c>
      <c r="L23" s="21">
        <f t="shared" si="3"/>
        <v>0</v>
      </c>
      <c r="M23" s="21">
        <f t="shared" si="3"/>
        <v>114.98628814788215</v>
      </c>
      <c r="N23" s="21">
        <f t="shared" si="4"/>
        <v>71.822</v>
      </c>
      <c r="O23" s="21">
        <f t="shared" si="4"/>
        <v>-6.3</v>
      </c>
      <c r="P23" s="21">
        <f t="shared" si="4"/>
        <v>65.52199999999999</v>
      </c>
      <c r="Q23" s="22">
        <f aca="true" t="shared" si="10" ref="Q23:Q41">H23/B23*100</f>
        <v>27.698898071625344</v>
      </c>
      <c r="R23" s="22">
        <v>0</v>
      </c>
      <c r="S23" s="22">
        <f aca="true" t="shared" si="11" ref="S23:S41">J23/D23*100</f>
        <v>27.367174741426236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>
        <v>-0.0003</v>
      </c>
      <c r="J24" s="26">
        <f>H24+I24</f>
        <v>-0.0003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623</v>
      </c>
      <c r="D25" s="30">
        <f t="shared" si="12"/>
        <v>22443.7</v>
      </c>
      <c r="E25" s="30">
        <f>E26+E40</f>
        <v>2204.111</v>
      </c>
      <c r="F25" s="30">
        <f t="shared" si="12"/>
        <v>98.631</v>
      </c>
      <c r="G25" s="30">
        <f>G26+G40</f>
        <v>2302.742</v>
      </c>
      <c r="H25" s="30">
        <f t="shared" si="12"/>
        <v>2799.7039999999997</v>
      </c>
      <c r="I25" s="30">
        <f t="shared" si="12"/>
        <v>175.27300000000002</v>
      </c>
      <c r="J25" s="30">
        <f t="shared" si="12"/>
        <v>2974.9770000000003</v>
      </c>
      <c r="K25" s="24">
        <f t="shared" si="3"/>
        <v>127.02191495800348</v>
      </c>
      <c r="L25" s="24">
        <f t="shared" si="3"/>
        <v>177.70579229653964</v>
      </c>
      <c r="M25" s="24">
        <f t="shared" si="3"/>
        <v>129.19280579413586</v>
      </c>
      <c r="N25" s="24">
        <f t="shared" si="4"/>
        <v>595.5929999999998</v>
      </c>
      <c r="O25" s="24">
        <f t="shared" si="4"/>
        <v>76.64200000000002</v>
      </c>
      <c r="P25" s="24">
        <f>J25-G25</f>
        <v>672.2350000000001</v>
      </c>
      <c r="Q25" s="31">
        <f t="shared" si="10"/>
        <v>12.830495813608177</v>
      </c>
      <c r="R25" s="31">
        <f>I25/C25*100</f>
        <v>28.133707865168546</v>
      </c>
      <c r="S25" s="31">
        <f t="shared" si="11"/>
        <v>13.255287675383293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623</v>
      </c>
      <c r="D26" s="30">
        <f>D27+D30+D31+D34+D37+D38+D41</f>
        <v>22443.7</v>
      </c>
      <c r="E26" s="30">
        <f>E27+E30+E31+E34+E37+E38+E41</f>
        <v>2207.464</v>
      </c>
      <c r="F26" s="30">
        <f t="shared" si="13"/>
        <v>103.793</v>
      </c>
      <c r="G26" s="30">
        <f>G27+G30+G31+G34+G37+G38+G41</f>
        <v>2311.257</v>
      </c>
      <c r="H26" s="30">
        <f>H27+H30+H31+H34+H37+H38+H41</f>
        <v>2816.102</v>
      </c>
      <c r="I26" s="30">
        <f t="shared" si="13"/>
        <v>183.74300000000002</v>
      </c>
      <c r="J26" s="30">
        <f t="shared" si="13"/>
        <v>2999.8450000000003</v>
      </c>
      <c r="K26" s="24">
        <f t="shared" si="3"/>
        <v>127.57181997079002</v>
      </c>
      <c r="L26" s="24">
        <f t="shared" si="3"/>
        <v>177.02831597506577</v>
      </c>
      <c r="M26" s="24">
        <f t="shared" si="3"/>
        <v>129.7927924069024</v>
      </c>
      <c r="N26" s="24">
        <f t="shared" si="4"/>
        <v>608.6379999999999</v>
      </c>
      <c r="O26" s="24">
        <f t="shared" si="4"/>
        <v>79.95000000000002</v>
      </c>
      <c r="P26" s="24">
        <f>J26-G26</f>
        <v>688.5880000000002</v>
      </c>
      <c r="Q26" s="31">
        <f t="shared" si="10"/>
        <v>12.90564464018111</v>
      </c>
      <c r="R26" s="31">
        <f>I26/C26*100</f>
        <v>29.493258426966296</v>
      </c>
      <c r="S26" s="31">
        <f t="shared" si="11"/>
        <v>13.366089370290995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578</v>
      </c>
      <c r="D27" s="26">
        <f aca="true" t="shared" si="14" ref="D27:D41">B27+C27</f>
        <v>4466</v>
      </c>
      <c r="E27" s="22">
        <f>E28+E29</f>
        <v>1380.961</v>
      </c>
      <c r="F27" s="22">
        <f>F28+F29</f>
        <v>56.585</v>
      </c>
      <c r="G27" s="26">
        <f aca="true" t="shared" si="15" ref="G27:G41">E27+F27</f>
        <v>1437.546</v>
      </c>
      <c r="H27" s="22">
        <f>H28+H29</f>
        <v>773.437</v>
      </c>
      <c r="I27" s="22">
        <f>I28+I29</f>
        <v>150.02200000000002</v>
      </c>
      <c r="J27" s="26">
        <f aca="true" t="shared" si="16" ref="J27:J41">H27+I27</f>
        <v>923.4590000000001</v>
      </c>
      <c r="K27" s="21">
        <f t="shared" si="3"/>
        <v>56.007157334638705</v>
      </c>
      <c r="L27" s="21">
        <f t="shared" si="3"/>
        <v>265.1268003887957</v>
      </c>
      <c r="M27" s="21">
        <f t="shared" si="3"/>
        <v>64.23857045270204</v>
      </c>
      <c r="N27" s="21">
        <f t="shared" si="4"/>
        <v>-607.524</v>
      </c>
      <c r="O27" s="21">
        <f t="shared" si="4"/>
        <v>93.43700000000001</v>
      </c>
      <c r="P27" s="21">
        <f>J27-G27</f>
        <v>-514.087</v>
      </c>
      <c r="Q27" s="22">
        <f t="shared" si="10"/>
        <v>19.89292695473251</v>
      </c>
      <c r="R27" s="22">
        <f>I27/C27*100</f>
        <v>25.955363321799314</v>
      </c>
      <c r="S27" s="22">
        <f t="shared" si="11"/>
        <v>20.67754142409315</v>
      </c>
    </row>
    <row r="28" spans="1:19" s="35" customFormat="1" ht="12.75">
      <c r="A28" s="38" t="s">
        <v>41</v>
      </c>
      <c r="B28" s="22">
        <f>3700+60</f>
        <v>3760</v>
      </c>
      <c r="C28" s="22">
        <v>510</v>
      </c>
      <c r="D28" s="26">
        <f t="shared" si="14"/>
        <v>4270</v>
      </c>
      <c r="E28" s="22">
        <f>1378.695-3.734</f>
        <v>1374.961</v>
      </c>
      <c r="F28" s="22">
        <v>53.402</v>
      </c>
      <c r="G28" s="26">
        <f t="shared" si="15"/>
        <v>1428.363</v>
      </c>
      <c r="H28" s="22">
        <f>713.283+4.154</f>
        <v>717.437</v>
      </c>
      <c r="I28" s="22">
        <v>143.241</v>
      </c>
      <c r="J28" s="26">
        <f t="shared" si="16"/>
        <v>860.678</v>
      </c>
      <c r="K28" s="21">
        <f t="shared" si="3"/>
        <v>52.1787163417726</v>
      </c>
      <c r="L28" s="21">
        <f t="shared" si="3"/>
        <v>268.23152690910456</v>
      </c>
      <c r="M28" s="21">
        <f t="shared" si="3"/>
        <v>60.25625138707738</v>
      </c>
      <c r="N28" s="21">
        <f>H28-E28</f>
        <v>-657.524</v>
      </c>
      <c r="O28" s="21">
        <f t="shared" si="4"/>
        <v>89.83900000000001</v>
      </c>
      <c r="P28" s="21">
        <f>J28-G28</f>
        <v>-567.6850000000001</v>
      </c>
      <c r="Q28" s="22">
        <f t="shared" si="10"/>
        <v>19.080771276595744</v>
      </c>
      <c r="R28" s="22">
        <f aca="true" t="shared" si="17" ref="R28:R41">I28/C28*100</f>
        <v>28.086470588235297</v>
      </c>
      <c r="S28" s="22">
        <f t="shared" si="11"/>
        <v>20.15639344262295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>
        <v>6</v>
      </c>
      <c r="F29" s="22">
        <v>3.183</v>
      </c>
      <c r="G29" s="26">
        <f t="shared" si="15"/>
        <v>9.183</v>
      </c>
      <c r="H29" s="22">
        <v>56</v>
      </c>
      <c r="I29" s="22">
        <v>6.781</v>
      </c>
      <c r="J29" s="26">
        <f t="shared" si="16"/>
        <v>62.781</v>
      </c>
      <c r="K29" s="21">
        <f t="shared" si="3"/>
        <v>933.3333333333334</v>
      </c>
      <c r="L29" s="21">
        <f t="shared" si="3"/>
        <v>213.03801445177504</v>
      </c>
      <c r="M29" s="21">
        <f t="shared" si="3"/>
        <v>683.6654688010454</v>
      </c>
      <c r="N29" s="21">
        <f>H29-E29</f>
        <v>50</v>
      </c>
      <c r="O29" s="21">
        <f t="shared" si="4"/>
        <v>3.598</v>
      </c>
      <c r="P29" s="21">
        <f>J29-G29</f>
        <v>53.598</v>
      </c>
      <c r="Q29" s="22">
        <f t="shared" si="10"/>
        <v>43.75</v>
      </c>
      <c r="R29" s="22">
        <f t="shared" si="17"/>
        <v>9.972058823529412</v>
      </c>
      <c r="S29" s="22">
        <f t="shared" si="11"/>
        <v>32.031122448979595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23.546</v>
      </c>
      <c r="F30" s="22"/>
      <c r="G30" s="26">
        <f t="shared" si="15"/>
        <v>23.546</v>
      </c>
      <c r="H30" s="22">
        <v>67.746</v>
      </c>
      <c r="I30" s="22"/>
      <c r="J30" s="26">
        <f t="shared" si="16"/>
        <v>67.746</v>
      </c>
      <c r="K30" s="21">
        <f t="shared" si="3"/>
        <v>287.7176590503695</v>
      </c>
      <c r="L30" s="21" t="e">
        <f t="shared" si="3"/>
        <v>#DIV/0!</v>
      </c>
      <c r="M30" s="21">
        <f t="shared" si="3"/>
        <v>287.7176590503695</v>
      </c>
      <c r="N30" s="21">
        <f t="shared" si="4"/>
        <v>44.199999999999996</v>
      </c>
      <c r="O30" s="21">
        <f t="shared" si="4"/>
        <v>0</v>
      </c>
      <c r="P30" s="21">
        <f t="shared" si="4"/>
        <v>44.199999999999996</v>
      </c>
      <c r="Q30" s="22">
        <f t="shared" si="10"/>
        <v>84.68249999999999</v>
      </c>
      <c r="R30" s="22" t="e">
        <f t="shared" si="17"/>
        <v>#DIV/0!</v>
      </c>
      <c r="S30" s="22">
        <f t="shared" si="11"/>
        <v>84.68249999999999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0</v>
      </c>
      <c r="F31" s="22">
        <f>F32+F33</f>
        <v>0</v>
      </c>
      <c r="G31" s="26">
        <f t="shared" si="15"/>
        <v>0</v>
      </c>
      <c r="H31" s="22">
        <f>H32+H33</f>
        <v>961.48</v>
      </c>
      <c r="I31" s="22">
        <f>I32+I33</f>
        <v>0</v>
      </c>
      <c r="J31" s="26">
        <f t="shared" si="16"/>
        <v>961.48</v>
      </c>
      <c r="K31" s="21" t="e">
        <f t="shared" si="3"/>
        <v>#DIV/0!</v>
      </c>
      <c r="L31" s="21" t="e">
        <f t="shared" si="3"/>
        <v>#DIV/0!</v>
      </c>
      <c r="M31" s="21" t="e">
        <f t="shared" si="3"/>
        <v>#DIV/0!</v>
      </c>
      <c r="N31" s="21">
        <f>H31-E31</f>
        <v>961.48</v>
      </c>
      <c r="O31" s="21">
        <f t="shared" si="4"/>
        <v>0</v>
      </c>
      <c r="P31" s="21">
        <f>J31-G31</f>
        <v>961.48</v>
      </c>
      <c r="Q31" s="22">
        <f t="shared" si="10"/>
        <v>6.869799760641623</v>
      </c>
      <c r="R31" s="22" t="e">
        <f t="shared" si="17"/>
        <v>#DIV/0!</v>
      </c>
      <c r="S31" s="22">
        <f t="shared" si="11"/>
        <v>6.869799760641623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878.229</v>
      </c>
      <c r="I32" s="22"/>
      <c r="J32" s="26">
        <f t="shared" si="16"/>
        <v>878.229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878.229</v>
      </c>
      <c r="O32" s="21">
        <f t="shared" si="4"/>
        <v>0</v>
      </c>
      <c r="P32" s="21">
        <f t="shared" si="4"/>
        <v>878.229</v>
      </c>
      <c r="Q32" s="22">
        <f t="shared" si="10"/>
        <v>6.274969187074649</v>
      </c>
      <c r="R32" s="22" t="e">
        <f t="shared" si="17"/>
        <v>#DIV/0!</v>
      </c>
      <c r="S32" s="22">
        <f t="shared" si="11"/>
        <v>6.274969187074649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/>
      <c r="F33" s="22"/>
      <c r="G33" s="26">
        <f t="shared" si="15"/>
        <v>0</v>
      </c>
      <c r="H33" s="22">
        <v>83.251</v>
      </c>
      <c r="I33" s="22"/>
      <c r="J33" s="26">
        <f t="shared" si="16"/>
        <v>83.251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83.251</v>
      </c>
      <c r="O33" s="21">
        <f t="shared" si="4"/>
        <v>0</v>
      </c>
      <c r="P33" s="21">
        <f t="shared" si="4"/>
        <v>83.251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689.33</v>
      </c>
      <c r="F34" s="22">
        <f>F35+F36</f>
        <v>30.974</v>
      </c>
      <c r="G34" s="26">
        <f t="shared" si="15"/>
        <v>720.3040000000001</v>
      </c>
      <c r="H34" s="22">
        <f>H35+H36</f>
        <v>481.293</v>
      </c>
      <c r="I34" s="22">
        <f>I35+I36</f>
        <v>6.011</v>
      </c>
      <c r="J34" s="26">
        <f t="shared" si="16"/>
        <v>487.30400000000003</v>
      </c>
      <c r="K34" s="21">
        <f t="shared" si="3"/>
        <v>69.82040532110891</v>
      </c>
      <c r="L34" s="21">
        <f t="shared" si="3"/>
        <v>19.40659908310196</v>
      </c>
      <c r="M34" s="21">
        <f t="shared" si="3"/>
        <v>67.65254670250339</v>
      </c>
      <c r="N34" s="21">
        <f t="shared" si="4"/>
        <v>-208.03700000000003</v>
      </c>
      <c r="O34" s="21">
        <f t="shared" si="4"/>
        <v>-24.963</v>
      </c>
      <c r="P34" s="21">
        <f t="shared" si="4"/>
        <v>-233.00000000000006</v>
      </c>
      <c r="Q34" s="22">
        <f t="shared" si="10"/>
        <v>15.744222182240469</v>
      </c>
      <c r="R34" s="22" t="e">
        <f t="shared" si="17"/>
        <v>#DIV/0!</v>
      </c>
      <c r="S34" s="22">
        <f t="shared" si="11"/>
        <v>15.94085608204256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689.33</v>
      </c>
      <c r="F35" s="22">
        <v>30.974</v>
      </c>
      <c r="G35" s="26">
        <f t="shared" si="15"/>
        <v>720.3040000000001</v>
      </c>
      <c r="H35" s="22">
        <v>481.293</v>
      </c>
      <c r="I35" s="22">
        <v>6.011</v>
      </c>
      <c r="J35" s="26">
        <f t="shared" si="16"/>
        <v>487.30400000000003</v>
      </c>
      <c r="K35" s="21">
        <f t="shared" si="3"/>
        <v>69.82040532110891</v>
      </c>
      <c r="L35" s="21">
        <f t="shared" si="3"/>
        <v>19.40659908310196</v>
      </c>
      <c r="M35" s="21">
        <f t="shared" si="3"/>
        <v>67.65254670250339</v>
      </c>
      <c r="N35" s="21">
        <f t="shared" si="4"/>
        <v>-208.03700000000003</v>
      </c>
      <c r="O35" s="21">
        <f t="shared" si="4"/>
        <v>-24.963</v>
      </c>
      <c r="P35" s="21">
        <f t="shared" si="4"/>
        <v>-233.00000000000006</v>
      </c>
      <c r="Q35" s="22">
        <f t="shared" si="10"/>
        <v>19.25172</v>
      </c>
      <c r="R35" s="22" t="e">
        <f t="shared" si="17"/>
        <v>#DIV/0!</v>
      </c>
      <c r="S35" s="22">
        <f t="shared" si="11"/>
        <v>19.49216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/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113.127</v>
      </c>
      <c r="F38" s="22">
        <v>16.234</v>
      </c>
      <c r="G38" s="26">
        <f>E38+F38</f>
        <v>129.361</v>
      </c>
      <c r="H38" s="22">
        <v>532.146</v>
      </c>
      <c r="I38" s="22">
        <v>27.71</v>
      </c>
      <c r="J38" s="26">
        <f t="shared" si="16"/>
        <v>559.856</v>
      </c>
      <c r="K38" s="21">
        <f t="shared" si="3"/>
        <v>470.3969874565753</v>
      </c>
      <c r="L38" s="21">
        <f t="shared" si="3"/>
        <v>170.6911420475545</v>
      </c>
      <c r="M38" s="21">
        <f t="shared" si="3"/>
        <v>432.7857700543441</v>
      </c>
      <c r="N38" s="21">
        <f t="shared" si="4"/>
        <v>419.01899999999995</v>
      </c>
      <c r="O38" s="21">
        <f t="shared" si="4"/>
        <v>11.475999999999999</v>
      </c>
      <c r="P38" s="21">
        <f t="shared" si="4"/>
        <v>430.495</v>
      </c>
      <c r="Q38" s="22">
        <f t="shared" si="10"/>
        <v>66.51825</v>
      </c>
      <c r="R38" s="22">
        <f t="shared" si="17"/>
        <v>61.577777777777776</v>
      </c>
      <c r="S38" s="22">
        <f t="shared" si="11"/>
        <v>66.25514792899409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-2.853</v>
      </c>
      <c r="F39" s="22">
        <f t="shared" si="18"/>
        <v>-5.162</v>
      </c>
      <c r="G39" s="26">
        <f t="shared" si="18"/>
        <v>-8.015</v>
      </c>
      <c r="H39" s="22">
        <f t="shared" si="18"/>
        <v>-16.398</v>
      </c>
      <c r="I39" s="22">
        <f t="shared" si="18"/>
        <v>-8.47</v>
      </c>
      <c r="J39" s="26">
        <f t="shared" si="18"/>
        <v>-24.868000000000002</v>
      </c>
      <c r="K39" s="21">
        <f t="shared" si="3"/>
        <v>574.7634069400631</v>
      </c>
      <c r="L39" s="21">
        <f t="shared" si="3"/>
        <v>164.08368849283227</v>
      </c>
      <c r="M39" s="21">
        <f t="shared" si="3"/>
        <v>310.268247036806</v>
      </c>
      <c r="N39" s="21">
        <f t="shared" si="4"/>
        <v>-13.545</v>
      </c>
      <c r="O39" s="21">
        <f t="shared" si="4"/>
        <v>-3.3080000000000007</v>
      </c>
      <c r="P39" s="21">
        <f t="shared" si="4"/>
        <v>-16.853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-3.353</v>
      </c>
      <c r="F40" s="32">
        <v>-5.162</v>
      </c>
      <c r="G40" s="33">
        <f>E40+F40</f>
        <v>-8.515</v>
      </c>
      <c r="H40" s="32">
        <v>-16.398</v>
      </c>
      <c r="I40" s="32">
        <v>-8.47</v>
      </c>
      <c r="J40" s="33">
        <f>H40+I40</f>
        <v>-24.868000000000002</v>
      </c>
      <c r="K40" s="34">
        <f t="shared" si="3"/>
        <v>489.05457798985975</v>
      </c>
      <c r="L40" s="34">
        <f t="shared" si="3"/>
        <v>164.08368849283227</v>
      </c>
      <c r="M40" s="34">
        <f t="shared" si="3"/>
        <v>292.0493247210805</v>
      </c>
      <c r="N40" s="34">
        <f t="shared" si="4"/>
        <v>-13.045</v>
      </c>
      <c r="O40" s="34">
        <f t="shared" si="4"/>
        <v>-3.3080000000000007</v>
      </c>
      <c r="P40" s="34">
        <f t="shared" si="4"/>
        <v>-16.353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0.5</v>
      </c>
      <c r="F41" s="33"/>
      <c r="G41" s="33">
        <f t="shared" si="15"/>
        <v>0.5</v>
      </c>
      <c r="H41" s="33"/>
      <c r="I41" s="33"/>
      <c r="J41" s="33">
        <f t="shared" si="16"/>
        <v>0</v>
      </c>
      <c r="K41" s="34">
        <f>H41/E41*100</f>
        <v>0</v>
      </c>
      <c r="L41" s="34" t="e">
        <f t="shared" si="3"/>
        <v>#DIV/0!</v>
      </c>
      <c r="M41" s="34">
        <f t="shared" si="3"/>
        <v>0</v>
      </c>
      <c r="N41" s="34">
        <f t="shared" si="4"/>
        <v>-0.5</v>
      </c>
      <c r="O41" s="34">
        <f t="shared" si="4"/>
        <v>0</v>
      </c>
      <c r="P41" s="34">
        <f t="shared" si="4"/>
        <v>-0.5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E4:E5"/>
    <mergeCell ref="R4:R5"/>
    <mergeCell ref="N3:P4"/>
    <mergeCell ref="L4:L5"/>
    <mergeCell ref="S4:S5"/>
    <mergeCell ref="K3:M3"/>
    <mergeCell ref="J4:J5"/>
    <mergeCell ref="F4:F5"/>
    <mergeCell ref="Q3:S3"/>
    <mergeCell ref="I4:I5"/>
    <mergeCell ref="M4:M5"/>
    <mergeCell ref="K4:K5"/>
    <mergeCell ref="A3:A5"/>
    <mergeCell ref="B3:D3"/>
    <mergeCell ref="E3:G3"/>
    <mergeCell ref="G4:G5"/>
    <mergeCell ref="B4:B5"/>
    <mergeCell ref="Q4:Q5"/>
    <mergeCell ref="H3:J3"/>
    <mergeCell ref="D4:D5"/>
    <mergeCell ref="H4:H5"/>
    <mergeCell ref="C4:C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2022-03-11T05:41:19Z</cp:lastPrinted>
  <dcterms:created xsi:type="dcterms:W3CDTF">2011-02-18T06:53:44Z</dcterms:created>
  <dcterms:modified xsi:type="dcterms:W3CDTF">2022-04-08T04:41:11Z</dcterms:modified>
  <cp:category/>
  <cp:version/>
  <cp:contentType/>
  <cp:contentStatus/>
</cp:coreProperties>
</file>