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8590" windowHeight="12075"/>
  </bookViews>
  <sheets>
    <sheet name="январь" sheetId="1" r:id="rId1"/>
  </sheets>
  <calcPr calcId="145621"/>
</workbook>
</file>

<file path=xl/calcChain.xml><?xml version="1.0" encoding="utf-8"?>
<calcChain xmlns="http://schemas.openxmlformats.org/spreadsheetml/2006/main">
  <c r="D29" i="1" l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K33" i="1"/>
  <c r="K34" i="1"/>
  <c r="K35" i="1"/>
  <c r="K36" i="1"/>
  <c r="K37" i="1"/>
  <c r="K38" i="1"/>
  <c r="K39" i="1"/>
  <c r="K40" i="1"/>
  <c r="K41" i="1"/>
  <c r="K42" i="1"/>
  <c r="J28" i="1" l="1"/>
  <c r="G40" i="1"/>
  <c r="L29" i="1"/>
  <c r="M29" i="1"/>
  <c r="N29" i="1"/>
  <c r="O29" i="1"/>
  <c r="P29" i="1"/>
  <c r="Q29" i="1"/>
  <c r="R29" i="1"/>
  <c r="S29" i="1"/>
  <c r="L30" i="1"/>
  <c r="M30" i="1"/>
  <c r="N30" i="1"/>
  <c r="O30" i="1"/>
  <c r="P30" i="1"/>
  <c r="Q30" i="1"/>
  <c r="R30" i="1"/>
  <c r="S30" i="1"/>
  <c r="L31" i="1"/>
  <c r="M31" i="1"/>
  <c r="N31" i="1"/>
  <c r="O31" i="1"/>
  <c r="P31" i="1"/>
  <c r="Q31" i="1"/>
  <c r="R31" i="1"/>
  <c r="S31" i="1"/>
  <c r="L32" i="1"/>
  <c r="M32" i="1"/>
  <c r="N32" i="1"/>
  <c r="O32" i="1"/>
  <c r="P32" i="1"/>
  <c r="Q32" i="1"/>
  <c r="R32" i="1"/>
  <c r="S32" i="1"/>
  <c r="L33" i="1"/>
  <c r="M33" i="1"/>
  <c r="N33" i="1"/>
  <c r="O33" i="1"/>
  <c r="P33" i="1"/>
  <c r="Q33" i="1"/>
  <c r="R33" i="1"/>
  <c r="S33" i="1"/>
  <c r="L34" i="1"/>
  <c r="M34" i="1"/>
  <c r="N34" i="1"/>
  <c r="O34" i="1"/>
  <c r="P34" i="1"/>
  <c r="Q34" i="1"/>
  <c r="R34" i="1"/>
  <c r="S34" i="1"/>
  <c r="L35" i="1"/>
  <c r="M35" i="1"/>
  <c r="N35" i="1"/>
  <c r="O35" i="1"/>
  <c r="P35" i="1"/>
  <c r="Q35" i="1"/>
  <c r="R35" i="1"/>
  <c r="S35" i="1"/>
  <c r="L36" i="1"/>
  <c r="N36" i="1"/>
  <c r="O36" i="1"/>
  <c r="Q36" i="1"/>
  <c r="R36" i="1"/>
  <c r="L37" i="1"/>
  <c r="M37" i="1"/>
  <c r="N37" i="1"/>
  <c r="O37" i="1"/>
  <c r="P37" i="1"/>
  <c r="Q37" i="1"/>
  <c r="R37" i="1"/>
  <c r="S37" i="1"/>
  <c r="L38" i="1"/>
  <c r="M38" i="1"/>
  <c r="N38" i="1"/>
  <c r="O38" i="1"/>
  <c r="P38" i="1"/>
  <c r="Q38" i="1"/>
  <c r="R38" i="1"/>
  <c r="S38" i="1"/>
  <c r="L39" i="1"/>
  <c r="M39" i="1"/>
  <c r="N39" i="1"/>
  <c r="O39" i="1"/>
  <c r="P39" i="1"/>
  <c r="Q39" i="1"/>
  <c r="R39" i="1"/>
  <c r="S39" i="1"/>
  <c r="L40" i="1"/>
  <c r="M40" i="1"/>
  <c r="N40" i="1"/>
  <c r="O40" i="1"/>
  <c r="P40" i="1"/>
  <c r="Q40" i="1"/>
  <c r="R40" i="1"/>
  <c r="S40" i="1"/>
  <c r="L41" i="1"/>
  <c r="M41" i="1"/>
  <c r="N41" i="1"/>
  <c r="O41" i="1"/>
  <c r="P41" i="1"/>
  <c r="Q41" i="1"/>
  <c r="R41" i="1"/>
  <c r="S41" i="1"/>
  <c r="L42" i="1"/>
  <c r="M42" i="1"/>
  <c r="N42" i="1"/>
  <c r="O42" i="1"/>
  <c r="P42" i="1"/>
  <c r="Q42" i="1"/>
  <c r="R42" i="1"/>
  <c r="S42" i="1"/>
  <c r="J29" i="1"/>
  <c r="J30" i="1"/>
  <c r="J31" i="1"/>
  <c r="J32" i="1"/>
  <c r="J33" i="1"/>
  <c r="J34" i="1"/>
  <c r="J35" i="1"/>
  <c r="J36" i="1"/>
  <c r="P36" i="1" s="1"/>
  <c r="J37" i="1"/>
  <c r="J38" i="1"/>
  <c r="J39" i="1"/>
  <c r="J40" i="1"/>
  <c r="J41" i="1"/>
  <c r="J42" i="1"/>
  <c r="G29" i="1"/>
  <c r="G30" i="1"/>
  <c r="G31" i="1"/>
  <c r="G32" i="1"/>
  <c r="G33" i="1"/>
  <c r="G34" i="1"/>
  <c r="G35" i="1"/>
  <c r="G36" i="1"/>
  <c r="G37" i="1"/>
  <c r="G38" i="1"/>
  <c r="G39" i="1"/>
  <c r="G42" i="1"/>
  <c r="K29" i="1"/>
  <c r="K30" i="1"/>
  <c r="M36" i="1" l="1"/>
  <c r="S36" i="1"/>
  <c r="H42" i="1"/>
  <c r="I41" i="1"/>
  <c r="I40" i="1" s="1"/>
  <c r="F40" i="1"/>
  <c r="E40" i="1"/>
  <c r="G28" i="1"/>
  <c r="F27" i="1"/>
  <c r="E27" i="1"/>
  <c r="F26" i="1"/>
  <c r="E26" i="1"/>
  <c r="G25" i="1"/>
  <c r="G24" i="1"/>
  <c r="G23" i="1"/>
  <c r="G22" i="1"/>
  <c r="G21" i="1"/>
  <c r="F21" i="1"/>
  <c r="E21" i="1"/>
  <c r="G20" i="1"/>
  <c r="G19" i="1"/>
  <c r="G18" i="1"/>
  <c r="G17" i="1" s="1"/>
  <c r="F17" i="1"/>
  <c r="E17" i="1"/>
  <c r="G16" i="1"/>
  <c r="G15" i="1"/>
  <c r="G14" i="1"/>
  <c r="G13" i="1"/>
  <c r="G12" i="1"/>
  <c r="G11" i="1"/>
  <c r="F11" i="1"/>
  <c r="E11" i="1"/>
  <c r="G10" i="1"/>
  <c r="G9" i="1"/>
  <c r="G8" i="1" s="1"/>
  <c r="F8" i="1"/>
  <c r="E8" i="1"/>
  <c r="F7" i="1"/>
  <c r="E7" i="1"/>
  <c r="F6" i="1"/>
  <c r="E6" i="1"/>
  <c r="H40" i="1"/>
  <c r="C40" i="1"/>
  <c r="B40" i="1"/>
  <c r="K32" i="1"/>
  <c r="K31" i="1"/>
  <c r="R28" i="1"/>
  <c r="Q28" i="1"/>
  <c r="O28" i="1"/>
  <c r="N28" i="1"/>
  <c r="L28" i="1"/>
  <c r="K28" i="1"/>
  <c r="P28" i="1"/>
  <c r="D28" i="1"/>
  <c r="D27" i="1" s="1"/>
  <c r="D26" i="1" s="1"/>
  <c r="I27" i="1"/>
  <c r="C27" i="1"/>
  <c r="B27" i="1"/>
  <c r="B26" i="1" s="1"/>
  <c r="I26" i="1"/>
  <c r="C26" i="1"/>
  <c r="S25" i="1"/>
  <c r="R25" i="1"/>
  <c r="Q25" i="1"/>
  <c r="O25" i="1"/>
  <c r="N25" i="1"/>
  <c r="L25" i="1"/>
  <c r="K25" i="1"/>
  <c r="J25" i="1"/>
  <c r="P25" i="1" s="1"/>
  <c r="M25" i="1"/>
  <c r="D25" i="1"/>
  <c r="R24" i="1"/>
  <c r="Q24" i="1"/>
  <c r="O24" i="1"/>
  <c r="N24" i="1"/>
  <c r="L24" i="1"/>
  <c r="K24" i="1"/>
  <c r="J24" i="1"/>
  <c r="P24" i="1" s="1"/>
  <c r="M24" i="1"/>
  <c r="D24" i="1"/>
  <c r="S23" i="1"/>
  <c r="R23" i="1"/>
  <c r="Q23" i="1"/>
  <c r="O23" i="1"/>
  <c r="N23" i="1"/>
  <c r="L23" i="1"/>
  <c r="K23" i="1"/>
  <c r="J23" i="1"/>
  <c r="P23" i="1" s="1"/>
  <c r="M23" i="1"/>
  <c r="D23" i="1"/>
  <c r="R22" i="1"/>
  <c r="Q22" i="1"/>
  <c r="O22" i="1"/>
  <c r="N22" i="1"/>
  <c r="L22" i="1"/>
  <c r="K22" i="1"/>
  <c r="J22" i="1"/>
  <c r="P22" i="1" s="1"/>
  <c r="D22" i="1"/>
  <c r="I21" i="1"/>
  <c r="R21" i="1" s="1"/>
  <c r="H21" i="1"/>
  <c r="N21" i="1" s="1"/>
  <c r="D21" i="1"/>
  <c r="C21" i="1"/>
  <c r="B21" i="1"/>
  <c r="R20" i="1"/>
  <c r="Q20" i="1"/>
  <c r="O20" i="1"/>
  <c r="N20" i="1"/>
  <c r="L20" i="1"/>
  <c r="K20" i="1"/>
  <c r="J20" i="1"/>
  <c r="P20" i="1" s="1"/>
  <c r="D20" i="1"/>
  <c r="R19" i="1"/>
  <c r="Q19" i="1"/>
  <c r="O19" i="1"/>
  <c r="N19" i="1"/>
  <c r="L19" i="1"/>
  <c r="K19" i="1"/>
  <c r="J19" i="1"/>
  <c r="P19" i="1" s="1"/>
  <c r="D19" i="1"/>
  <c r="R18" i="1"/>
  <c r="Q18" i="1"/>
  <c r="O18" i="1"/>
  <c r="N18" i="1"/>
  <c r="L18" i="1"/>
  <c r="K18" i="1"/>
  <c r="J18" i="1"/>
  <c r="P18" i="1" s="1"/>
  <c r="D18" i="1"/>
  <c r="I17" i="1"/>
  <c r="H17" i="1"/>
  <c r="N17" i="1" s="1"/>
  <c r="K17" i="1"/>
  <c r="D17" i="1"/>
  <c r="C17" i="1"/>
  <c r="B17" i="1"/>
  <c r="R16" i="1"/>
  <c r="Q16" i="1"/>
  <c r="O16" i="1"/>
  <c r="N16" i="1"/>
  <c r="L16" i="1"/>
  <c r="K16" i="1"/>
  <c r="J16" i="1"/>
  <c r="M16" i="1"/>
  <c r="D16" i="1"/>
  <c r="S16" i="1" s="1"/>
  <c r="R15" i="1"/>
  <c r="Q15" i="1"/>
  <c r="O15" i="1"/>
  <c r="N15" i="1"/>
  <c r="L15" i="1"/>
  <c r="K15" i="1"/>
  <c r="J15" i="1"/>
  <c r="P15" i="1" s="1"/>
  <c r="M15" i="1"/>
  <c r="D15" i="1"/>
  <c r="S15" i="1" s="1"/>
  <c r="R14" i="1"/>
  <c r="Q14" i="1"/>
  <c r="O14" i="1"/>
  <c r="N14" i="1"/>
  <c r="L14" i="1"/>
  <c r="K14" i="1"/>
  <c r="J14" i="1"/>
  <c r="M14" i="1"/>
  <c r="D14" i="1"/>
  <c r="S14" i="1" s="1"/>
  <c r="S13" i="1"/>
  <c r="R13" i="1"/>
  <c r="Q13" i="1"/>
  <c r="O13" i="1"/>
  <c r="N13" i="1"/>
  <c r="L13" i="1"/>
  <c r="K13" i="1"/>
  <c r="J13" i="1"/>
  <c r="P13" i="1" s="1"/>
  <c r="M13" i="1"/>
  <c r="D13" i="1"/>
  <c r="R12" i="1"/>
  <c r="Q12" i="1"/>
  <c r="O12" i="1"/>
  <c r="N12" i="1"/>
  <c r="L12" i="1"/>
  <c r="K12" i="1"/>
  <c r="J12" i="1"/>
  <c r="M12" i="1"/>
  <c r="D12" i="1"/>
  <c r="S12" i="1" s="1"/>
  <c r="J11" i="1"/>
  <c r="M11" i="1" s="1"/>
  <c r="I11" i="1"/>
  <c r="H11" i="1"/>
  <c r="C11" i="1"/>
  <c r="C8" i="1" s="1"/>
  <c r="B11" i="1"/>
  <c r="R10" i="1"/>
  <c r="Q10" i="1"/>
  <c r="O10" i="1"/>
  <c r="N10" i="1"/>
  <c r="L10" i="1"/>
  <c r="K10" i="1"/>
  <c r="J10" i="1"/>
  <c r="P10" i="1" s="1"/>
  <c r="M10" i="1"/>
  <c r="D10" i="1"/>
  <c r="S10" i="1" s="1"/>
  <c r="R9" i="1"/>
  <c r="Q9" i="1"/>
  <c r="O9" i="1"/>
  <c r="N9" i="1"/>
  <c r="L9" i="1"/>
  <c r="K9" i="1"/>
  <c r="J9" i="1"/>
  <c r="M9" i="1"/>
  <c r="D9" i="1"/>
  <c r="S9" i="1" s="1"/>
  <c r="I8" i="1"/>
  <c r="G27" i="1" l="1"/>
  <c r="G26" i="1" s="1"/>
  <c r="J27" i="1"/>
  <c r="R26" i="1"/>
  <c r="R27" i="1"/>
  <c r="C7" i="1"/>
  <c r="B8" i="1"/>
  <c r="B7" i="1" s="1"/>
  <c r="D11" i="1"/>
  <c r="D8" i="1" s="1"/>
  <c r="Q11" i="1"/>
  <c r="C6" i="1"/>
  <c r="K21" i="1"/>
  <c r="Q21" i="1"/>
  <c r="H27" i="1"/>
  <c r="N27" i="1" s="1"/>
  <c r="J26" i="1"/>
  <c r="H26" i="1"/>
  <c r="N26" i="1" s="1"/>
  <c r="Q27" i="1"/>
  <c r="I7" i="1"/>
  <c r="K26" i="1"/>
  <c r="M28" i="1"/>
  <c r="S28" i="1"/>
  <c r="S24" i="1"/>
  <c r="J21" i="1"/>
  <c r="M22" i="1"/>
  <c r="S22" i="1"/>
  <c r="M20" i="1"/>
  <c r="S20" i="1"/>
  <c r="Q17" i="1"/>
  <c r="M19" i="1"/>
  <c r="S19" i="1"/>
  <c r="J17" i="1"/>
  <c r="S17" i="1" s="1"/>
  <c r="M18" i="1"/>
  <c r="S18" i="1"/>
  <c r="I6" i="1"/>
  <c r="M17" i="1"/>
  <c r="H8" i="1"/>
  <c r="J8" i="1"/>
  <c r="K11" i="1"/>
  <c r="G7" i="1"/>
  <c r="R7" i="1"/>
  <c r="L7" i="1"/>
  <c r="O7" i="1"/>
  <c r="R8" i="1"/>
  <c r="L8" i="1"/>
  <c r="O8" i="1"/>
  <c r="R11" i="1"/>
  <c r="L11" i="1"/>
  <c r="O11" i="1"/>
  <c r="N8" i="1"/>
  <c r="P9" i="1"/>
  <c r="N11" i="1"/>
  <c r="P11" i="1"/>
  <c r="P12" i="1"/>
  <c r="P14" i="1"/>
  <c r="P16" i="1"/>
  <c r="R17" i="1"/>
  <c r="L17" i="1"/>
  <c r="O17" i="1"/>
  <c r="O21" i="1"/>
  <c r="O26" i="1"/>
  <c r="O27" i="1"/>
  <c r="L21" i="1"/>
  <c r="L26" i="1"/>
  <c r="L27" i="1"/>
  <c r="B6" i="1" l="1"/>
  <c r="S11" i="1"/>
  <c r="S8" i="1"/>
  <c r="D6" i="1"/>
  <c r="D7" i="1"/>
  <c r="R6" i="1"/>
  <c r="J6" i="1"/>
  <c r="H7" i="1"/>
  <c r="N7" i="1" s="1"/>
  <c r="K27" i="1"/>
  <c r="Q26" i="1"/>
  <c r="S27" i="1"/>
  <c r="P27" i="1"/>
  <c r="M27" i="1"/>
  <c r="L6" i="1"/>
  <c r="P21" i="1"/>
  <c r="S21" i="1"/>
  <c r="M21" i="1"/>
  <c r="O6" i="1"/>
  <c r="P8" i="1"/>
  <c r="P17" i="1"/>
  <c r="M8" i="1"/>
  <c r="Q8" i="1"/>
  <c r="H6" i="1"/>
  <c r="K8" i="1"/>
  <c r="J7" i="1"/>
  <c r="Q7" i="1"/>
  <c r="G6" i="1"/>
  <c r="K7" i="1" l="1"/>
  <c r="S26" i="1"/>
  <c r="P26" i="1"/>
  <c r="M26" i="1"/>
  <c r="S6" i="1"/>
  <c r="S7" i="1"/>
  <c r="P7" i="1"/>
  <c r="M7" i="1"/>
  <c r="Q6" i="1"/>
  <c r="K6" i="1"/>
  <c r="N6" i="1"/>
  <c r="P6" i="1"/>
  <c r="M6" i="1" l="1"/>
</calcChain>
</file>

<file path=xl/sharedStrings.xml><?xml version="1.0" encoding="utf-8"?>
<sst xmlns="http://schemas.openxmlformats.org/spreadsheetml/2006/main" count="63" uniqueCount="49">
  <si>
    <t>Приложение 2</t>
  </si>
  <si>
    <t>Фактическое поступление на 01.02.2016 г.</t>
  </si>
  <si>
    <t>Темп роста КБ МО, %</t>
  </si>
  <si>
    <t>% исполнения плана</t>
  </si>
  <si>
    <t>МР</t>
  </si>
  <si>
    <t>СП</t>
  </si>
  <si>
    <t xml:space="preserve">КБ МО </t>
  </si>
  <si>
    <t>КБ МО</t>
  </si>
  <si>
    <t>НАЛОГОВЫЕ И НЕНАЛОГОВЫЕ ДОХОДЫ</t>
  </si>
  <si>
    <t>НАЛОГОВЫЕ И НЕНАЛОГОВЫЕ ДОХОДЫ без невыясненных  поступлений</t>
  </si>
  <si>
    <t xml:space="preserve">Налоговые доходы </t>
  </si>
  <si>
    <t>Налог на доходы физических лиц</t>
  </si>
  <si>
    <t>Акцизы по пдакцизной продукции</t>
  </si>
  <si>
    <t>НАЛОГИ НА СОВОКУПНЫЙ ДОХОД</t>
  </si>
  <si>
    <t>Налог, взимаемый в связи с применением упрощенной системы налогообложения</t>
  </si>
  <si>
    <t>в т.ч. Минимальный налог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</si>
  <si>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</si>
  <si>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</si>
  <si>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</si>
  <si>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НАЛОГИ НА ИМУЩЕСТВО</t>
  </si>
  <si>
    <t>Налог на имущество физических лиц</t>
  </si>
  <si>
    <t>Налог на имущество организаций</t>
  </si>
  <si>
    <t>Земельный налог</t>
  </si>
  <si>
    <t>НАЛОГИ, СБОРЫ И РЕГУЛЯРНЫЕ ПЛАТЕЖИ ЗА ПОЛЬЗОВАНИЕ ПРИРОДНЫМИ РЕСУРСАМИ</t>
  </si>
  <si>
    <t>Налог на добычу полезных ископаемых</t>
  </si>
  <si>
    <t>Сборы за пользование объектами животного мира и за пользование объектами водных биологических ресурсов</t>
  </si>
  <si>
    <t>ГОСУДАРСТВЕННАЯ ПОШЛИНА, СБОРЫ</t>
  </si>
  <si>
    <t>ЗАДОЛЖЕННОСТЬ И ПЕРЕРАСЧЕТЫ ПО ОТМЕНЕННЫМ НАЛОГАМ, СБОРАМ И ИНЫМ ОБЯЗАТЕЛЬНЫМ ПЛАТЕЖАМ</t>
  </si>
  <si>
    <t xml:space="preserve">Неналоговые доходы </t>
  </si>
  <si>
    <t>Неналоговые доходы без невыясненных поступлений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</si>
  <si>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</si>
  <si>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</si>
  <si>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</si>
  <si>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</si>
  <si>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</si>
  <si>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</si>
  <si>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</si>
  <si>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в т.ч.невыясненные поступления</t>
  </si>
  <si>
    <t xml:space="preserve">   прочие неналоговые доходы</t>
  </si>
  <si>
    <t>Анализ поступления налоговых и неналоговых  доходов в бюджет МО "ОНГУДАЙСКИЙ район" на 01.02. 2017года</t>
  </si>
  <si>
    <t>Годовой план на 01.02.2017 г.</t>
  </si>
  <si>
    <t>Фактическое поступление на 01.02.2017 г.</t>
  </si>
  <si>
    <t>Отклонение фактического поступления по состоянию на 01.02.17 г. от фактического поступления на 01.02.16 г.,   (+,-)</t>
  </si>
  <si>
    <t>аренда земли</t>
  </si>
  <si>
    <t>аренда имущества</t>
  </si>
  <si>
    <t>платные услуги</t>
  </si>
  <si>
    <t>компенсация затрат государтсва</t>
  </si>
  <si>
    <t>продажа земельных участков</t>
  </si>
  <si>
    <t>продажа иного имущества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</si>
</sst>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00"/>
    <numFmt numFmtId="165" formatCode="#,##0.000000"/>
    <numFmt numFmtId="166" formatCode="#,##0.00_р_."/>
    <numFmt numFmtId="167" formatCode="#,##0.00_ ;[Red]\-#,##0.00\ "/>
    <numFmt numFmtId="168" formatCode="#,##0.000_р_."/>
  </numFmts>
  <fonts count="15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i/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3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4" fontId="3" fillId="0" borderId="0" xfId="0" applyNumberFormat="1" applyFont="1" applyAlignment="1">
      <alignment vertical="top"/>
    </xf>
    <xf numFmtId="0" fontId="3" fillId="0" borderId="0" xfId="0" applyFont="1" applyBorder="1" applyAlignment="1">
      <alignment vertical="top"/>
    </xf>
    <xf numFmtId="164" fontId="3" fillId="0" borderId="0" xfId="0" applyNumberFormat="1" applyFont="1" applyAlignment="1">
      <alignment vertical="top"/>
    </xf>
    <xf numFmtId="165" fontId="3" fillId="0" borderId="0" xfId="0" applyNumberFormat="1" applyFont="1" applyAlignment="1">
      <alignment vertical="top"/>
    </xf>
    <xf numFmtId="49" fontId="4" fillId="0" borderId="1" xfId="0" applyNumberFormat="1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top" wrapText="1"/>
    </xf>
    <xf numFmtId="166" fontId="7" fillId="2" borderId="6" xfId="0" applyNumberFormat="1" applyFont="1" applyFill="1" applyBorder="1" applyAlignment="1">
      <alignment horizontal="right" vertical="top" wrapText="1"/>
    </xf>
    <xf numFmtId="167" fontId="7" fillId="2" borderId="6" xfId="0" applyNumberFormat="1" applyFont="1" applyFill="1" applyBorder="1" applyAlignment="1">
      <alignment horizontal="right" vertical="top" wrapText="1"/>
    </xf>
    <xf numFmtId="0" fontId="6" fillId="0" borderId="6" xfId="0" applyFont="1" applyFill="1" applyBorder="1" applyAlignment="1">
      <alignment horizontal="left" vertical="top" wrapText="1"/>
    </xf>
    <xf numFmtId="166" fontId="7" fillId="0" borderId="6" xfId="1" applyNumberFormat="1" applyFont="1" applyFill="1" applyBorder="1" applyAlignment="1">
      <alignment horizontal="right" vertical="top"/>
    </xf>
    <xf numFmtId="167" fontId="7" fillId="0" borderId="6" xfId="1" applyNumberFormat="1" applyFont="1" applyFill="1" applyBorder="1" applyAlignment="1">
      <alignment horizontal="right" vertical="top"/>
    </xf>
    <xf numFmtId="0" fontId="9" fillId="3" borderId="1" xfId="0" applyFont="1" applyFill="1" applyBorder="1" applyAlignment="1">
      <alignment horizontal="left" vertical="top" wrapText="1"/>
    </xf>
    <xf numFmtId="166" fontId="10" fillId="3" borderId="1" xfId="1" applyNumberFormat="1" applyFont="1" applyFill="1" applyBorder="1" applyAlignment="1">
      <alignment horizontal="right" vertical="top"/>
    </xf>
    <xf numFmtId="167" fontId="10" fillId="3" borderId="1" xfId="1" applyNumberFormat="1" applyFont="1" applyFill="1" applyBorder="1" applyAlignment="1">
      <alignment horizontal="right" vertical="top"/>
    </xf>
    <xf numFmtId="0" fontId="6" fillId="0" borderId="1" xfId="0" applyFont="1" applyFill="1" applyBorder="1" applyAlignment="1">
      <alignment vertical="top" wrapText="1"/>
    </xf>
    <xf numFmtId="166" fontId="11" fillId="0" borderId="1" xfId="0" applyNumberFormat="1" applyFont="1" applyFill="1" applyBorder="1" applyAlignment="1">
      <alignment horizontal="right" vertical="top"/>
    </xf>
    <xf numFmtId="166" fontId="7" fillId="0" borderId="1" xfId="1" applyNumberFormat="1" applyFont="1" applyFill="1" applyBorder="1" applyAlignment="1">
      <alignment horizontal="right" vertical="top"/>
    </xf>
    <xf numFmtId="167" fontId="11" fillId="0" borderId="1" xfId="0" applyNumberFormat="1" applyFont="1" applyFill="1" applyBorder="1" applyAlignment="1">
      <alignment horizontal="right" vertical="top"/>
    </xf>
    <xf numFmtId="167" fontId="7" fillId="0" borderId="1" xfId="1" applyNumberFormat="1" applyFont="1" applyFill="1" applyBorder="1" applyAlignment="1">
      <alignment horizontal="right" vertical="top"/>
    </xf>
    <xf numFmtId="166" fontId="12" fillId="0" borderId="1" xfId="1" applyNumberFormat="1" applyFont="1" applyFill="1" applyBorder="1" applyAlignment="1">
      <alignment horizontal="right" vertical="top"/>
    </xf>
    <xf numFmtId="167" fontId="12" fillId="0" borderId="1" xfId="1" applyNumberFormat="1" applyFont="1" applyFill="1" applyBorder="1" applyAlignment="1">
      <alignment horizontal="right" vertical="top"/>
    </xf>
    <xf numFmtId="0" fontId="7" fillId="0" borderId="1" xfId="0" applyFont="1" applyBorder="1" applyAlignment="1">
      <alignment vertical="top" wrapText="1"/>
    </xf>
    <xf numFmtId="0" fontId="9" fillId="4" borderId="1" xfId="0" applyFont="1" applyFill="1" applyBorder="1" applyAlignment="1">
      <alignment vertical="top" wrapText="1"/>
    </xf>
    <xf numFmtId="166" fontId="13" fillId="4" borderId="1" xfId="1" applyNumberFormat="1" applyFont="1" applyFill="1" applyBorder="1" applyAlignment="1">
      <alignment horizontal="right" vertical="top"/>
    </xf>
    <xf numFmtId="167" fontId="13" fillId="4" borderId="1" xfId="1" applyNumberFormat="1" applyFont="1" applyFill="1" applyBorder="1" applyAlignment="1">
      <alignment horizontal="right" vertical="top"/>
    </xf>
    <xf numFmtId="168" fontId="12" fillId="0" borderId="1" xfId="1" applyNumberFormat="1" applyFont="1" applyFill="1" applyBorder="1" applyAlignment="1">
      <alignment horizontal="right" vertical="top"/>
    </xf>
    <xf numFmtId="0" fontId="14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_Книга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3"/>
  <sheetViews>
    <sheetView tabSelected="1" workbookViewId="0">
      <selection activeCell="G45" sqref="G45"/>
    </sheetView>
  </sheetViews>
  <sheetFormatPr defaultRowHeight="12.75" x14ac:dyDescent="0.25"/>
  <cols>
    <col min="1" max="1" width="35.5703125" style="3" customWidth="1"/>
    <col min="2" max="2" width="10.85546875" style="3" customWidth="1"/>
    <col min="3" max="3" width="10.140625" style="3" bestFit="1" customWidth="1"/>
    <col min="4" max="4" width="11.85546875" style="3" customWidth="1"/>
    <col min="5" max="5" width="14.42578125" style="3" customWidth="1"/>
    <col min="6" max="6" width="11.5703125" style="3" customWidth="1"/>
    <col min="7" max="7" width="11.140625" style="3" customWidth="1"/>
    <col min="8" max="8" width="13.28515625" style="3" bestFit="1" customWidth="1"/>
    <col min="9" max="9" width="11.42578125" style="3" customWidth="1"/>
    <col min="10" max="10" width="10.28515625" style="3" customWidth="1"/>
    <col min="11" max="11" width="10.85546875" style="3" customWidth="1"/>
    <col min="12" max="13" width="10.140625" style="3" customWidth="1"/>
    <col min="14" max="14" width="10.7109375" style="3" customWidth="1"/>
    <col min="15" max="15" width="9.5703125" style="3" customWidth="1"/>
    <col min="16" max="16" width="9.85546875" style="3" customWidth="1"/>
    <col min="17" max="17" width="8.5703125" style="3" customWidth="1"/>
    <col min="18" max="18" width="9.140625" style="3"/>
    <col min="19" max="19" width="8.85546875" style="3" customWidth="1"/>
    <col min="20" max="16384" width="9.140625" style="3"/>
  </cols>
  <sheetData>
    <row r="1" spans="1:19" s="2" customFormat="1" ht="15.75" x14ac:dyDescent="0.25">
      <c r="A1" s="1" t="s">
        <v>39</v>
      </c>
      <c r="Q1" s="2" t="s">
        <v>0</v>
      </c>
    </row>
    <row r="2" spans="1:19" x14ac:dyDescent="0.25">
      <c r="B2" s="4"/>
      <c r="C2" s="4"/>
      <c r="D2" s="5"/>
      <c r="H2" s="6"/>
      <c r="I2" s="7"/>
      <c r="J2" s="7"/>
    </row>
    <row r="3" spans="1:19" ht="24.75" customHeight="1" x14ac:dyDescent="0.25">
      <c r="A3" s="32"/>
      <c r="B3" s="33" t="s">
        <v>40</v>
      </c>
      <c r="C3" s="33"/>
      <c r="D3" s="33"/>
      <c r="E3" s="33" t="s">
        <v>1</v>
      </c>
      <c r="F3" s="33"/>
      <c r="G3" s="33"/>
      <c r="H3" s="33" t="s">
        <v>41</v>
      </c>
      <c r="I3" s="33"/>
      <c r="J3" s="33"/>
      <c r="K3" s="32" t="s">
        <v>2</v>
      </c>
      <c r="L3" s="34"/>
      <c r="M3" s="34"/>
      <c r="N3" s="33" t="s">
        <v>42</v>
      </c>
      <c r="O3" s="34"/>
      <c r="P3" s="34"/>
      <c r="Q3" s="38" t="s">
        <v>3</v>
      </c>
      <c r="R3" s="39"/>
      <c r="S3" s="40"/>
    </row>
    <row r="4" spans="1:19" ht="40.5" customHeight="1" x14ac:dyDescent="0.25">
      <c r="A4" s="32"/>
      <c r="B4" s="41" t="s">
        <v>4</v>
      </c>
      <c r="C4" s="41" t="s">
        <v>5</v>
      </c>
      <c r="D4" s="32" t="s">
        <v>6</v>
      </c>
      <c r="E4" s="35" t="s">
        <v>4</v>
      </c>
      <c r="F4" s="35" t="s">
        <v>5</v>
      </c>
      <c r="G4" s="33" t="s">
        <v>6</v>
      </c>
      <c r="H4" s="35" t="s">
        <v>4</v>
      </c>
      <c r="I4" s="35" t="s">
        <v>5</v>
      </c>
      <c r="J4" s="33" t="s">
        <v>6</v>
      </c>
      <c r="K4" s="35" t="s">
        <v>4</v>
      </c>
      <c r="L4" s="35" t="s">
        <v>5</v>
      </c>
      <c r="M4" s="33" t="s">
        <v>6</v>
      </c>
      <c r="N4" s="34"/>
      <c r="O4" s="34"/>
      <c r="P4" s="34"/>
      <c r="Q4" s="36" t="s">
        <v>4</v>
      </c>
      <c r="R4" s="36" t="s">
        <v>5</v>
      </c>
      <c r="S4" s="36" t="s">
        <v>6</v>
      </c>
    </row>
    <row r="5" spans="1:19" x14ac:dyDescent="0.25">
      <c r="A5" s="32"/>
      <c r="B5" s="42"/>
      <c r="C5" s="42"/>
      <c r="D5" s="42"/>
      <c r="E5" s="35"/>
      <c r="F5" s="35"/>
      <c r="G5" s="33"/>
      <c r="H5" s="35"/>
      <c r="I5" s="35"/>
      <c r="J5" s="33"/>
      <c r="K5" s="35"/>
      <c r="L5" s="35"/>
      <c r="M5" s="33"/>
      <c r="N5" s="8" t="s">
        <v>4</v>
      </c>
      <c r="O5" s="8" t="s">
        <v>5</v>
      </c>
      <c r="P5" s="8" t="s">
        <v>7</v>
      </c>
      <c r="Q5" s="37"/>
      <c r="R5" s="37"/>
      <c r="S5" s="37"/>
    </row>
    <row r="6" spans="1:19" x14ac:dyDescent="0.25">
      <c r="A6" s="9" t="s">
        <v>8</v>
      </c>
      <c r="B6" s="10">
        <f t="shared" ref="B6:I6" si="0">B8+B26</f>
        <v>94367.82</v>
      </c>
      <c r="C6" s="10">
        <f t="shared" si="0"/>
        <v>8196.75</v>
      </c>
      <c r="D6" s="10">
        <f t="shared" si="0"/>
        <v>102564.57</v>
      </c>
      <c r="E6" s="10">
        <f t="shared" ref="E6:G6" si="1">E8+E26</f>
        <v>11441.27039</v>
      </c>
      <c r="F6" s="10">
        <f t="shared" si="1"/>
        <v>158.41650999999999</v>
      </c>
      <c r="G6" s="10">
        <f t="shared" si="1"/>
        <v>3078.0909000000001</v>
      </c>
      <c r="H6" s="10">
        <f t="shared" si="0"/>
        <v>6299.74964</v>
      </c>
      <c r="I6" s="10">
        <f t="shared" si="0"/>
        <v>1301.4764600000001</v>
      </c>
      <c r="J6" s="10">
        <f>J8+J26</f>
        <v>7601.2260999999999</v>
      </c>
      <c r="K6" s="10">
        <f t="shared" ref="K6:M42" si="2">H6/E6*100</f>
        <v>55.061627120587609</v>
      </c>
      <c r="L6" s="10">
        <f t="shared" si="2"/>
        <v>821.55354893249455</v>
      </c>
      <c r="M6" s="10">
        <f t="shared" si="2"/>
        <v>246.94612170160406</v>
      </c>
      <c r="N6" s="11">
        <f t="shared" ref="N6:P28" si="3">H6-E6</f>
        <v>-5141.5207499999997</v>
      </c>
      <c r="O6" s="11">
        <f t="shared" si="3"/>
        <v>1143.0599500000001</v>
      </c>
      <c r="P6" s="11">
        <f t="shared" si="3"/>
        <v>4523.1351999999997</v>
      </c>
      <c r="Q6" s="10">
        <f t="shared" ref="Q6:S28" si="4">H6/B6*100</f>
        <v>6.6757392933311372</v>
      </c>
      <c r="R6" s="10">
        <f t="shared" si="4"/>
        <v>15.877957239149666</v>
      </c>
      <c r="S6" s="10">
        <f t="shared" si="4"/>
        <v>7.4111616711306834</v>
      </c>
    </row>
    <row r="7" spans="1:19" ht="22.5" x14ac:dyDescent="0.25">
      <c r="A7" s="12" t="s">
        <v>9</v>
      </c>
      <c r="B7" s="13">
        <f t="shared" ref="B7:J7" si="5">B8+B27</f>
        <v>94367.82</v>
      </c>
      <c r="C7" s="13">
        <f t="shared" si="5"/>
        <v>8196.75</v>
      </c>
      <c r="D7" s="13">
        <f t="shared" si="5"/>
        <v>102564.57</v>
      </c>
      <c r="E7" s="13">
        <f t="shared" ref="E7:G7" si="6">E8+E27</f>
        <v>2914.8843899999997</v>
      </c>
      <c r="F7" s="13">
        <f t="shared" si="6"/>
        <v>158.41650999999999</v>
      </c>
      <c r="G7" s="13">
        <f t="shared" si="6"/>
        <v>3073.3009000000002</v>
      </c>
      <c r="H7" s="13">
        <f t="shared" si="5"/>
        <v>6268.0472099999997</v>
      </c>
      <c r="I7" s="13">
        <f t="shared" si="5"/>
        <v>1301.4702200000002</v>
      </c>
      <c r="J7" s="13">
        <f t="shared" si="5"/>
        <v>7569.5174299999999</v>
      </c>
      <c r="K7" s="13">
        <f t="shared" si="2"/>
        <v>215.03587694604934</v>
      </c>
      <c r="L7" s="13">
        <f t="shared" si="2"/>
        <v>821.54960994911471</v>
      </c>
      <c r="M7" s="13">
        <f t="shared" si="2"/>
        <v>246.29926181325098</v>
      </c>
      <c r="N7" s="14">
        <f t="shared" si="3"/>
        <v>3353.16282</v>
      </c>
      <c r="O7" s="14">
        <f t="shared" si="3"/>
        <v>1143.0537100000001</v>
      </c>
      <c r="P7" s="14">
        <f t="shared" si="3"/>
        <v>4496.2165299999997</v>
      </c>
      <c r="Q7" s="13">
        <f t="shared" si="4"/>
        <v>6.6421447586687918</v>
      </c>
      <c r="R7" s="13">
        <f t="shared" si="4"/>
        <v>15.877881111416112</v>
      </c>
      <c r="S7" s="13">
        <f t="shared" si="4"/>
        <v>7.3802458587794977</v>
      </c>
    </row>
    <row r="8" spans="1:19" s="2" customFormat="1" x14ac:dyDescent="0.25">
      <c r="A8" s="15" t="s">
        <v>10</v>
      </c>
      <c r="B8" s="16">
        <f t="shared" ref="B8:J8" si="7">B9+B10+B11+B17+B21+B24+B25</f>
        <v>89100.37000000001</v>
      </c>
      <c r="C8" s="16">
        <f t="shared" si="7"/>
        <v>8105.45</v>
      </c>
      <c r="D8" s="16">
        <f t="shared" si="7"/>
        <v>97205.82</v>
      </c>
      <c r="E8" s="16">
        <f t="shared" ref="E8:G8" si="8">E9+E10+E11+E17+E21+E24+E25</f>
        <v>2771.2507499999997</v>
      </c>
      <c r="F8" s="16">
        <f t="shared" si="8"/>
        <v>155.63351</v>
      </c>
      <c r="G8" s="16">
        <f t="shared" si="8"/>
        <v>2926.8842600000003</v>
      </c>
      <c r="H8" s="16">
        <f t="shared" si="7"/>
        <v>3033.1336700000002</v>
      </c>
      <c r="I8" s="16">
        <f t="shared" si="7"/>
        <v>1299.6712200000002</v>
      </c>
      <c r="J8" s="16">
        <f t="shared" si="7"/>
        <v>4332.8048900000003</v>
      </c>
      <c r="K8" s="16">
        <f t="shared" si="2"/>
        <v>109.44999004510872</v>
      </c>
      <c r="L8" s="16">
        <f t="shared" si="2"/>
        <v>835.08443650727941</v>
      </c>
      <c r="M8" s="16">
        <f t="shared" si="2"/>
        <v>148.03471900867032</v>
      </c>
      <c r="N8" s="17">
        <f t="shared" si="3"/>
        <v>261.88292000000047</v>
      </c>
      <c r="O8" s="17">
        <f t="shared" si="3"/>
        <v>1144.0377100000001</v>
      </c>
      <c r="P8" s="17">
        <f t="shared" si="3"/>
        <v>1405.9206300000001</v>
      </c>
      <c r="Q8" s="16">
        <f t="shared" si="4"/>
        <v>3.4041762901770216</v>
      </c>
      <c r="R8" s="16">
        <f t="shared" si="4"/>
        <v>16.034535035069002</v>
      </c>
      <c r="S8" s="16">
        <f t="shared" si="4"/>
        <v>4.4573513088002343</v>
      </c>
    </row>
    <row r="9" spans="1:19" x14ac:dyDescent="0.25">
      <c r="A9" s="18" t="s">
        <v>11</v>
      </c>
      <c r="B9" s="19">
        <v>41111.01</v>
      </c>
      <c r="C9" s="19">
        <v>1407.35</v>
      </c>
      <c r="D9" s="20">
        <f>B9+C9</f>
        <v>42518.36</v>
      </c>
      <c r="E9" s="19">
        <v>685.10715000000005</v>
      </c>
      <c r="F9" s="19">
        <v>25.853100000000001</v>
      </c>
      <c r="G9" s="20">
        <f>E9+F9</f>
        <v>710.96025000000009</v>
      </c>
      <c r="H9" s="19">
        <v>902.66540999999995</v>
      </c>
      <c r="I9" s="19">
        <v>34.062860000000001</v>
      </c>
      <c r="J9" s="20">
        <f>H9+I9</f>
        <v>936.72826999999995</v>
      </c>
      <c r="K9" s="19">
        <f t="shared" si="2"/>
        <v>131.75536264655827</v>
      </c>
      <c r="L9" s="19">
        <f t="shared" si="2"/>
        <v>131.7554181123347</v>
      </c>
      <c r="M9" s="20">
        <f t="shared" si="2"/>
        <v>131.75536466349558</v>
      </c>
      <c r="N9" s="21">
        <f t="shared" si="3"/>
        <v>217.5582599999999</v>
      </c>
      <c r="O9" s="21">
        <f t="shared" si="3"/>
        <v>8.2097599999999993</v>
      </c>
      <c r="P9" s="22">
        <f t="shared" si="3"/>
        <v>225.76801999999986</v>
      </c>
      <c r="Q9" s="19">
        <f t="shared" si="4"/>
        <v>2.1956780190999927</v>
      </c>
      <c r="R9" s="19">
        <f t="shared" si="4"/>
        <v>2.4203545670941842</v>
      </c>
      <c r="S9" s="20">
        <f t="shared" si="4"/>
        <v>2.2031147720655264</v>
      </c>
    </row>
    <row r="10" spans="1:19" x14ac:dyDescent="0.25">
      <c r="A10" s="18" t="s">
        <v>12</v>
      </c>
      <c r="B10" s="19">
        <v>6071.3</v>
      </c>
      <c r="C10" s="19"/>
      <c r="D10" s="20">
        <f>B10+C10</f>
        <v>6071.3</v>
      </c>
      <c r="E10" s="19">
        <v>354.75108999999998</v>
      </c>
      <c r="F10" s="19"/>
      <c r="G10" s="20">
        <f>E10+F10</f>
        <v>354.75108999999998</v>
      </c>
      <c r="H10" s="19">
        <v>400.14078000000001</v>
      </c>
      <c r="I10" s="19"/>
      <c r="J10" s="20">
        <f>H10+I10</f>
        <v>400.14078000000001</v>
      </c>
      <c r="K10" s="19">
        <f t="shared" si="2"/>
        <v>112.79479930562017</v>
      </c>
      <c r="L10" s="19" t="e">
        <f t="shared" si="2"/>
        <v>#DIV/0!</v>
      </c>
      <c r="M10" s="20">
        <f t="shared" si="2"/>
        <v>112.79479930562017</v>
      </c>
      <c r="N10" s="21">
        <f t="shared" si="3"/>
        <v>45.38969000000003</v>
      </c>
      <c r="O10" s="21">
        <f t="shared" si="3"/>
        <v>0</v>
      </c>
      <c r="P10" s="22">
        <f t="shared" si="3"/>
        <v>45.38969000000003</v>
      </c>
      <c r="Q10" s="19">
        <f t="shared" si="4"/>
        <v>6.5906935911584004</v>
      </c>
      <c r="R10" s="19" t="e">
        <f t="shared" si="4"/>
        <v>#DIV/0!</v>
      </c>
      <c r="S10" s="20">
        <f t="shared" si="4"/>
        <v>6.5906935911584004</v>
      </c>
    </row>
    <row r="11" spans="1:19" x14ac:dyDescent="0.25">
      <c r="A11" s="18" t="s">
        <v>13</v>
      </c>
      <c r="B11" s="29">
        <f t="shared" ref="B11:J11" si="9">B12+B14+B15+B16</f>
        <v>16240.36</v>
      </c>
      <c r="C11" s="23">
        <f t="shared" si="9"/>
        <v>680.1</v>
      </c>
      <c r="D11" s="23">
        <f t="shared" si="9"/>
        <v>16920.46</v>
      </c>
      <c r="E11" s="23">
        <f t="shared" ref="E11:G11" si="10">E12+E14+E15+E16</f>
        <v>1581.0673099999999</v>
      </c>
      <c r="F11" s="23">
        <f t="shared" si="10"/>
        <v>1.1327400000000001</v>
      </c>
      <c r="G11" s="23">
        <f t="shared" si="10"/>
        <v>1582.2000499999999</v>
      </c>
      <c r="H11" s="23">
        <f t="shared" si="9"/>
        <v>1607.3265199999998</v>
      </c>
      <c r="I11" s="23">
        <f t="shared" si="9"/>
        <v>12.857100000000001</v>
      </c>
      <c r="J11" s="23">
        <f t="shared" si="9"/>
        <v>1620.1836199999998</v>
      </c>
      <c r="K11" s="23">
        <f t="shared" si="2"/>
        <v>101.66085338896798</v>
      </c>
      <c r="L11" s="23">
        <f t="shared" si="2"/>
        <v>1135.0442290375549</v>
      </c>
      <c r="M11" s="23">
        <f t="shared" si="2"/>
        <v>102.40068062189734</v>
      </c>
      <c r="N11" s="24">
        <f t="shared" si="3"/>
        <v>26.259209999999939</v>
      </c>
      <c r="O11" s="24">
        <f t="shared" si="3"/>
        <v>11.724360000000001</v>
      </c>
      <c r="P11" s="24">
        <f t="shared" si="3"/>
        <v>37.983569999999872</v>
      </c>
      <c r="Q11" s="23">
        <f t="shared" si="4"/>
        <v>9.8971113940823958</v>
      </c>
      <c r="R11" s="23">
        <f t="shared" si="4"/>
        <v>1.8904719894133215</v>
      </c>
      <c r="S11" s="23">
        <f t="shared" si="4"/>
        <v>9.5752929884884921</v>
      </c>
    </row>
    <row r="12" spans="1:19" ht="23.25" customHeight="1" x14ac:dyDescent="0.25">
      <c r="A12" s="18" t="s">
        <v>14</v>
      </c>
      <c r="B12" s="19">
        <v>7486.65</v>
      </c>
      <c r="C12" s="19"/>
      <c r="D12" s="20">
        <f>B12+C12</f>
        <v>7486.65</v>
      </c>
      <c r="E12" s="19">
        <v>216.15656000000001</v>
      </c>
      <c r="F12" s="19"/>
      <c r="G12" s="20">
        <f>E12+F12</f>
        <v>216.15656000000001</v>
      </c>
      <c r="H12" s="19">
        <v>236.60045</v>
      </c>
      <c r="I12" s="19"/>
      <c r="J12" s="20">
        <f>H12+I12</f>
        <v>236.60045</v>
      </c>
      <c r="K12" s="19">
        <f t="shared" si="2"/>
        <v>109.45790865657743</v>
      </c>
      <c r="L12" s="19" t="e">
        <f t="shared" si="2"/>
        <v>#DIV/0!</v>
      </c>
      <c r="M12" s="20">
        <f t="shared" si="2"/>
        <v>109.45790865657743</v>
      </c>
      <c r="N12" s="21">
        <f t="shared" si="3"/>
        <v>20.443889999999982</v>
      </c>
      <c r="O12" s="21">
        <f t="shared" si="3"/>
        <v>0</v>
      </c>
      <c r="P12" s="22">
        <f t="shared" si="3"/>
        <v>20.443889999999982</v>
      </c>
      <c r="Q12" s="19">
        <f t="shared" si="4"/>
        <v>3.1602979971015079</v>
      </c>
      <c r="R12" s="19" t="e">
        <f t="shared" si="4"/>
        <v>#DIV/0!</v>
      </c>
      <c r="S12" s="20">
        <f t="shared" si="4"/>
        <v>3.1602979971015079</v>
      </c>
    </row>
    <row r="13" spans="1:19" x14ac:dyDescent="0.25">
      <c r="A13" s="18" t="s">
        <v>15</v>
      </c>
      <c r="B13" s="19">
        <v>1182</v>
      </c>
      <c r="C13" s="19"/>
      <c r="D13" s="20">
        <f>B13+C13</f>
        <v>1182</v>
      </c>
      <c r="E13" s="19">
        <v>14.72508</v>
      </c>
      <c r="F13" s="19"/>
      <c r="G13" s="20">
        <f>E13+F13</f>
        <v>14.72508</v>
      </c>
      <c r="H13" s="19">
        <v>-29.898949999999999</v>
      </c>
      <c r="I13" s="19"/>
      <c r="J13" s="20">
        <f>H13+I13</f>
        <v>-29.898949999999999</v>
      </c>
      <c r="K13" s="19">
        <f t="shared" si="2"/>
        <v>-203.04779328872917</v>
      </c>
      <c r="L13" s="19" t="e">
        <f t="shared" si="2"/>
        <v>#DIV/0!</v>
      </c>
      <c r="M13" s="20">
        <f t="shared" si="2"/>
        <v>-203.04779328872917</v>
      </c>
      <c r="N13" s="21">
        <f t="shared" si="3"/>
        <v>-44.624029999999998</v>
      </c>
      <c r="O13" s="21">
        <f t="shared" si="3"/>
        <v>0</v>
      </c>
      <c r="P13" s="22">
        <f t="shared" si="3"/>
        <v>-44.624029999999998</v>
      </c>
      <c r="Q13" s="19">
        <f t="shared" si="4"/>
        <v>-2.5295219966159053</v>
      </c>
      <c r="R13" s="19" t="e">
        <f t="shared" si="4"/>
        <v>#DIV/0!</v>
      </c>
      <c r="S13" s="20">
        <f t="shared" si="4"/>
        <v>-2.5295219966159053</v>
      </c>
    </row>
    <row r="14" spans="1:19" ht="22.5" x14ac:dyDescent="0.25">
      <c r="A14" s="18" t="s">
        <v>16</v>
      </c>
      <c r="B14" s="19">
        <v>6551.41</v>
      </c>
      <c r="C14" s="19"/>
      <c r="D14" s="20">
        <f>B14+C14</f>
        <v>6551.41</v>
      </c>
      <c r="E14" s="19">
        <v>1362.2676799999999</v>
      </c>
      <c r="F14" s="19"/>
      <c r="G14" s="20">
        <f>E14+F14</f>
        <v>1362.2676799999999</v>
      </c>
      <c r="H14" s="19">
        <v>1340.7261699999999</v>
      </c>
      <c r="I14" s="19"/>
      <c r="J14" s="20">
        <f>H14+I14</f>
        <v>1340.7261699999999</v>
      </c>
      <c r="K14" s="19">
        <f t="shared" si="2"/>
        <v>98.418702115871966</v>
      </c>
      <c r="L14" s="19" t="e">
        <f t="shared" si="2"/>
        <v>#DIV/0!</v>
      </c>
      <c r="M14" s="20">
        <f t="shared" si="2"/>
        <v>98.418702115871966</v>
      </c>
      <c r="N14" s="21">
        <f t="shared" si="3"/>
        <v>-21.541510000000017</v>
      </c>
      <c r="O14" s="21">
        <f t="shared" si="3"/>
        <v>0</v>
      </c>
      <c r="P14" s="22">
        <f t="shared" si="3"/>
        <v>-21.541510000000017</v>
      </c>
      <c r="Q14" s="19">
        <f t="shared" si="4"/>
        <v>20.464696454656327</v>
      </c>
      <c r="R14" s="19" t="e">
        <f t="shared" si="4"/>
        <v>#DIV/0!</v>
      </c>
      <c r="S14" s="20">
        <f t="shared" si="4"/>
        <v>20.464696454656327</v>
      </c>
    </row>
    <row r="15" spans="1:19" x14ac:dyDescent="0.25">
      <c r="A15" s="18" t="s">
        <v>17</v>
      </c>
      <c r="B15" s="19">
        <v>2178.3000000000002</v>
      </c>
      <c r="C15" s="19">
        <v>680.1</v>
      </c>
      <c r="D15" s="20">
        <f>B15+C15</f>
        <v>2858.4</v>
      </c>
      <c r="E15" s="19">
        <v>2.6430699999999998</v>
      </c>
      <c r="F15" s="19">
        <v>1.1327400000000001</v>
      </c>
      <c r="G15" s="20">
        <f>E15+F15</f>
        <v>3.7758099999999999</v>
      </c>
      <c r="H15" s="19">
        <v>29.9999</v>
      </c>
      <c r="I15" s="19">
        <v>12.857100000000001</v>
      </c>
      <c r="J15" s="20">
        <f>H15+I15</f>
        <v>42.856999999999999</v>
      </c>
      <c r="K15" s="19">
        <f t="shared" si="2"/>
        <v>1135.039934621482</v>
      </c>
      <c r="L15" s="19">
        <f t="shared" si="2"/>
        <v>1135.0442290375549</v>
      </c>
      <c r="M15" s="20">
        <f t="shared" si="2"/>
        <v>1135.0412229428916</v>
      </c>
      <c r="N15" s="21">
        <f t="shared" si="3"/>
        <v>27.356830000000002</v>
      </c>
      <c r="O15" s="21">
        <f t="shared" si="3"/>
        <v>11.724360000000001</v>
      </c>
      <c r="P15" s="22">
        <f t="shared" si="3"/>
        <v>39.081189999999999</v>
      </c>
      <c r="Q15" s="19">
        <f t="shared" si="4"/>
        <v>1.3772161777532936</v>
      </c>
      <c r="R15" s="19">
        <f t="shared" si="4"/>
        <v>1.8904719894133215</v>
      </c>
      <c r="S15" s="20">
        <f t="shared" si="4"/>
        <v>1.4993352924713126</v>
      </c>
    </row>
    <row r="16" spans="1:19" ht="25.5" x14ac:dyDescent="0.25">
      <c r="A16" s="25" t="s">
        <v>18</v>
      </c>
      <c r="B16" s="19">
        <v>24</v>
      </c>
      <c r="C16" s="19"/>
      <c r="D16" s="20">
        <f>B16+C16</f>
        <v>24</v>
      </c>
      <c r="E16" s="19"/>
      <c r="F16" s="19"/>
      <c r="G16" s="20">
        <f>E16+F16</f>
        <v>0</v>
      </c>
      <c r="H16" s="19"/>
      <c r="I16" s="19"/>
      <c r="J16" s="20">
        <f>H16+I16</f>
        <v>0</v>
      </c>
      <c r="K16" s="19" t="e">
        <f t="shared" si="2"/>
        <v>#DIV/0!</v>
      </c>
      <c r="L16" s="19" t="e">
        <f t="shared" si="2"/>
        <v>#DIV/0!</v>
      </c>
      <c r="M16" s="20" t="e">
        <f t="shared" si="2"/>
        <v>#DIV/0!</v>
      </c>
      <c r="N16" s="21">
        <f t="shared" si="3"/>
        <v>0</v>
      </c>
      <c r="O16" s="21">
        <f t="shared" si="3"/>
        <v>0</v>
      </c>
      <c r="P16" s="22">
        <f t="shared" si="3"/>
        <v>0</v>
      </c>
      <c r="Q16" s="19">
        <f t="shared" si="4"/>
        <v>0</v>
      </c>
      <c r="R16" s="19" t="e">
        <f t="shared" si="4"/>
        <v>#DIV/0!</v>
      </c>
      <c r="S16" s="20">
        <f t="shared" si="4"/>
        <v>0</v>
      </c>
    </row>
    <row r="17" spans="1:19" x14ac:dyDescent="0.25">
      <c r="A17" s="18" t="s">
        <v>19</v>
      </c>
      <c r="B17" s="23">
        <f t="shared" ref="B17:J17" si="11">B18+B19+B20</f>
        <v>23783.7</v>
      </c>
      <c r="C17" s="23">
        <f t="shared" si="11"/>
        <v>5972.5</v>
      </c>
      <c r="D17" s="23">
        <f t="shared" si="11"/>
        <v>29756.2</v>
      </c>
      <c r="E17" s="23">
        <f t="shared" ref="E17:G17" si="12">E18+E19+E20</f>
        <v>36.311999999999998</v>
      </c>
      <c r="F17" s="23">
        <f t="shared" si="12"/>
        <v>128.64767000000001</v>
      </c>
      <c r="G17" s="23">
        <f t="shared" si="12"/>
        <v>164.95966999999999</v>
      </c>
      <c r="H17" s="23">
        <f t="shared" si="11"/>
        <v>10.27885</v>
      </c>
      <c r="I17" s="23">
        <f t="shared" si="11"/>
        <v>1252.5512600000002</v>
      </c>
      <c r="J17" s="23">
        <f t="shared" si="11"/>
        <v>1262.8301100000001</v>
      </c>
      <c r="K17" s="23">
        <f t="shared" si="2"/>
        <v>28.307033487552324</v>
      </c>
      <c r="L17" s="23">
        <f t="shared" si="2"/>
        <v>973.62918426738713</v>
      </c>
      <c r="M17" s="23">
        <f t="shared" si="2"/>
        <v>765.5386980344955</v>
      </c>
      <c r="N17" s="24">
        <f t="shared" si="3"/>
        <v>-26.033149999999999</v>
      </c>
      <c r="O17" s="24">
        <f t="shared" si="3"/>
        <v>1123.9035900000001</v>
      </c>
      <c r="P17" s="24">
        <f t="shared" si="3"/>
        <v>1097.8704400000001</v>
      </c>
      <c r="Q17" s="23">
        <f t="shared" si="4"/>
        <v>4.3218044290837844E-2</v>
      </c>
      <c r="R17" s="23">
        <f t="shared" si="4"/>
        <v>20.971975889493518</v>
      </c>
      <c r="S17" s="23">
        <f t="shared" si="4"/>
        <v>4.2439226446925344</v>
      </c>
    </row>
    <row r="18" spans="1:19" x14ac:dyDescent="0.25">
      <c r="A18" s="18" t="s">
        <v>20</v>
      </c>
      <c r="B18" s="19"/>
      <c r="C18" s="19">
        <v>1425.73</v>
      </c>
      <c r="D18" s="20">
        <f>B18+C18</f>
        <v>1425.73</v>
      </c>
      <c r="E18" s="19"/>
      <c r="F18" s="19">
        <v>13.11971</v>
      </c>
      <c r="G18" s="20">
        <f>E18+F18</f>
        <v>13.11971</v>
      </c>
      <c r="H18" s="19"/>
      <c r="I18" s="19">
        <v>50.473300000000002</v>
      </c>
      <c r="J18" s="20">
        <f>H18+I18</f>
        <v>50.473300000000002</v>
      </c>
      <c r="K18" s="19" t="e">
        <f t="shared" si="2"/>
        <v>#DIV/0!</v>
      </c>
      <c r="L18" s="19">
        <f t="shared" si="2"/>
        <v>384.71353406439624</v>
      </c>
      <c r="M18" s="20">
        <f t="shared" si="2"/>
        <v>384.71353406439624</v>
      </c>
      <c r="N18" s="21">
        <f t="shared" si="3"/>
        <v>0</v>
      </c>
      <c r="O18" s="21">
        <f t="shared" si="3"/>
        <v>37.353590000000004</v>
      </c>
      <c r="P18" s="22">
        <f t="shared" si="3"/>
        <v>37.353590000000004</v>
      </c>
      <c r="Q18" s="19" t="e">
        <f t="shared" si="4"/>
        <v>#DIV/0!</v>
      </c>
      <c r="R18" s="19">
        <f t="shared" si="4"/>
        <v>3.5401724029093868</v>
      </c>
      <c r="S18" s="20">
        <f t="shared" si="4"/>
        <v>3.5401724029093868</v>
      </c>
    </row>
    <row r="19" spans="1:19" x14ac:dyDescent="0.25">
      <c r="A19" s="18" t="s">
        <v>21</v>
      </c>
      <c r="B19" s="19">
        <v>23783.7</v>
      </c>
      <c r="C19" s="19"/>
      <c r="D19" s="20">
        <f>B19+C19</f>
        <v>23783.7</v>
      </c>
      <c r="E19" s="19">
        <v>36.311999999999998</v>
      </c>
      <c r="F19" s="19"/>
      <c r="G19" s="20">
        <f>E19+F19</f>
        <v>36.311999999999998</v>
      </c>
      <c r="H19" s="19">
        <v>10.27885</v>
      </c>
      <c r="I19" s="19"/>
      <c r="J19" s="20">
        <f>H19+I19</f>
        <v>10.27885</v>
      </c>
      <c r="K19" s="19">
        <f t="shared" si="2"/>
        <v>28.307033487552324</v>
      </c>
      <c r="L19" s="19" t="e">
        <f t="shared" si="2"/>
        <v>#DIV/0!</v>
      </c>
      <c r="M19" s="20">
        <f t="shared" si="2"/>
        <v>28.307033487552324</v>
      </c>
      <c r="N19" s="21">
        <f t="shared" si="3"/>
        <v>-26.033149999999999</v>
      </c>
      <c r="O19" s="21">
        <f t="shared" si="3"/>
        <v>0</v>
      </c>
      <c r="P19" s="22">
        <f t="shared" si="3"/>
        <v>-26.033149999999999</v>
      </c>
      <c r="Q19" s="19">
        <f t="shared" si="4"/>
        <v>4.3218044290837844E-2</v>
      </c>
      <c r="R19" s="19" t="e">
        <f t="shared" si="4"/>
        <v>#DIV/0!</v>
      </c>
      <c r="S19" s="20">
        <f t="shared" si="4"/>
        <v>4.3218044290837844E-2</v>
      </c>
    </row>
    <row r="20" spans="1:19" x14ac:dyDescent="0.25">
      <c r="A20" s="18" t="s">
        <v>22</v>
      </c>
      <c r="B20" s="19"/>
      <c r="C20" s="19">
        <v>4546.7700000000004</v>
      </c>
      <c r="D20" s="20">
        <f>B20+C20</f>
        <v>4546.7700000000004</v>
      </c>
      <c r="E20" s="19"/>
      <c r="F20" s="19">
        <v>115.52795999999999</v>
      </c>
      <c r="G20" s="20">
        <f>E20+F20</f>
        <v>115.52795999999999</v>
      </c>
      <c r="H20" s="19"/>
      <c r="I20" s="19">
        <v>1202.0779600000001</v>
      </c>
      <c r="J20" s="20">
        <f>H20+I20</f>
        <v>1202.0779600000001</v>
      </c>
      <c r="K20" s="19" t="e">
        <f t="shared" si="2"/>
        <v>#DIV/0!</v>
      </c>
      <c r="L20" s="19">
        <f t="shared" si="2"/>
        <v>1040.508254451996</v>
      </c>
      <c r="M20" s="20">
        <f t="shared" si="2"/>
        <v>1040.508254451996</v>
      </c>
      <c r="N20" s="21">
        <f t="shared" si="3"/>
        <v>0</v>
      </c>
      <c r="O20" s="21">
        <f t="shared" si="3"/>
        <v>1086.5500000000002</v>
      </c>
      <c r="P20" s="22">
        <f t="shared" si="3"/>
        <v>1086.5500000000002</v>
      </c>
      <c r="Q20" s="19" t="e">
        <f t="shared" si="4"/>
        <v>#DIV/0!</v>
      </c>
      <c r="R20" s="19">
        <f t="shared" si="4"/>
        <v>26.43806394429452</v>
      </c>
      <c r="S20" s="20">
        <f t="shared" si="4"/>
        <v>26.43806394429452</v>
      </c>
    </row>
    <row r="21" spans="1:19" ht="33.75" x14ac:dyDescent="0.25">
      <c r="A21" s="18" t="s">
        <v>23</v>
      </c>
      <c r="B21" s="23">
        <f t="shared" ref="B21:J21" si="13">B22+B23</f>
        <v>55</v>
      </c>
      <c r="C21" s="23">
        <f t="shared" si="13"/>
        <v>0</v>
      </c>
      <c r="D21" s="20">
        <f t="shared" si="13"/>
        <v>55</v>
      </c>
      <c r="E21" s="23">
        <f t="shared" ref="E21:G21" si="14">E22+E23</f>
        <v>12.125400000000001</v>
      </c>
      <c r="F21" s="23">
        <f t="shared" si="14"/>
        <v>0</v>
      </c>
      <c r="G21" s="20">
        <f t="shared" si="14"/>
        <v>12.125400000000001</v>
      </c>
      <c r="H21" s="23">
        <f t="shared" si="13"/>
        <v>9.0679999999999996</v>
      </c>
      <c r="I21" s="23">
        <f t="shared" si="13"/>
        <v>0</v>
      </c>
      <c r="J21" s="20">
        <f t="shared" si="13"/>
        <v>9.0679999999999996</v>
      </c>
      <c r="K21" s="23">
        <f t="shared" si="2"/>
        <v>74.785161726623443</v>
      </c>
      <c r="L21" s="23" t="e">
        <f t="shared" si="2"/>
        <v>#DIV/0!</v>
      </c>
      <c r="M21" s="20">
        <f t="shared" si="2"/>
        <v>74.785161726623443</v>
      </c>
      <c r="N21" s="24">
        <f t="shared" si="3"/>
        <v>-3.0574000000000012</v>
      </c>
      <c r="O21" s="24">
        <f t="shared" si="3"/>
        <v>0</v>
      </c>
      <c r="P21" s="22">
        <f t="shared" si="3"/>
        <v>-3.0574000000000012</v>
      </c>
      <c r="Q21" s="23">
        <f t="shared" si="4"/>
        <v>16.487272727272725</v>
      </c>
      <c r="R21" s="23" t="e">
        <f t="shared" si="4"/>
        <v>#DIV/0!</v>
      </c>
      <c r="S21" s="20">
        <f t="shared" si="4"/>
        <v>16.487272727272725</v>
      </c>
    </row>
    <row r="22" spans="1:19" x14ac:dyDescent="0.25">
      <c r="A22" s="18" t="s">
        <v>24</v>
      </c>
      <c r="B22" s="19">
        <v>55</v>
      </c>
      <c r="C22" s="19"/>
      <c r="D22" s="20">
        <f>B22+C22</f>
        <v>55</v>
      </c>
      <c r="E22" s="19">
        <v>12.125400000000001</v>
      </c>
      <c r="F22" s="19"/>
      <c r="G22" s="20">
        <f>E22+F22</f>
        <v>12.125400000000001</v>
      </c>
      <c r="H22" s="19">
        <v>9.0679999999999996</v>
      </c>
      <c r="I22" s="19"/>
      <c r="J22" s="20">
        <f>H22+I22</f>
        <v>9.0679999999999996</v>
      </c>
      <c r="K22" s="19">
        <f t="shared" si="2"/>
        <v>74.785161726623443</v>
      </c>
      <c r="L22" s="19" t="e">
        <f t="shared" si="2"/>
        <v>#DIV/0!</v>
      </c>
      <c r="M22" s="20">
        <f t="shared" si="2"/>
        <v>74.785161726623443</v>
      </c>
      <c r="N22" s="21">
        <f t="shared" si="3"/>
        <v>-3.0574000000000012</v>
      </c>
      <c r="O22" s="21">
        <f t="shared" si="3"/>
        <v>0</v>
      </c>
      <c r="P22" s="22">
        <f t="shared" si="3"/>
        <v>-3.0574000000000012</v>
      </c>
      <c r="Q22" s="19">
        <f t="shared" si="4"/>
        <v>16.487272727272725</v>
      </c>
      <c r="R22" s="19" t="e">
        <f t="shared" si="4"/>
        <v>#DIV/0!</v>
      </c>
      <c r="S22" s="20">
        <f t="shared" si="4"/>
        <v>16.487272727272725</v>
      </c>
    </row>
    <row r="23" spans="1:19" ht="33.75" x14ac:dyDescent="0.25">
      <c r="A23" s="18" t="s">
        <v>25</v>
      </c>
      <c r="B23" s="19"/>
      <c r="C23" s="19"/>
      <c r="D23" s="20">
        <f>B23+C23</f>
        <v>0</v>
      </c>
      <c r="E23" s="19"/>
      <c r="F23" s="19"/>
      <c r="G23" s="20">
        <f>E23+F23</f>
        <v>0</v>
      </c>
      <c r="H23" s="19"/>
      <c r="I23" s="19"/>
      <c r="J23" s="20">
        <f>H23+I23</f>
        <v>0</v>
      </c>
      <c r="K23" s="19" t="e">
        <f t="shared" si="2"/>
        <v>#DIV/0!</v>
      </c>
      <c r="L23" s="19" t="e">
        <f t="shared" si="2"/>
        <v>#DIV/0!</v>
      </c>
      <c r="M23" s="20" t="e">
        <f t="shared" si="2"/>
        <v>#DIV/0!</v>
      </c>
      <c r="N23" s="21">
        <f t="shared" si="3"/>
        <v>0</v>
      </c>
      <c r="O23" s="21">
        <f t="shared" si="3"/>
        <v>0</v>
      </c>
      <c r="P23" s="22">
        <f t="shared" si="3"/>
        <v>0</v>
      </c>
      <c r="Q23" s="19" t="e">
        <f t="shared" si="4"/>
        <v>#DIV/0!</v>
      </c>
      <c r="R23" s="19" t="e">
        <f t="shared" si="4"/>
        <v>#DIV/0!</v>
      </c>
      <c r="S23" s="20" t="e">
        <f t="shared" si="4"/>
        <v>#DIV/0!</v>
      </c>
    </row>
    <row r="24" spans="1:19" x14ac:dyDescent="0.25">
      <c r="A24" s="18" t="s">
        <v>26</v>
      </c>
      <c r="B24" s="19">
        <v>1839</v>
      </c>
      <c r="C24" s="19">
        <v>45.5</v>
      </c>
      <c r="D24" s="20">
        <f>B24+C24</f>
        <v>1884.5</v>
      </c>
      <c r="E24" s="19">
        <v>101.8878</v>
      </c>
      <c r="F24" s="19">
        <v>0</v>
      </c>
      <c r="G24" s="20">
        <f>E24+F24</f>
        <v>101.8878</v>
      </c>
      <c r="H24" s="19">
        <v>103.65411</v>
      </c>
      <c r="I24" s="19">
        <v>0.2</v>
      </c>
      <c r="J24" s="20">
        <f>H24+I24</f>
        <v>103.85411000000001</v>
      </c>
      <c r="K24" s="19">
        <f t="shared" si="2"/>
        <v>101.73358341234182</v>
      </c>
      <c r="L24" s="19" t="e">
        <f t="shared" si="2"/>
        <v>#DIV/0!</v>
      </c>
      <c r="M24" s="20">
        <f t="shared" si="2"/>
        <v>101.92987776750503</v>
      </c>
      <c r="N24" s="21">
        <f t="shared" si="3"/>
        <v>1.7663100000000043</v>
      </c>
      <c r="O24" s="21">
        <f t="shared" si="3"/>
        <v>0.2</v>
      </c>
      <c r="P24" s="22">
        <f t="shared" si="3"/>
        <v>1.9663100000000071</v>
      </c>
      <c r="Q24" s="19">
        <f t="shared" si="4"/>
        <v>5.6364388254486135</v>
      </c>
      <c r="R24" s="19">
        <f t="shared" si="4"/>
        <v>0.43956043956043955</v>
      </c>
      <c r="S24" s="20">
        <f t="shared" si="4"/>
        <v>5.510963650835766</v>
      </c>
    </row>
    <row r="25" spans="1:19" ht="33.75" x14ac:dyDescent="0.25">
      <c r="A25" s="18" t="s">
        <v>27</v>
      </c>
      <c r="B25" s="19"/>
      <c r="C25" s="19"/>
      <c r="D25" s="20">
        <f>B25+C25</f>
        <v>0</v>
      </c>
      <c r="E25" s="19"/>
      <c r="F25" s="19">
        <v>0</v>
      </c>
      <c r="G25" s="20">
        <f>E25+F25</f>
        <v>0</v>
      </c>
      <c r="H25" s="19"/>
      <c r="I25" s="19">
        <v>0</v>
      </c>
      <c r="J25" s="20">
        <f>H25+I25</f>
        <v>0</v>
      </c>
      <c r="K25" s="19" t="e">
        <f t="shared" si="2"/>
        <v>#DIV/0!</v>
      </c>
      <c r="L25" s="19" t="e">
        <f t="shared" si="2"/>
        <v>#DIV/0!</v>
      </c>
      <c r="M25" s="20" t="e">
        <f t="shared" si="2"/>
        <v>#DIV/0!</v>
      </c>
      <c r="N25" s="21">
        <f t="shared" si="3"/>
        <v>0</v>
      </c>
      <c r="O25" s="21">
        <f t="shared" si="3"/>
        <v>0</v>
      </c>
      <c r="P25" s="22">
        <f t="shared" si="3"/>
        <v>0</v>
      </c>
      <c r="Q25" s="19" t="e">
        <f t="shared" si="4"/>
        <v>#DIV/0!</v>
      </c>
      <c r="R25" s="19" t="e">
        <f t="shared" si="4"/>
        <v>#DIV/0!</v>
      </c>
      <c r="S25" s="20" t="e">
        <f t="shared" si="4"/>
        <v>#DIV/0!</v>
      </c>
    </row>
    <row r="26" spans="1:19" s="2" customFormat="1" x14ac:dyDescent="0.25">
      <c r="A26" s="26" t="s">
        <v>28</v>
      </c>
      <c r="B26" s="27">
        <f t="shared" ref="B26:I26" si="15">B27+B41</f>
        <v>5267.45</v>
      </c>
      <c r="C26" s="27">
        <f t="shared" si="15"/>
        <v>91.3</v>
      </c>
      <c r="D26" s="27">
        <f t="shared" si="15"/>
        <v>5358.75</v>
      </c>
      <c r="E26" s="27">
        <f t="shared" ref="E26:G26" si="16">E27+E41</f>
        <v>8670.0196400000004</v>
      </c>
      <c r="F26" s="27">
        <f t="shared" si="16"/>
        <v>2.7829999999999999</v>
      </c>
      <c r="G26" s="27">
        <f t="shared" si="16"/>
        <v>151.20663999999999</v>
      </c>
      <c r="H26" s="27">
        <f t="shared" si="15"/>
        <v>3266.6159699999994</v>
      </c>
      <c r="I26" s="27">
        <f t="shared" si="15"/>
        <v>1.80524</v>
      </c>
      <c r="J26" s="27">
        <f>J27+J41</f>
        <v>3268.4212099999995</v>
      </c>
      <c r="K26" s="27">
        <f t="shared" si="2"/>
        <v>37.677146138506316</v>
      </c>
      <c r="L26" s="27">
        <f t="shared" si="2"/>
        <v>64.866690621631335</v>
      </c>
      <c r="M26" s="27">
        <f t="shared" si="2"/>
        <v>2161.5593137973301</v>
      </c>
      <c r="N26" s="28">
        <f t="shared" si="3"/>
        <v>-5403.4036700000015</v>
      </c>
      <c r="O26" s="28">
        <f t="shared" si="3"/>
        <v>-0.97775999999999996</v>
      </c>
      <c r="P26" s="28">
        <f t="shared" si="3"/>
        <v>3117.2145699999996</v>
      </c>
      <c r="Q26" s="27">
        <f t="shared" si="4"/>
        <v>62.015130091410441</v>
      </c>
      <c r="R26" s="27">
        <f t="shared" si="4"/>
        <v>1.9772617743702081</v>
      </c>
      <c r="S26" s="27">
        <f t="shared" si="4"/>
        <v>60.992231583858171</v>
      </c>
    </row>
    <row r="27" spans="1:19" s="2" customFormat="1" ht="24" customHeight="1" x14ac:dyDescent="0.25">
      <c r="A27" s="26" t="s">
        <v>29</v>
      </c>
      <c r="B27" s="27">
        <f t="shared" ref="B27:I27" si="17">B28+B31+B32+B35+B38+B39+B42</f>
        <v>5267.45</v>
      </c>
      <c r="C27" s="27">
        <f t="shared" si="17"/>
        <v>91.3</v>
      </c>
      <c r="D27" s="27">
        <f t="shared" si="17"/>
        <v>5358.75</v>
      </c>
      <c r="E27" s="27">
        <f t="shared" ref="E27:G27" si="18">E28+E31+E32+E35+E38+E39+E42</f>
        <v>143.63363999999999</v>
      </c>
      <c r="F27" s="27">
        <f t="shared" si="18"/>
        <v>2.7829999999999999</v>
      </c>
      <c r="G27" s="27">
        <f t="shared" si="18"/>
        <v>146.41664</v>
      </c>
      <c r="H27" s="27">
        <f t="shared" si="17"/>
        <v>3234.9135399999996</v>
      </c>
      <c r="I27" s="27">
        <f t="shared" si="17"/>
        <v>1.7989999999999999</v>
      </c>
      <c r="J27" s="27">
        <f>J28+J31+J32+J35+J38+J39+J42</f>
        <v>3236.7125399999995</v>
      </c>
      <c r="K27" s="27">
        <f t="shared" si="2"/>
        <v>2252.1977024323828</v>
      </c>
      <c r="L27" s="27">
        <f t="shared" si="2"/>
        <v>64.642472152353577</v>
      </c>
      <c r="M27" s="27">
        <f t="shared" si="2"/>
        <v>2210.6179598165886</v>
      </c>
      <c r="N27" s="28">
        <f t="shared" si="3"/>
        <v>3091.2798999999995</v>
      </c>
      <c r="O27" s="28">
        <f t="shared" si="3"/>
        <v>-0.98399999999999999</v>
      </c>
      <c r="P27" s="28">
        <f t="shared" si="3"/>
        <v>3090.2958999999996</v>
      </c>
      <c r="Q27" s="27">
        <f t="shared" si="4"/>
        <v>61.413274734454049</v>
      </c>
      <c r="R27" s="27">
        <f t="shared" si="4"/>
        <v>1.9704271631982475</v>
      </c>
      <c r="S27" s="27">
        <f t="shared" si="4"/>
        <v>60.400513925822239</v>
      </c>
    </row>
    <row r="28" spans="1:19" ht="45" x14ac:dyDescent="0.25">
      <c r="A28" s="18" t="s">
        <v>30</v>
      </c>
      <c r="B28" s="19">
        <v>2136.98</v>
      </c>
      <c r="C28" s="19">
        <v>91.3</v>
      </c>
      <c r="D28" s="20">
        <f t="shared" ref="D28:D42" si="19">B28+C28</f>
        <v>2228.2800000000002</v>
      </c>
      <c r="E28" s="19">
        <v>36.634639999999997</v>
      </c>
      <c r="F28" s="19">
        <v>2.7829999999999999</v>
      </c>
      <c r="G28" s="20">
        <f t="shared" ref="G28:G42" si="20">E28+F28</f>
        <v>39.417639999999999</v>
      </c>
      <c r="H28" s="19">
        <v>200.46456000000001</v>
      </c>
      <c r="I28" s="19">
        <v>1.7989999999999999</v>
      </c>
      <c r="J28" s="20">
        <f>H28+I28</f>
        <v>202.26356000000001</v>
      </c>
      <c r="K28" s="19">
        <f t="shared" si="2"/>
        <v>547.1994811468054</v>
      </c>
      <c r="L28" s="19">
        <f t="shared" si="2"/>
        <v>64.642472152353577</v>
      </c>
      <c r="M28" s="20">
        <f t="shared" si="2"/>
        <v>513.12955316452235</v>
      </c>
      <c r="N28" s="21">
        <f t="shared" si="3"/>
        <v>163.82992000000002</v>
      </c>
      <c r="O28" s="21">
        <f t="shared" si="3"/>
        <v>-0.98399999999999999</v>
      </c>
      <c r="P28" s="22">
        <f t="shared" si="3"/>
        <v>162.84592000000001</v>
      </c>
      <c r="Q28" s="19">
        <f t="shared" si="4"/>
        <v>9.3807410457748794</v>
      </c>
      <c r="R28" s="19">
        <f t="shared" si="4"/>
        <v>1.9704271631982475</v>
      </c>
      <c r="S28" s="20">
        <f t="shared" si="4"/>
        <v>9.0771159818335203</v>
      </c>
    </row>
    <row r="29" spans="1:19" x14ac:dyDescent="0.25">
      <c r="A29" s="31" t="s">
        <v>43</v>
      </c>
      <c r="B29" s="19">
        <v>1790</v>
      </c>
      <c r="C29" s="19"/>
      <c r="D29" s="20">
        <f t="shared" si="19"/>
        <v>1790</v>
      </c>
      <c r="E29" s="19">
        <v>36.634639999999997</v>
      </c>
      <c r="F29" s="19"/>
      <c r="G29" s="20">
        <f t="shared" si="20"/>
        <v>36.634639999999997</v>
      </c>
      <c r="H29" s="19">
        <v>188.83141900000001</v>
      </c>
      <c r="I29" s="19"/>
      <c r="J29" s="20">
        <f t="shared" ref="J29:J42" si="21">H29+I29</f>
        <v>188.83141900000001</v>
      </c>
      <c r="K29" s="19">
        <f t="shared" si="2"/>
        <v>515.4449968663539</v>
      </c>
      <c r="L29" s="19" t="e">
        <f t="shared" ref="L29:L42" si="22">I29/F29*100</f>
        <v>#DIV/0!</v>
      </c>
      <c r="M29" s="20">
        <f t="shared" ref="M29:M42" si="23">J29/G29*100</f>
        <v>515.4449968663539</v>
      </c>
      <c r="N29" s="21">
        <f t="shared" ref="N29:N42" si="24">H29-E29</f>
        <v>152.19677900000002</v>
      </c>
      <c r="O29" s="21">
        <f t="shared" ref="O29:O42" si="25">I29-F29</f>
        <v>0</v>
      </c>
      <c r="P29" s="22">
        <f t="shared" ref="P29:P42" si="26">J29-G29</f>
        <v>152.19677900000002</v>
      </c>
      <c r="Q29" s="19">
        <f t="shared" ref="Q29:Q42" si="27">H29/B29*100</f>
        <v>10.549241284916201</v>
      </c>
      <c r="R29" s="19" t="e">
        <f t="shared" ref="R29:R42" si="28">I29/C29*100</f>
        <v>#DIV/0!</v>
      </c>
      <c r="S29" s="20">
        <f t="shared" ref="S29:S42" si="29">J29/D29*100</f>
        <v>10.549241284916201</v>
      </c>
    </row>
    <row r="30" spans="1:19" x14ac:dyDescent="0.25">
      <c r="A30" s="31" t="s">
        <v>44</v>
      </c>
      <c r="B30" s="19">
        <v>346</v>
      </c>
      <c r="C30" s="19">
        <v>91.3</v>
      </c>
      <c r="D30" s="20">
        <f t="shared" si="19"/>
        <v>437.3</v>
      </c>
      <c r="E30" s="19"/>
      <c r="F30" s="19">
        <v>2.78</v>
      </c>
      <c r="G30" s="20">
        <f t="shared" si="20"/>
        <v>2.78</v>
      </c>
      <c r="H30" s="19">
        <v>11.63</v>
      </c>
      <c r="I30" s="19">
        <v>1.8</v>
      </c>
      <c r="J30" s="20">
        <f t="shared" si="21"/>
        <v>13.430000000000001</v>
      </c>
      <c r="K30" s="19" t="e">
        <f t="shared" si="2"/>
        <v>#DIV/0!</v>
      </c>
      <c r="L30" s="19">
        <f t="shared" si="22"/>
        <v>64.748201438848923</v>
      </c>
      <c r="M30" s="20">
        <f t="shared" si="23"/>
        <v>483.09352517985616</v>
      </c>
      <c r="N30" s="21">
        <f t="shared" si="24"/>
        <v>11.63</v>
      </c>
      <c r="O30" s="21">
        <f t="shared" si="25"/>
        <v>-0.97999999999999976</v>
      </c>
      <c r="P30" s="22">
        <f t="shared" si="26"/>
        <v>10.650000000000002</v>
      </c>
      <c r="Q30" s="19">
        <f t="shared" si="27"/>
        <v>3.3612716763005785</v>
      </c>
      <c r="R30" s="19">
        <f t="shared" si="28"/>
        <v>1.9715224534501645</v>
      </c>
      <c r="S30" s="20">
        <f t="shared" si="29"/>
        <v>3.0711182254745029</v>
      </c>
    </row>
    <row r="31" spans="1:19" ht="22.5" x14ac:dyDescent="0.25">
      <c r="A31" s="18" t="s">
        <v>31</v>
      </c>
      <c r="B31" s="19">
        <v>105.47</v>
      </c>
      <c r="C31" s="19"/>
      <c r="D31" s="20">
        <f t="shared" si="19"/>
        <v>105.47</v>
      </c>
      <c r="E31" s="19">
        <v>19.06053</v>
      </c>
      <c r="F31" s="19"/>
      <c r="G31" s="20">
        <f t="shared" si="20"/>
        <v>19.06053</v>
      </c>
      <c r="H31" s="19">
        <v>1.9739800000000001</v>
      </c>
      <c r="I31" s="19"/>
      <c r="J31" s="20">
        <f t="shared" si="21"/>
        <v>1.9739800000000001</v>
      </c>
      <c r="K31" s="19">
        <f t="shared" si="2"/>
        <v>10.356375189986847</v>
      </c>
      <c r="L31" s="19" t="e">
        <f t="shared" si="22"/>
        <v>#DIV/0!</v>
      </c>
      <c r="M31" s="20">
        <f t="shared" si="23"/>
        <v>10.356375189986847</v>
      </c>
      <c r="N31" s="21">
        <f t="shared" si="24"/>
        <v>-17.086549999999999</v>
      </c>
      <c r="O31" s="21">
        <f t="shared" si="25"/>
        <v>0</v>
      </c>
      <c r="P31" s="22">
        <f t="shared" si="26"/>
        <v>-17.086549999999999</v>
      </c>
      <c r="Q31" s="19">
        <f t="shared" si="27"/>
        <v>1.8716032995164504</v>
      </c>
      <c r="R31" s="19" t="e">
        <f t="shared" si="28"/>
        <v>#DIV/0!</v>
      </c>
      <c r="S31" s="20">
        <f t="shared" si="29"/>
        <v>1.8716032995164504</v>
      </c>
    </row>
    <row r="32" spans="1:19" ht="33.75" x14ac:dyDescent="0.25">
      <c r="A32" s="18" t="s">
        <v>32</v>
      </c>
      <c r="B32" s="19">
        <v>0</v>
      </c>
      <c r="C32" s="19">
        <v>0</v>
      </c>
      <c r="D32" s="20">
        <f t="shared" si="19"/>
        <v>0</v>
      </c>
      <c r="E32" s="19">
        <v>0</v>
      </c>
      <c r="F32" s="19">
        <v>0</v>
      </c>
      <c r="G32" s="20">
        <f t="shared" si="20"/>
        <v>0</v>
      </c>
      <c r="H32" s="19">
        <v>0.183</v>
      </c>
      <c r="I32" s="19">
        <v>0</v>
      </c>
      <c r="J32" s="20">
        <f t="shared" si="21"/>
        <v>0.183</v>
      </c>
      <c r="K32" s="19" t="e">
        <f t="shared" si="2"/>
        <v>#DIV/0!</v>
      </c>
      <c r="L32" s="19" t="e">
        <f t="shared" si="22"/>
        <v>#DIV/0!</v>
      </c>
      <c r="M32" s="20" t="e">
        <f t="shared" si="23"/>
        <v>#DIV/0!</v>
      </c>
      <c r="N32" s="21">
        <f t="shared" si="24"/>
        <v>0.183</v>
      </c>
      <c r="O32" s="21">
        <f t="shared" si="25"/>
        <v>0</v>
      </c>
      <c r="P32" s="22">
        <f t="shared" si="26"/>
        <v>0.183</v>
      </c>
      <c r="Q32" s="19" t="e">
        <f t="shared" si="27"/>
        <v>#DIV/0!</v>
      </c>
      <c r="R32" s="19" t="e">
        <f t="shared" si="28"/>
        <v>#DIV/0!</v>
      </c>
      <c r="S32" s="20" t="e">
        <f t="shared" si="29"/>
        <v>#DIV/0!</v>
      </c>
    </row>
    <row r="33" spans="1:19" x14ac:dyDescent="0.25">
      <c r="A33" s="31" t="s">
        <v>45</v>
      </c>
      <c r="B33" s="19"/>
      <c r="C33" s="19"/>
      <c r="D33" s="20">
        <f t="shared" si="19"/>
        <v>0</v>
      </c>
      <c r="E33" s="19"/>
      <c r="F33" s="19"/>
      <c r="G33" s="20">
        <f t="shared" si="20"/>
        <v>0</v>
      </c>
      <c r="H33" s="19">
        <v>0.18</v>
      </c>
      <c r="I33" s="19"/>
      <c r="J33" s="20">
        <f t="shared" si="21"/>
        <v>0.18</v>
      </c>
      <c r="K33" s="19" t="e">
        <f t="shared" si="2"/>
        <v>#DIV/0!</v>
      </c>
      <c r="L33" s="19" t="e">
        <f t="shared" si="22"/>
        <v>#DIV/0!</v>
      </c>
      <c r="M33" s="20" t="e">
        <f t="shared" si="23"/>
        <v>#DIV/0!</v>
      </c>
      <c r="N33" s="21">
        <f t="shared" si="24"/>
        <v>0.18</v>
      </c>
      <c r="O33" s="21">
        <f t="shared" si="25"/>
        <v>0</v>
      </c>
      <c r="P33" s="22">
        <f t="shared" si="26"/>
        <v>0.18</v>
      </c>
      <c r="Q33" s="19" t="e">
        <f t="shared" si="27"/>
        <v>#DIV/0!</v>
      </c>
      <c r="R33" s="19" t="e">
        <f t="shared" si="28"/>
        <v>#DIV/0!</v>
      </c>
      <c r="S33" s="20" t="e">
        <f t="shared" si="29"/>
        <v>#DIV/0!</v>
      </c>
    </row>
    <row r="34" spans="1:19" x14ac:dyDescent="0.25">
      <c r="A34" s="31" t="s">
        <v>46</v>
      </c>
      <c r="B34" s="19"/>
      <c r="C34" s="19"/>
      <c r="D34" s="20">
        <f t="shared" si="19"/>
        <v>0</v>
      </c>
      <c r="E34" s="19"/>
      <c r="F34" s="19"/>
      <c r="G34" s="20">
        <f t="shared" si="20"/>
        <v>0</v>
      </c>
      <c r="H34" s="19"/>
      <c r="I34" s="19"/>
      <c r="J34" s="20">
        <f t="shared" si="21"/>
        <v>0</v>
      </c>
      <c r="K34" s="19" t="e">
        <f t="shared" si="2"/>
        <v>#DIV/0!</v>
      </c>
      <c r="L34" s="19" t="e">
        <f t="shared" si="22"/>
        <v>#DIV/0!</v>
      </c>
      <c r="M34" s="20" t="e">
        <f t="shared" si="23"/>
        <v>#DIV/0!</v>
      </c>
      <c r="N34" s="21">
        <f t="shared" si="24"/>
        <v>0</v>
      </c>
      <c r="O34" s="21">
        <f t="shared" si="25"/>
        <v>0</v>
      </c>
      <c r="P34" s="22">
        <f t="shared" si="26"/>
        <v>0</v>
      </c>
      <c r="Q34" s="19" t="e">
        <f t="shared" si="27"/>
        <v>#DIV/0!</v>
      </c>
      <c r="R34" s="19" t="e">
        <f t="shared" si="28"/>
        <v>#DIV/0!</v>
      </c>
      <c r="S34" s="20" t="e">
        <f t="shared" si="29"/>
        <v>#DIV/0!</v>
      </c>
    </row>
    <row r="35" spans="1:19" ht="22.5" x14ac:dyDescent="0.25">
      <c r="A35" s="18" t="s">
        <v>33</v>
      </c>
      <c r="B35" s="19">
        <v>1325</v>
      </c>
      <c r="C35" s="19">
        <v>0</v>
      </c>
      <c r="D35" s="20">
        <f t="shared" si="19"/>
        <v>1325</v>
      </c>
      <c r="E35" s="19">
        <v>7.1656000000000004</v>
      </c>
      <c r="F35" s="19">
        <v>0</v>
      </c>
      <c r="G35" s="20">
        <f t="shared" si="20"/>
        <v>7.1656000000000004</v>
      </c>
      <c r="H35" s="19">
        <v>258.56646999999998</v>
      </c>
      <c r="I35" s="19">
        <v>0</v>
      </c>
      <c r="J35" s="20">
        <f t="shared" si="21"/>
        <v>258.56646999999998</v>
      </c>
      <c r="K35" s="19">
        <f t="shared" si="2"/>
        <v>3608.4413028915924</v>
      </c>
      <c r="L35" s="19" t="e">
        <f t="shared" si="22"/>
        <v>#DIV/0!</v>
      </c>
      <c r="M35" s="20">
        <f t="shared" si="23"/>
        <v>3608.4413028915924</v>
      </c>
      <c r="N35" s="21">
        <f t="shared" si="24"/>
        <v>251.40086999999997</v>
      </c>
      <c r="O35" s="21">
        <f t="shared" si="25"/>
        <v>0</v>
      </c>
      <c r="P35" s="22">
        <f t="shared" si="26"/>
        <v>251.40086999999997</v>
      </c>
      <c r="Q35" s="19">
        <f t="shared" si="27"/>
        <v>19.514450566037734</v>
      </c>
      <c r="R35" s="19" t="e">
        <f t="shared" si="28"/>
        <v>#DIV/0!</v>
      </c>
      <c r="S35" s="20">
        <f t="shared" si="29"/>
        <v>19.514450566037734</v>
      </c>
    </row>
    <row r="36" spans="1:19" x14ac:dyDescent="0.25">
      <c r="A36" s="31" t="s">
        <v>47</v>
      </c>
      <c r="B36" s="19"/>
      <c r="C36" s="19"/>
      <c r="D36" s="20">
        <f t="shared" si="19"/>
        <v>0</v>
      </c>
      <c r="E36" s="19">
        <v>7.17</v>
      </c>
      <c r="F36" s="19"/>
      <c r="G36" s="20">
        <f t="shared" si="20"/>
        <v>7.17</v>
      </c>
      <c r="H36" s="19">
        <v>258.57</v>
      </c>
      <c r="I36" s="19"/>
      <c r="J36" s="20">
        <f t="shared" si="21"/>
        <v>258.57</v>
      </c>
      <c r="K36" s="19">
        <f t="shared" si="2"/>
        <v>3606.2761506276152</v>
      </c>
      <c r="L36" s="19" t="e">
        <f t="shared" si="22"/>
        <v>#DIV/0!</v>
      </c>
      <c r="M36" s="20">
        <f t="shared" si="23"/>
        <v>3606.2761506276152</v>
      </c>
      <c r="N36" s="21">
        <f t="shared" si="24"/>
        <v>251.4</v>
      </c>
      <c r="O36" s="21">
        <f t="shared" si="25"/>
        <v>0</v>
      </c>
      <c r="P36" s="22">
        <f t="shared" si="26"/>
        <v>251.4</v>
      </c>
      <c r="Q36" s="19" t="e">
        <f t="shared" si="27"/>
        <v>#DIV/0!</v>
      </c>
      <c r="R36" s="19" t="e">
        <f t="shared" si="28"/>
        <v>#DIV/0!</v>
      </c>
      <c r="S36" s="20" t="e">
        <f t="shared" si="29"/>
        <v>#DIV/0!</v>
      </c>
    </row>
    <row r="37" spans="1:19" x14ac:dyDescent="0.25">
      <c r="A37" s="31" t="s">
        <v>48</v>
      </c>
      <c r="B37" s="19">
        <v>1325</v>
      </c>
      <c r="C37" s="19"/>
      <c r="D37" s="20">
        <f t="shared" si="19"/>
        <v>1325</v>
      </c>
      <c r="E37" s="19"/>
      <c r="F37" s="19"/>
      <c r="G37" s="20">
        <f t="shared" si="20"/>
        <v>0</v>
      </c>
      <c r="H37" s="19"/>
      <c r="I37" s="19"/>
      <c r="J37" s="20">
        <f t="shared" si="21"/>
        <v>0</v>
      </c>
      <c r="K37" s="19" t="e">
        <f t="shared" si="2"/>
        <v>#DIV/0!</v>
      </c>
      <c r="L37" s="19" t="e">
        <f t="shared" si="22"/>
        <v>#DIV/0!</v>
      </c>
      <c r="M37" s="20" t="e">
        <f t="shared" si="23"/>
        <v>#DIV/0!</v>
      </c>
      <c r="N37" s="21">
        <f t="shared" si="24"/>
        <v>0</v>
      </c>
      <c r="O37" s="21">
        <f t="shared" si="25"/>
        <v>0</v>
      </c>
      <c r="P37" s="22">
        <f t="shared" si="26"/>
        <v>0</v>
      </c>
      <c r="Q37" s="19">
        <f t="shared" si="27"/>
        <v>0</v>
      </c>
      <c r="R37" s="19" t="e">
        <f t="shared" si="28"/>
        <v>#DIV/0!</v>
      </c>
      <c r="S37" s="20">
        <f t="shared" si="29"/>
        <v>0</v>
      </c>
    </row>
    <row r="38" spans="1:19" ht="22.5" x14ac:dyDescent="0.25">
      <c r="A38" s="18" t="s">
        <v>34</v>
      </c>
      <c r="B38" s="19"/>
      <c r="C38" s="19"/>
      <c r="D38" s="20">
        <f t="shared" si="19"/>
        <v>0</v>
      </c>
      <c r="E38" s="19"/>
      <c r="F38" s="19"/>
      <c r="G38" s="20">
        <f t="shared" si="20"/>
        <v>0</v>
      </c>
      <c r="H38" s="19"/>
      <c r="I38" s="19"/>
      <c r="J38" s="20">
        <f t="shared" si="21"/>
        <v>0</v>
      </c>
      <c r="K38" s="19" t="e">
        <f t="shared" si="2"/>
        <v>#DIV/0!</v>
      </c>
      <c r="L38" s="19" t="e">
        <f t="shared" si="22"/>
        <v>#DIV/0!</v>
      </c>
      <c r="M38" s="20" t="e">
        <f t="shared" si="23"/>
        <v>#DIV/0!</v>
      </c>
      <c r="N38" s="21">
        <f t="shared" si="24"/>
        <v>0</v>
      </c>
      <c r="O38" s="21">
        <f t="shared" si="25"/>
        <v>0</v>
      </c>
      <c r="P38" s="22">
        <f t="shared" si="26"/>
        <v>0</v>
      </c>
      <c r="Q38" s="19" t="e">
        <f t="shared" si="27"/>
        <v>#DIV/0!</v>
      </c>
      <c r="R38" s="19" t="e">
        <f t="shared" si="28"/>
        <v>#DIV/0!</v>
      </c>
      <c r="S38" s="20" t="e">
        <f t="shared" si="29"/>
        <v>#DIV/0!</v>
      </c>
    </row>
    <row r="39" spans="1:19" ht="22.5" x14ac:dyDescent="0.25">
      <c r="A39" s="18" t="s">
        <v>35</v>
      </c>
      <c r="B39" s="19">
        <v>1700</v>
      </c>
      <c r="C39" s="19"/>
      <c r="D39" s="20">
        <f t="shared" si="19"/>
        <v>1700</v>
      </c>
      <c r="E39" s="19">
        <v>62.772869999999998</v>
      </c>
      <c r="F39" s="19">
        <v>0</v>
      </c>
      <c r="G39" s="20">
        <f t="shared" si="20"/>
        <v>62.772869999999998</v>
      </c>
      <c r="H39" s="19">
        <v>2773.6453299999998</v>
      </c>
      <c r="I39" s="19">
        <v>0</v>
      </c>
      <c r="J39" s="20">
        <f t="shared" si="21"/>
        <v>2773.6453299999998</v>
      </c>
      <c r="K39" s="19">
        <f t="shared" si="2"/>
        <v>4418.5415291669788</v>
      </c>
      <c r="L39" s="19" t="e">
        <f t="shared" si="22"/>
        <v>#DIV/0!</v>
      </c>
      <c r="M39" s="20">
        <f t="shared" si="23"/>
        <v>4418.5415291669788</v>
      </c>
      <c r="N39" s="21">
        <f t="shared" si="24"/>
        <v>2710.87246</v>
      </c>
      <c r="O39" s="21">
        <f t="shared" si="25"/>
        <v>0</v>
      </c>
      <c r="P39" s="22">
        <f t="shared" si="26"/>
        <v>2710.87246</v>
      </c>
      <c r="Q39" s="19">
        <f t="shared" si="27"/>
        <v>163.15560764705882</v>
      </c>
      <c r="R39" s="19" t="e">
        <f t="shared" si="28"/>
        <v>#DIV/0!</v>
      </c>
      <c r="S39" s="20">
        <f t="shared" si="29"/>
        <v>163.15560764705882</v>
      </c>
    </row>
    <row r="40" spans="1:19" x14ac:dyDescent="0.25">
      <c r="A40" s="18" t="s">
        <v>36</v>
      </c>
      <c r="B40" s="19">
        <f t="shared" ref="B40:I40" si="30">B41+B42</f>
        <v>0</v>
      </c>
      <c r="C40" s="19">
        <f t="shared" si="30"/>
        <v>0</v>
      </c>
      <c r="D40" s="20">
        <f t="shared" si="19"/>
        <v>0</v>
      </c>
      <c r="E40" s="19">
        <f t="shared" ref="E40:F40" si="31">E41+E42</f>
        <v>8544.3860000000004</v>
      </c>
      <c r="F40" s="19">
        <f t="shared" si="31"/>
        <v>0</v>
      </c>
      <c r="G40" s="20">
        <f>SUM(G41:G42)</f>
        <v>22.79</v>
      </c>
      <c r="H40" s="19">
        <f t="shared" si="30"/>
        <v>31.782630000000001</v>
      </c>
      <c r="I40" s="19">
        <f t="shared" si="30"/>
        <v>6.2399999999999999E-3</v>
      </c>
      <c r="J40" s="20">
        <f t="shared" si="21"/>
        <v>31.788869999999999</v>
      </c>
      <c r="K40" s="19">
        <f t="shared" si="2"/>
        <v>0.37197090580879655</v>
      </c>
      <c r="L40" s="19" t="e">
        <f t="shared" si="22"/>
        <v>#DIV/0!</v>
      </c>
      <c r="M40" s="20">
        <f t="shared" si="23"/>
        <v>139.4860465116279</v>
      </c>
      <c r="N40" s="21">
        <f t="shared" si="24"/>
        <v>-8512.6033700000007</v>
      </c>
      <c r="O40" s="21">
        <f t="shared" si="25"/>
        <v>6.2399999999999999E-3</v>
      </c>
      <c r="P40" s="22">
        <f t="shared" si="26"/>
        <v>8.9988700000000001</v>
      </c>
      <c r="Q40" s="19" t="e">
        <f t="shared" si="27"/>
        <v>#DIV/0!</v>
      </c>
      <c r="R40" s="19" t="e">
        <f t="shared" si="28"/>
        <v>#DIV/0!</v>
      </c>
      <c r="S40" s="20" t="e">
        <f t="shared" si="29"/>
        <v>#DIV/0!</v>
      </c>
    </row>
    <row r="41" spans="1:19" x14ac:dyDescent="0.25">
      <c r="A41" s="30" t="s">
        <v>37</v>
      </c>
      <c r="B41" s="19"/>
      <c r="C41" s="19"/>
      <c r="D41" s="20">
        <f t="shared" si="19"/>
        <v>0</v>
      </c>
      <c r="E41" s="19">
        <v>8526.3860000000004</v>
      </c>
      <c r="F41" s="19">
        <v>0</v>
      </c>
      <c r="G41" s="20">
        <v>4.79</v>
      </c>
      <c r="H41" s="19">
        <v>31.70243</v>
      </c>
      <c r="I41" s="19">
        <f>6.24/1000</f>
        <v>6.2399999999999999E-3</v>
      </c>
      <c r="J41" s="20">
        <f t="shared" si="21"/>
        <v>31.708669999999998</v>
      </c>
      <c r="K41" s="19">
        <f t="shared" si="2"/>
        <v>0.37181556171630042</v>
      </c>
      <c r="L41" s="19" t="e">
        <f t="shared" si="22"/>
        <v>#DIV/0!</v>
      </c>
      <c r="M41" s="20">
        <f t="shared" si="23"/>
        <v>661.97640918580362</v>
      </c>
      <c r="N41" s="21">
        <f t="shared" si="24"/>
        <v>-8494.6835700000011</v>
      </c>
      <c r="O41" s="21">
        <f t="shared" si="25"/>
        <v>6.2399999999999999E-3</v>
      </c>
      <c r="P41" s="22">
        <f t="shared" si="26"/>
        <v>26.918669999999999</v>
      </c>
      <c r="Q41" s="19" t="e">
        <f t="shared" si="27"/>
        <v>#DIV/0!</v>
      </c>
      <c r="R41" s="19" t="e">
        <f t="shared" si="28"/>
        <v>#DIV/0!</v>
      </c>
      <c r="S41" s="20" t="e">
        <f t="shared" si="29"/>
        <v>#DIV/0!</v>
      </c>
    </row>
    <row r="42" spans="1:19" x14ac:dyDescent="0.25">
      <c r="A42" s="30" t="s">
        <v>38</v>
      </c>
      <c r="B42" s="20"/>
      <c r="C42" s="20"/>
      <c r="D42" s="20">
        <f t="shared" si="19"/>
        <v>0</v>
      </c>
      <c r="E42" s="19">
        <v>18</v>
      </c>
      <c r="F42" s="20">
        <v>0</v>
      </c>
      <c r="G42" s="20">
        <f t="shared" si="20"/>
        <v>18</v>
      </c>
      <c r="H42" s="19">
        <f>80.2/1000</f>
        <v>8.0200000000000007E-2</v>
      </c>
      <c r="I42" s="20">
        <v>0</v>
      </c>
      <c r="J42" s="20">
        <f t="shared" si="21"/>
        <v>8.0200000000000007E-2</v>
      </c>
      <c r="K42" s="19">
        <f t="shared" si="2"/>
        <v>0.44555555555555565</v>
      </c>
      <c r="L42" s="19" t="e">
        <f t="shared" si="22"/>
        <v>#DIV/0!</v>
      </c>
      <c r="M42" s="20">
        <f t="shared" si="23"/>
        <v>0.44555555555555565</v>
      </c>
      <c r="N42" s="21">
        <f t="shared" si="24"/>
        <v>-17.919799999999999</v>
      </c>
      <c r="O42" s="21">
        <f t="shared" si="25"/>
        <v>0</v>
      </c>
      <c r="P42" s="22">
        <f t="shared" si="26"/>
        <v>-17.919799999999999</v>
      </c>
      <c r="Q42" s="19" t="e">
        <f t="shared" si="27"/>
        <v>#DIV/0!</v>
      </c>
      <c r="R42" s="19" t="e">
        <f t="shared" si="28"/>
        <v>#DIV/0!</v>
      </c>
      <c r="S42" s="20" t="e">
        <f t="shared" si="29"/>
        <v>#DIV/0!</v>
      </c>
    </row>
    <row r="43" spans="1:19" x14ac:dyDescent="0.25">
      <c r="E43" s="6"/>
    </row>
  </sheetData>
  <mergeCells count="22">
    <mergeCell ref="Q4:Q5"/>
    <mergeCell ref="R4:R5"/>
    <mergeCell ref="S4:S5"/>
    <mergeCell ref="Q3:S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N3:P4"/>
    <mergeCell ref="A3:A5"/>
    <mergeCell ref="B3:D3"/>
    <mergeCell ref="E3:G3"/>
    <mergeCell ref="H3:J3"/>
    <mergeCell ref="K3:M3"/>
    <mergeCell ref="K4:K5"/>
    <mergeCell ref="L4:L5"/>
    <mergeCell ref="M4:M5"/>
  </mergeCells>
  <pageMargins left="0.7" right="0.7" top="0.75" bottom="0.75" header="0.3" footer="0.3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trial</dc:creator>
  <cp:lastModifiedBy>trial</cp:lastModifiedBy>
  <cp:lastPrinted>2017-02-10T04:18:05Z</cp:lastPrinted>
  <dcterms:created xsi:type="dcterms:W3CDTF">2017-02-09T08:04:04Z</dcterms:created>
  <dcterms:modified xsi:type="dcterms:W3CDTF">2017-02-10T06:15:36Z</dcterms:modified>
</cp:coreProperties>
</file>