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1" sheetId="1" r:id="rId1"/>
    <sheet name="прил 5" sheetId="2" state="hidden" r:id="rId2"/>
    <sheet name="пр2" sheetId="3" r:id="rId3"/>
    <sheet name="прил7" sheetId="4" state="hidden" r:id="rId4"/>
    <sheet name="пр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state="hidden" r:id="rId12"/>
    <sheet name="Лист4" sheetId="13" state="hidden" r:id="rId13"/>
  </sheets>
  <externalReferences>
    <externalReference r:id="rId16"/>
  </externalReferences>
  <definedNames>
    <definedName name="_Toc105952697" localSheetId="2">'пр2'!$A$2</definedName>
    <definedName name="_Toc105952697" localSheetId="3">'прил7'!$A$2</definedName>
    <definedName name="_Toc105952698" localSheetId="2">'пр2'!#REF!</definedName>
    <definedName name="_Toc105952698" localSheetId="3">'прил7'!#REF!</definedName>
    <definedName name="_xlnm.Print_Titles" localSheetId="0">'пр1'!$4:$5</definedName>
    <definedName name="_xlnm.Print_Titles" localSheetId="1">'прил 5'!$4:$5</definedName>
    <definedName name="_xlnm.Print_Area" localSheetId="7">'lkz hf,kj'!$A$1:$M$91</definedName>
    <definedName name="_xlnm.Print_Area" localSheetId="0">'пр1'!$A$1:$H$63</definedName>
    <definedName name="_xlnm.Print_Area" localSheetId="2">'пр2'!$A$1:$H$43</definedName>
    <definedName name="_xlnm.Print_Area" localSheetId="4">'пр3'!$A$1:$R$240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 refMode="R1C1"/>
</workbook>
</file>

<file path=xl/sharedStrings.xml><?xml version="1.0" encoding="utf-8"?>
<sst xmlns="http://schemas.openxmlformats.org/spreadsheetml/2006/main" count="6101" uniqueCount="500">
  <si>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</si>
  <si>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</si>
  <si>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</si>
  <si>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</si>
  <si>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</si>
  <si>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</si>
  <si>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</si>
  <si>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</si>
  <si>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</si>
  <si>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</si>
  <si>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</si>
  <si>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</si>
  <si>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</si>
  <si>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</si>
  <si>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</si>
  <si>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</si>
  <si>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</si>
  <si>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</si>
  <si>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</si>
  <si>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</si>
  <si>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</si>
  <si>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</si>
  <si>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</si>
  <si>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</si>
  <si>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</si>
  <si>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</si>
  <si>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</si>
  <si>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</si>
  <si>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</si>
  <si>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</si>
  <si>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</si>
  <si>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</si>
  <si>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</si>
  <si>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</si>
  <si>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</si>
  <si>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</si>
  <si>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</si>
  <si>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</si>
  <si>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</si>
  <si>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</si>
  <si>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</si>
  <si>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</si>
  <si>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</si>
  <si>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</si>
  <si>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</si>
  <si>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</si>
  <si>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</si>
  <si>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</si>
  <si>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</si>
  <si>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</si>
  <si>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</si>
  <si>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</si>
  <si>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</si>
  <si>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</si>
  <si>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</si>
  <si>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</si>
  <si>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</si>
  <si>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</si>
  <si>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</si>
  <si>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</si>
  <si>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</si>
  <si>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</si>
  <si>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</si>
  <si>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</si>
  <si>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</si>
  <si>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</si>
  <si>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</si>
  <si>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</si>
  <si>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</si>
  <si>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</si>
  <si>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</si>
  <si>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</si>
  <si>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</si>
  <si>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</si>
  <si>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</si>
  <si>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</si>
  <si>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</si>
  <si>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</si>
  <si>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</si>
  <si>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</si>
  <si>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</si>
  <si>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</si>
  <si>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</si>
  <si>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</si>
  <si>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</si>
  <si>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</si>
  <si>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</si>
  <si>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</si>
  <si>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</si>
  <si>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</si>
  <si>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</si>
  <si>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</si>
  <si>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</si>
  <si>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</si>
  <si>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</si>
  <si>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</si>
  <si>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</si>
  <si>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</si>
  <si>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</si>
  <si>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</si>
  <si>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</si>
  <si>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</si>
  <si>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</si>
  <si>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</si>
  <si>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</si>
  <si>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</si>
  <si>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</si>
  <si>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</si>
  <si>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</si>
  <si>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</si>
  <si>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</si>
  <si>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</si>
  <si>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</si>
  <si>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</si>
  <si>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</si>
  <si>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</si>
  <si>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</si>
  <si>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</si>
  <si>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</si>
  <si>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</si>
  <si>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</si>
  <si>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</si>
  <si>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</si>
  <si>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</si>
  <si>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</si>
  <si>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</si>
  <si>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</si>
  <si>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</si>
  <si>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</si>
  <si>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</si>
  <si>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</si>
  <si>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</si>
  <si>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</si>
  <si>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</si>
  <si>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</si>
  <si>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</si>
  <si>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</si>
  <si>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</si>
  <si>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</si>
  <si>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</si>
  <si>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</si>
  <si>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</si>
  <si>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</si>
  <si>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</si>
  <si>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</si>
  <si>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</si>
  <si>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</si>
  <si>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</si>
  <si>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</si>
  <si>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</si>
  <si>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</si>
  <si>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</si>
  <si>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</si>
  <si>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</si>
  <si>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</si>
  <si>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</si>
  <si>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</si>
  <si>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</si>
  <si>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</si>
  <si>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</si>
  <si>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</si>
  <si>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</si>
  <si>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</si>
  <si>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</si>
  <si>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</si>
  <si>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</si>
  <si>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</si>
  <si>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</si>
  <si>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</si>
  <si>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</si>
  <si>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</si>
  <si>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</si>
  <si>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</si>
  <si>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</si>
  <si>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</si>
  <si>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</si>
  <si>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</si>
  <si>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</si>
  <si>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</si>
  <si>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</si>
  <si>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</si>
  <si>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</si>
  <si>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</si>
  <si>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</si>
  <si>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</si>
  <si>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</si>
  <si>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</si>
  <si>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</si>
  <si>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</si>
  <si>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</si>
  <si>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</si>
  <si>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</si>
  <si>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</si>
  <si>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</si>
  <si>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</si>
  <si>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</si>
  <si>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</si>
  <si>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</si>
  <si>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</si>
  <si>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</si>
  <si>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</si>
  <si>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</si>
  <si>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</si>
  <si>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</si>
  <si>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</si>
  <si>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</si>
  <si>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</si>
  <si>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</si>
  <si>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</si>
  <si>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</si>
  <si>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</si>
  <si>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</si>
  <si>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</si>
  <si>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</si>
  <si>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</si>
  <si>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</si>
  <si>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</si>
  <si>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</si>
  <si>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</si>
  <si>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</si>
  <si>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</si>
  <si>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</si>
  <si>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</si>
  <si>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</si>
  <si>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</si>
  <si>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</si>
  <si>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</si>
  <si>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</si>
  <si>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</si>
  <si>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</si>
  <si>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</si>
  <si>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</si>
  <si>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</si>
  <si>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</si>
  <si>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</si>
  <si>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</si>
  <si>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</si>
  <si>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</si>
  <si>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</si>
  <si>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</si>
  <si>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</si>
  <si>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</si>
  <si>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</si>
  <si>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</si>
  <si>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</si>
  <si>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</si>
  <si>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</si>
  <si>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</si>
  <si>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</si>
  <si>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</si>
  <si>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</si>
  <si>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</si>
  <si>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</si>
  <si>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</si>
  <si>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</si>
  <si>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</si>
  <si>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</si>
  <si>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</si>
  <si>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</si>
  <si>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</si>
  <si>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</si>
  <si>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</si>
  <si>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</si>
  <si>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</si>
  <si>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</si>
  <si>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</si>
  <si>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</si>
  <si>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</si>
  <si>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</si>
  <si>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</si>
  <si>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</si>
  <si>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</si>
  <si>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</si>
  <si>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</si>
  <si>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</si>
  <si>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</si>
  <si>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</si>
  <si>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</si>
  <si>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</si>
  <si>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</si>
  <si>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</si>
  <si>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</si>
  <si>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</si>
  <si>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</si>
  <si>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</si>
  <si>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</si>
  <si>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</si>
  <si>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</si>
  <si>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</si>
  <si>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</si>
  <si>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</si>
  <si>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</si>
  <si>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</si>
  <si>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</si>
  <si>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</si>
  <si>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</si>
  <si>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</si>
  <si>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</si>
  <si>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</si>
  <si>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</si>
  <si>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</si>
  <si>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</si>
  <si>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</si>
  <si>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</si>
  <si>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</si>
  <si>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</si>
  <si>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</si>
  <si>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</si>
  <si>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</si>
  <si>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</si>
  <si>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</si>
  <si>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</si>
  <si>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</si>
  <si>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</si>
  <si>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</si>
  <si>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</si>
  <si>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</si>
  <si>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</si>
  <si>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</si>
  <si>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</si>
  <si>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</si>
  <si>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</si>
  <si>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</si>
  <si>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</si>
  <si>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</si>
  <si>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</si>
  <si>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</si>
  <si>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</si>
  <si>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</si>
  <si>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</si>
  <si>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</si>
  <si>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</si>
  <si>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</si>
  <si>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</si>
  <si>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</si>
  <si>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</si>
  <si>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</si>
  <si>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</si>
  <si>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</si>
  <si>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</si>
  <si>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</si>
  <si>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</si>
  <si>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</si>
  <si>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</si>
  <si>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</si>
  <si>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</si>
  <si>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</si>
  <si>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</si>
  <si>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</si>
  <si>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</si>
  <si>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</si>
  <si>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</si>
  <si>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</si>
  <si>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</si>
  <si>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</si>
  <si>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</si>
  <si>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</si>
  <si>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</si>
  <si>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</si>
  <si>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</si>
  <si>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</si>
  <si>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</si>
  <si>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</si>
  <si>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</si>
  <si>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</si>
  <si>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</si>
  <si>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</si>
  <si>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</si>
  <si>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</si>
  <si>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</si>
  <si>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</si>
  <si>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</si>
  <si>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</si>
  <si>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</si>
  <si>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</si>
  <si>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</si>
  <si>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</si>
  <si>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</si>
  <si>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</si>
  <si>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</si>
  <si>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</si>
  <si>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</si>
  <si>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</si>
  <si>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</si>
  <si>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</si>
  <si>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</si>
  <si>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</si>
  <si>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</si>
  <si>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</si>
  <si>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</si>
  <si>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</si>
  <si>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</si>
  <si>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</si>
  <si>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</si>
  <si>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</si>
  <si>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</si>
  <si>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</si>
  <si>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</si>
  <si>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</si>
  <si>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</si>
  <si>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</si>
  <si>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</si>
  <si>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</si>
  <si>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</si>
  <si>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</si>
  <si>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</si>
  <si>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</si>
  <si>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</si>
  <si>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</si>
  <si>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</si>
  <si>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</si>
  <si>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</si>
  <si>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</si>
  <si>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</si>
  <si>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</si>
  <si>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</si>
  <si>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</si>
  <si>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</si>
  <si>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</si>
  <si>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</si>
  <si>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 xml:space="preserve">Приложение № 9 к решению  "О бюджете муниципального образования "Елинское сельское поселение" на 2018 год и плановый период 2019-2020 гг."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</si>
  <si>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2018 год</t>
  </si>
  <si>
    <t>Специальные расходы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</si>
  <si>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</si>
  <si>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</si>
  <si>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</si>
  <si>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</si>
  <si>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</si>
  <si>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</si>
  <si>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</si>
  <si>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</si>
  <si>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</si>
  <si>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</si>
  <si>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</si>
  <si>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</si>
  <si>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</si>
  <si>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</si>
  <si>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</si>
  <si>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Жорожное хозяйство (дорожные фонды)</t>
  </si>
  <si>
    <t>990А0S8500</t>
  </si>
  <si>
    <t>010A1S8500</t>
  </si>
  <si>
    <t>01303S8500</t>
  </si>
  <si>
    <t>01301S8500</t>
  </si>
  <si>
    <t>Кассовое исполнение</t>
  </si>
  <si>
    <t>Процент исполнения плана %</t>
  </si>
  <si>
    <t>853</t>
  </si>
  <si>
    <t>Уплата штрафов, пени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</si>
  <si>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</si>
  <si>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Социальная политика</t>
  </si>
  <si>
    <t>СОЦИАЛЬНАЯ ПОЛИТИКА</t>
  </si>
  <si>
    <t>Пенсионное обеспечение</t>
  </si>
  <si>
    <t>10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</si>
  <si>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</si>
  <si>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ябезопасность и правоохранительная деятельность</t>
  </si>
  <si>
    <t>Защита населения и территорий от чрезвычайнных ситуаций природного и техногенного характера, гражданская оборона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</si>
  <si>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</si>
  <si>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</si>
  <si>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 для обеспечения государственных (муниципальных ) нужд</t>
  </si>
  <si>
    <t>9900082100</t>
  </si>
  <si>
    <t>Доплаты к пенсиям муниципальных служащих</t>
  </si>
  <si>
    <t>312</t>
  </si>
  <si>
    <t>Иные выплаты персоналу государственных (муниципальных) органов, за исключением фонда оплаты труда</t>
  </si>
  <si>
    <t>Сведения о ходе исполнения местного бюджета по доходам муниципального образования "Елинское сельское поселение" на 01.04.2019 г.</t>
  </si>
  <si>
    <t>Приложение №1 к Распоряжению о ходе исполнения местного бюджета,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от 12.04.2019г. №07</t>
  </si>
  <si>
    <t>Утвержденная сумма на 2019г</t>
  </si>
  <si>
    <t>2 19 60010 10 0000 150</t>
  </si>
  <si>
    <t>2 02 15000 00 0000 150</t>
  </si>
  <si>
    <t>2 02 15001 10 0000 150</t>
  </si>
  <si>
    <t>2 02 40014 10 0000 150</t>
  </si>
  <si>
    <t>2 02 45160 10 0000 150</t>
  </si>
  <si>
    <t>2 02 30000 00 0000 150</t>
  </si>
  <si>
    <t>2 02 35118 10 0000 150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</si>
  <si>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</si>
  <si>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</si>
  <si>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</si>
  <si>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№2 к Распоряжению о ходе исполнения местного бюджета,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от 12.04.2019г. №07</t>
  </si>
  <si>
    <t>Сведения о ходе исполнения местного бюджета по разделам, подразделам классификации расходов бюджета муниципального образования "Елинское сельское поселение" на 01.04.2019 год</t>
  </si>
  <si>
    <t>Сумма на 2019 год</t>
  </si>
  <si>
    <t>Приложение № 3 к Распоряжению о ходе исполнения местного бюджета, о численности муниципальных служащих органов местного самоуправления, работников муниципальных учреждений с указаниемфактических расходов на оплату труда от 12.04.2019г. № 07</t>
  </si>
  <si>
    <t>Сведения о ходе исполнения местного бюджета муниципального образования "Елинское сельское поселение" по главным распорядителям бюджетных средств, разделам, подразделам, целевым статьям расходов, видам расходов классификации расходов бюджета на 01.04.2019г.</t>
  </si>
  <si>
    <t>1 17 01050 10 0000 180</t>
  </si>
  <si>
    <t>Прочие неналоговые доходы</t>
  </si>
  <si>
    <t>Невыясненые поступления, зачесляемые в бюджеты сельских поселений</t>
  </si>
  <si>
    <t>Обеспечение пожарной безопасности</t>
  </si>
  <si>
    <t>Уплата иных платежей</t>
  </si>
  <si>
    <t>Муниципальная программа "Комплексное развитие территории Елинского сельского поселения"</t>
  </si>
  <si>
    <t>АВЦП" Обеспечение деятельности Администрации МО "Елинское сельское поселение".</t>
  </si>
  <si>
    <t>Подпрограмма «Развитие экономического и налогового потенциала Елинского сельского поселения»</t>
  </si>
  <si>
    <t>Обеспечение безопасности населения подпрограммы " Устойчивое развитие систем жизнеобеспечения МО Елинское сельское поселение"</t>
  </si>
  <si>
    <t>ВЦП "Развитие транспортной инфраструктуры Елинского сельского поселения".</t>
  </si>
  <si>
    <t>Подпрограмма "Повышение качества управления муниципальным имуществом и земельными ресурсами Елинского сельского поселения"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</si>
  <si>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поселения"</t>
  </si>
  <si>
    <t>Муниципальная программа "Комплексное развитие территории Елинского сельского поселения."</t>
  </si>
  <si>
    <t>Подпрограмма "Устойчивое развитие систем жизнеобеспечения.</t>
  </si>
  <si>
    <t>Коммунальное хозяйство Организация водоснабжения поселения в рамках подпрограммы " Устойчивое развитие систем жизнеобеспечения МО Елинское сельское поселение"</t>
  </si>
  <si>
    <t>Подпрограмма "Развитие социально-культурной сферы  в муниципальном образовании"Елинское сельское поселение"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</si>
  <si>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поселение".</t>
  </si>
  <si>
    <t>Подпрограмма "Развитие социально-культурной сферы  в муниципальном образовании"Елинское сельское поселение."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</si>
  <si>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</si>
  <si>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поселение."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</si>
</sst>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2" fillId="0" borderId="10" xfId="54" applyFont="1" applyFill="1" applyBorder="1" applyAlignment="1">
      <alignment horizontal="left" wrapText="1"/>
      <protection/>
    </xf>
    <xf numFmtId="0" fontId="52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1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2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8" fillId="26" borderId="10" xfId="0" applyNumberFormat="1" applyFont="1" applyFill="1" applyBorder="1" applyAlignment="1">
      <alignment horizontal="center" vertical="center" wrapText="1"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1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2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2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1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27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5" fillId="0" borderId="2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/>
    </xf>
    <xf numFmtId="0" fontId="8" fillId="27" borderId="17" xfId="0" applyNumberFormat="1" applyFont="1" applyFill="1" applyBorder="1" applyAlignment="1" applyProtection="1">
      <alignment wrapText="1"/>
      <protection/>
    </xf>
    <xf numFmtId="49" fontId="8" fillId="27" borderId="10" xfId="53" applyNumberFormat="1" applyFont="1" applyFill="1" applyBorder="1" applyAlignment="1">
      <alignment vertical="center" wrapText="1"/>
      <protection/>
    </xf>
    <xf numFmtId="0" fontId="8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distributed" wrapText="1"/>
    </xf>
    <xf numFmtId="4" fontId="8" fillId="0" borderId="10" xfId="0" applyNumberFormat="1" applyFont="1" applyBorder="1" applyAlignment="1">
      <alignment horizontal="center" vertical="distributed" wrapText="1"/>
    </xf>
    <xf numFmtId="4" fontId="2" fillId="0" borderId="10" xfId="0" applyNumberFormat="1" applyFont="1" applyBorder="1" applyAlignment="1">
      <alignment horizontal="center" vertical="distributed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67"/>
  <sheetViews>
    <sheetView view="pageBreakPreview" zoomScaleSheetLayoutView="100" zoomScalePageLayoutView="0" workbookViewId="0" topLeftCell="A36">
      <selection activeCell="D6" sqref="D6:E6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75.75" customHeight="1">
      <c r="B1" s="4"/>
      <c r="C1" s="4"/>
      <c r="D1" s="290" t="s">
        <v>463</v>
      </c>
      <c r="E1" s="291"/>
      <c r="F1" s="291"/>
      <c r="G1" s="291"/>
      <c r="H1" s="291"/>
    </row>
    <row r="2" spans="1:9" s="5" customFormat="1" ht="48.75" customHeight="1">
      <c r="A2" s="289" t="s">
        <v>462</v>
      </c>
      <c r="B2" s="289"/>
      <c r="C2" s="289"/>
      <c r="D2" s="289"/>
      <c r="E2" s="289"/>
      <c r="F2" s="289"/>
      <c r="G2" s="289"/>
      <c r="H2" s="289"/>
      <c r="I2" s="93"/>
    </row>
    <row r="3" spans="2:8" s="5" customFormat="1" ht="12.75">
      <c r="B3" s="113"/>
      <c r="C3" s="113"/>
      <c r="D3" s="113"/>
      <c r="E3" s="113"/>
      <c r="F3" s="258" t="s">
        <v>409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464</v>
      </c>
      <c r="E4" s="16" t="s">
        <v>443</v>
      </c>
      <c r="F4" s="16" t="s">
        <v>444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D8+D17+D20+D25+D28+D38</f>
        <v>479.59999999999997</v>
      </c>
      <c r="E6" s="53">
        <f>E8+E17+E20+E25+E28+E38</f>
        <v>124.05000000000001</v>
      </c>
      <c r="F6" s="255">
        <f>E6/D6*100</f>
        <v>25.865304420350295</v>
      </c>
      <c r="G6" s="115">
        <f>G7+G27</f>
        <v>32.07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5"/>
      <c r="E7" s="53">
        <f>F7-D7</f>
        <v>431.09</v>
      </c>
      <c r="F7" s="255">
        <f aca="true" t="shared" si="0" ref="F7:F63">E7/D7*100</f>
        <v>1.868515000313159</v>
      </c>
      <c r="G7" s="52">
        <f>G8+G17+G20+G25</f>
        <v>356.8231443945472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5">
        <f>D9</f>
        <v>48.9</v>
      </c>
      <c r="E8" s="255">
        <f>E9</f>
        <v>10.07</v>
      </c>
      <c r="F8" s="255">
        <f t="shared" si="0"/>
        <v>20.593047034764826</v>
      </c>
      <c r="G8" s="52">
        <f>G9</f>
        <v>3.871254355400695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6">
        <f>D10+D11</f>
        <v>48.9</v>
      </c>
      <c r="E9" s="256">
        <f>E10+E11</f>
        <v>10.07</v>
      </c>
      <c r="F9" s="255">
        <f t="shared" si="0"/>
        <v>20.593047034764826</v>
      </c>
      <c r="G9" s="26">
        <f>SUM(G10:G11)</f>
        <v>3.871254355400695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44.8</v>
      </c>
      <c r="E10" s="54">
        <v>10</v>
      </c>
      <c r="F10" s="256">
        <f t="shared" si="0"/>
        <v>22.321428571428573</v>
      </c>
      <c r="G10" s="54">
        <f aca="true" t="shared" si="1" ref="G10:G41">H10-F10</f>
        <v>4.178571428571427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4.1</v>
      </c>
      <c r="E11" s="54">
        <v>0.07</v>
      </c>
      <c r="F11" s="256">
        <f t="shared" si="0"/>
        <v>1.7073170731707321</v>
      </c>
      <c r="G11" s="54">
        <f t="shared" si="1"/>
        <v>-0.3073170731707322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187</v>
      </c>
      <c r="C12" s="46" t="s">
        <v>188</v>
      </c>
      <c r="D12" s="255"/>
      <c r="E12" s="53">
        <f>F12-D12</f>
        <v>0</v>
      </c>
      <c r="F12" s="255">
        <f t="shared" si="0"/>
        <v>1.868515000313159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248</v>
      </c>
      <c r="B13" s="39" t="s">
        <v>186</v>
      </c>
      <c r="C13" s="47" t="s">
        <v>191</v>
      </c>
      <c r="D13" s="256"/>
      <c r="E13" s="53">
        <f>F13-D13</f>
        <v>0</v>
      </c>
      <c r="F13" s="255">
        <f t="shared" si="0"/>
        <v>1.868515000313159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248</v>
      </c>
      <c r="B14" s="39" t="s">
        <v>185</v>
      </c>
      <c r="C14" s="47" t="s">
        <v>189</v>
      </c>
      <c r="D14" s="256"/>
      <c r="E14" s="53">
        <f>F14-D14</f>
        <v>0</v>
      </c>
      <c r="F14" s="255">
        <f t="shared" si="0"/>
        <v>1.868515000313159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248</v>
      </c>
      <c r="B15" s="39" t="s">
        <v>184</v>
      </c>
      <c r="C15" s="47" t="s">
        <v>190</v>
      </c>
      <c r="D15" s="256"/>
      <c r="E15" s="53">
        <f>F15-D15</f>
        <v>0</v>
      </c>
      <c r="F15" s="255">
        <f t="shared" si="0"/>
        <v>1.868515000313159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248</v>
      </c>
      <c r="B16" s="39" t="s">
        <v>183</v>
      </c>
      <c r="C16" s="47" t="s">
        <v>192</v>
      </c>
      <c r="D16" s="256"/>
      <c r="E16" s="53">
        <f>F16-D16</f>
        <v>0</v>
      </c>
      <c r="F16" s="255">
        <f t="shared" si="0"/>
        <v>1.868515000313159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5">
        <f>D19</f>
        <v>63.3</v>
      </c>
      <c r="E17" s="255">
        <f>E19</f>
        <v>13.43</v>
      </c>
      <c r="F17" s="255">
        <f t="shared" si="0"/>
        <v>21.216429699842024</v>
      </c>
      <c r="G17" s="53">
        <f t="shared" si="1"/>
        <v>121.58357030015799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6"/>
      <c r="E18" s="53">
        <f>F18-D18</f>
        <v>0</v>
      </c>
      <c r="F18" s="255">
        <f t="shared" si="0"/>
        <v>1.868515000313159</v>
      </c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6">
        <v>63.3</v>
      </c>
      <c r="E19" s="54">
        <v>13.43</v>
      </c>
      <c r="F19" s="256">
        <f t="shared" si="0"/>
        <v>21.216429699842024</v>
      </c>
      <c r="G19" s="54">
        <f t="shared" si="1"/>
        <v>121.58357030015799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5">
        <f>D21+D22</f>
        <v>306.5</v>
      </c>
      <c r="E20" s="53">
        <f>E21+E22</f>
        <v>100.20000000000002</v>
      </c>
      <c r="F20" s="255">
        <f t="shared" si="0"/>
        <v>32.69168026101143</v>
      </c>
      <c r="G20" s="53">
        <f t="shared" si="1"/>
        <v>211.36831973898853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6">
        <v>52.9</v>
      </c>
      <c r="E21" s="54">
        <v>7.4</v>
      </c>
      <c r="F21" s="255">
        <f t="shared" si="0"/>
        <v>13.988657844990549</v>
      </c>
      <c r="G21" s="54">
        <f t="shared" si="1"/>
        <v>35.17134215500945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404</v>
      </c>
      <c r="D22" s="256">
        <f>D23+D24</f>
        <v>253.6</v>
      </c>
      <c r="E22" s="54">
        <f>E23+E24</f>
        <v>92.80000000000001</v>
      </c>
      <c r="F22" s="256">
        <f t="shared" si="0"/>
        <v>36.593059936908524</v>
      </c>
      <c r="G22" s="54">
        <f t="shared" si="1"/>
        <v>158.30694006309145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402</v>
      </c>
      <c r="C23" s="47" t="s">
        <v>406</v>
      </c>
      <c r="D23" s="256">
        <v>65</v>
      </c>
      <c r="E23" s="54">
        <v>67.65</v>
      </c>
      <c r="F23" s="256">
        <f t="shared" si="0"/>
        <v>104.0769230769231</v>
      </c>
      <c r="G23" s="54">
        <f t="shared" si="1"/>
        <v>64.32307692307688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403</v>
      </c>
      <c r="C24" s="47" t="s">
        <v>407</v>
      </c>
      <c r="D24" s="256">
        <v>188.6</v>
      </c>
      <c r="E24" s="54">
        <v>25.15</v>
      </c>
      <c r="F24" s="256">
        <f t="shared" si="0"/>
        <v>13.33510074231177</v>
      </c>
      <c r="G24" s="54">
        <f t="shared" si="1"/>
        <v>13.16489925768823</v>
      </c>
      <c r="H24" s="26">
        <f>29.8-3.3</f>
        <v>26.5</v>
      </c>
      <c r="I24" s="252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5">
        <f>D26</f>
        <v>13</v>
      </c>
      <c r="E25" s="53">
        <f>E26</f>
        <v>0</v>
      </c>
      <c r="F25" s="255">
        <f t="shared" si="0"/>
        <v>0</v>
      </c>
      <c r="G25" s="53">
        <f t="shared" si="1"/>
        <v>20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6">
        <v>13</v>
      </c>
      <c r="E26" s="54">
        <v>0</v>
      </c>
      <c r="F26" s="256">
        <f t="shared" si="0"/>
        <v>0</v>
      </c>
      <c r="G26" s="54">
        <f t="shared" si="1"/>
        <v>20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5"/>
      <c r="E27" s="53">
        <f>F27-D27</f>
        <v>47.9</v>
      </c>
      <c r="F27" s="255">
        <f t="shared" si="0"/>
        <v>1.868515000313159</v>
      </c>
      <c r="G27" s="53">
        <f t="shared" si="1"/>
        <v>28.4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5">
        <f>D29</f>
        <v>47.9</v>
      </c>
      <c r="E28" s="53">
        <f>E29</f>
        <v>0</v>
      </c>
      <c r="F28" s="255">
        <f t="shared" si="0"/>
        <v>0</v>
      </c>
      <c r="G28" s="53">
        <f t="shared" si="1"/>
        <v>76.3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6">
        <f>D36</f>
        <v>47.9</v>
      </c>
      <c r="E29" s="54">
        <f>E36</f>
        <v>0</v>
      </c>
      <c r="F29" s="256">
        <f t="shared" si="0"/>
        <v>0</v>
      </c>
      <c r="G29" s="53">
        <f t="shared" si="1"/>
        <v>76.3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6"/>
      <c r="E30" s="54">
        <f aca="true" t="shared" si="2" ref="E30:E35">F30-D30</f>
        <v>0</v>
      </c>
      <c r="F30" s="256">
        <f t="shared" si="0"/>
        <v>1.868515000313159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6"/>
      <c r="E31" s="54">
        <f t="shared" si="2"/>
        <v>0</v>
      </c>
      <c r="F31" s="256">
        <f t="shared" si="0"/>
        <v>1.868515000313159</v>
      </c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5"/>
      <c r="E32" s="54">
        <f t="shared" si="2"/>
        <v>0</v>
      </c>
      <c r="F32" s="256">
        <f t="shared" si="0"/>
        <v>1.868515000313159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6"/>
      <c r="E33" s="54">
        <f t="shared" si="2"/>
        <v>0</v>
      </c>
      <c r="F33" s="256">
        <f t="shared" si="0"/>
        <v>1.868515000313159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5"/>
      <c r="E34" s="54">
        <f t="shared" si="2"/>
        <v>0</v>
      </c>
      <c r="F34" s="256">
        <f t="shared" si="0"/>
        <v>1.868515000313159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6"/>
      <c r="E35" s="54">
        <f t="shared" si="2"/>
        <v>0</v>
      </c>
      <c r="F35" s="256">
        <f t="shared" si="0"/>
        <v>1.868515000313159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336</v>
      </c>
      <c r="C36" s="47" t="s">
        <v>335</v>
      </c>
      <c r="D36" s="256">
        <v>47.9</v>
      </c>
      <c r="E36" s="54">
        <v>0</v>
      </c>
      <c r="F36" s="256">
        <f t="shared" si="0"/>
        <v>0</v>
      </c>
      <c r="G36" s="53">
        <f t="shared" si="1"/>
        <v>76.3</v>
      </c>
      <c r="H36" s="26">
        <v>76.3</v>
      </c>
    </row>
    <row r="37" spans="1:8" s="5" customFormat="1" ht="39.75" customHeight="1" hidden="1">
      <c r="A37" s="92"/>
      <c r="B37" s="39"/>
      <c r="C37" s="47"/>
      <c r="D37" s="256"/>
      <c r="E37" s="54"/>
      <c r="F37" s="256" t="e">
        <f t="shared" si="0"/>
        <v>#DIV/0!</v>
      </c>
      <c r="G37" s="53"/>
      <c r="H37" s="26"/>
    </row>
    <row r="38" spans="1:8" s="5" customFormat="1" ht="26.25" customHeight="1">
      <c r="A38" s="106" t="s">
        <v>80</v>
      </c>
      <c r="B38" s="16" t="s">
        <v>480</v>
      </c>
      <c r="C38" s="46" t="s">
        <v>481</v>
      </c>
      <c r="D38" s="255">
        <f>D39</f>
        <v>0</v>
      </c>
      <c r="E38" s="255">
        <f>E39</f>
        <v>0.35</v>
      </c>
      <c r="F38" s="256" t="e">
        <f t="shared" si="0"/>
        <v>#DIV/0!</v>
      </c>
      <c r="G38" s="53"/>
      <c r="H38" s="26"/>
    </row>
    <row r="39" spans="1:8" s="5" customFormat="1" ht="20.25" customHeight="1">
      <c r="A39" s="92" t="s">
        <v>80</v>
      </c>
      <c r="B39" s="39" t="s">
        <v>480</v>
      </c>
      <c r="C39" s="47" t="s">
        <v>482</v>
      </c>
      <c r="D39" s="256">
        <v>0</v>
      </c>
      <c r="E39" s="54">
        <v>0.35</v>
      </c>
      <c r="F39" s="256" t="e">
        <f t="shared" si="0"/>
        <v>#DIV/0!</v>
      </c>
      <c r="G39" s="53"/>
      <c r="H39" s="26"/>
    </row>
    <row r="40" spans="1:8" s="14" customFormat="1" ht="12.75">
      <c r="A40" s="106" t="s">
        <v>43</v>
      </c>
      <c r="B40" s="16" t="s">
        <v>51</v>
      </c>
      <c r="C40" s="46" t="s">
        <v>52</v>
      </c>
      <c r="D40" s="255">
        <f>D41</f>
        <v>4310.94</v>
      </c>
      <c r="E40" s="255">
        <f>E41</f>
        <v>1313.17</v>
      </c>
      <c r="F40" s="255">
        <f t="shared" si="0"/>
        <v>30.461337898462986</v>
      </c>
      <c r="G40" s="53">
        <f t="shared" si="1"/>
        <v>2911.898662101537</v>
      </c>
      <c r="H40" s="52">
        <f>H41</f>
        <v>2942.36</v>
      </c>
    </row>
    <row r="41" spans="1:8" s="5" customFormat="1" ht="25.5">
      <c r="A41" s="92" t="s">
        <v>43</v>
      </c>
      <c r="B41" s="16" t="s">
        <v>106</v>
      </c>
      <c r="C41" s="46" t="s">
        <v>69</v>
      </c>
      <c r="D41" s="255">
        <f>D42+D51+D52+D50</f>
        <v>4310.94</v>
      </c>
      <c r="E41" s="53">
        <f>E42+E51+E50+E52</f>
        <v>1313.17</v>
      </c>
      <c r="F41" s="255">
        <f t="shared" si="0"/>
        <v>30.461337898462986</v>
      </c>
      <c r="G41" s="53">
        <f t="shared" si="1"/>
        <v>2911.898662101537</v>
      </c>
      <c r="H41" s="118">
        <f>H42+H52+H58</f>
        <v>2942.36</v>
      </c>
    </row>
    <row r="42" spans="1:8" s="5" customFormat="1" ht="25.5">
      <c r="A42" s="92" t="s">
        <v>43</v>
      </c>
      <c r="B42" s="39" t="s">
        <v>466</v>
      </c>
      <c r="C42" s="47" t="s">
        <v>66</v>
      </c>
      <c r="D42" s="256">
        <f>D43</f>
        <v>2957.27</v>
      </c>
      <c r="E42" s="54">
        <f>E43</f>
        <v>985.75</v>
      </c>
      <c r="F42" s="256">
        <f t="shared" si="0"/>
        <v>33.333107900191735</v>
      </c>
      <c r="G42" s="48">
        <f>G43</f>
        <v>2255.666892099808</v>
      </c>
      <c r="H42" s="48">
        <f>H43</f>
        <v>2289</v>
      </c>
    </row>
    <row r="43" spans="1:8" s="5" customFormat="1" ht="18.75" customHeight="1">
      <c r="A43" s="92" t="s">
        <v>80</v>
      </c>
      <c r="B43" s="39" t="s">
        <v>467</v>
      </c>
      <c r="C43" s="47" t="s">
        <v>165</v>
      </c>
      <c r="D43" s="256">
        <f>D49</f>
        <v>2957.27</v>
      </c>
      <c r="E43" s="54">
        <f>E49</f>
        <v>985.75</v>
      </c>
      <c r="F43" s="256">
        <f t="shared" si="0"/>
        <v>33.333107900191735</v>
      </c>
      <c r="G43" s="48">
        <f aca="true" t="shared" si="3" ref="G43:G63">H43-F43</f>
        <v>2255.666892099808</v>
      </c>
      <c r="H43" s="48">
        <v>2289</v>
      </c>
    </row>
    <row r="44" spans="1:8" s="5" customFormat="1" ht="35.25" customHeight="1" hidden="1">
      <c r="A44" s="92"/>
      <c r="B44" s="39"/>
      <c r="C44" s="47" t="s">
        <v>77</v>
      </c>
      <c r="D44" s="256"/>
      <c r="E44" s="54">
        <f>F44-D44</f>
        <v>3079.1</v>
      </c>
      <c r="F44" s="256">
        <f t="shared" si="0"/>
        <v>1.868515000313159</v>
      </c>
      <c r="G44" s="54">
        <f t="shared" si="3"/>
        <v>-3079.1</v>
      </c>
      <c r="H44" s="48"/>
    </row>
    <row r="45" spans="1:8" s="5" customFormat="1" ht="33.75" customHeight="1" hidden="1">
      <c r="A45" s="92"/>
      <c r="B45" s="39"/>
      <c r="C45" s="47" t="s">
        <v>114</v>
      </c>
      <c r="D45" s="256"/>
      <c r="E45" s="54">
        <f>F45-D45</f>
        <v>812.6</v>
      </c>
      <c r="F45" s="256">
        <f t="shared" si="0"/>
        <v>1.868515000313159</v>
      </c>
      <c r="G45" s="54">
        <f t="shared" si="3"/>
        <v>-812.6</v>
      </c>
      <c r="H45" s="48"/>
    </row>
    <row r="46" spans="1:8" s="5" customFormat="1" ht="21" customHeight="1" hidden="1">
      <c r="A46" s="92" t="s">
        <v>80</v>
      </c>
      <c r="B46" s="39" t="s">
        <v>87</v>
      </c>
      <c r="C46" s="46" t="s">
        <v>118</v>
      </c>
      <c r="D46" s="255"/>
      <c r="E46" s="54">
        <f>F46-D46</f>
        <v>0</v>
      </c>
      <c r="F46" s="256">
        <f t="shared" si="0"/>
        <v>1.868515000313159</v>
      </c>
      <c r="G46" s="53">
        <f t="shared" si="3"/>
        <v>0</v>
      </c>
      <c r="H46" s="118">
        <f>H47+H48</f>
        <v>0</v>
      </c>
    </row>
    <row r="47" spans="1:8" s="5" customFormat="1" ht="25.5" hidden="1">
      <c r="A47" s="92" t="s">
        <v>80</v>
      </c>
      <c r="B47" s="39" t="s">
        <v>88</v>
      </c>
      <c r="C47" s="47" t="s">
        <v>75</v>
      </c>
      <c r="D47" s="256"/>
      <c r="E47" s="54">
        <f>F47-D47</f>
        <v>0</v>
      </c>
      <c r="F47" s="256">
        <f t="shared" si="0"/>
        <v>1.868515000313159</v>
      </c>
      <c r="G47" s="54">
        <f t="shared" si="3"/>
        <v>0</v>
      </c>
      <c r="H47" s="48"/>
    </row>
    <row r="48" spans="1:8" s="5" customFormat="1" ht="46.5" customHeight="1" hidden="1">
      <c r="A48" s="92" t="s">
        <v>80</v>
      </c>
      <c r="B48" s="39" t="s">
        <v>88</v>
      </c>
      <c r="C48" s="47" t="s">
        <v>136</v>
      </c>
      <c r="D48" s="256"/>
      <c r="E48" s="54">
        <f>F48-D48</f>
        <v>0</v>
      </c>
      <c r="F48" s="256">
        <f t="shared" si="0"/>
        <v>1.868515000313159</v>
      </c>
      <c r="G48" s="54">
        <f t="shared" si="3"/>
        <v>0</v>
      </c>
      <c r="H48" s="48"/>
    </row>
    <row r="49" spans="1:8" s="5" customFormat="1" ht="57" customHeight="1">
      <c r="A49" s="92" t="s">
        <v>80</v>
      </c>
      <c r="B49" s="39" t="s">
        <v>467</v>
      </c>
      <c r="C49" s="205" t="s">
        <v>401</v>
      </c>
      <c r="D49" s="257">
        <v>2957.27</v>
      </c>
      <c r="E49" s="54">
        <v>985.75</v>
      </c>
      <c r="F49" s="256">
        <f t="shared" si="0"/>
        <v>33.333107900191735</v>
      </c>
      <c r="G49" s="54"/>
      <c r="H49" s="48"/>
    </row>
    <row r="50" spans="1:8" s="5" customFormat="1" ht="57" customHeight="1">
      <c r="A50" s="92" t="s">
        <v>80</v>
      </c>
      <c r="B50" s="39" t="s">
        <v>468</v>
      </c>
      <c r="C50" s="275" t="s">
        <v>447</v>
      </c>
      <c r="D50" s="257">
        <v>0</v>
      </c>
      <c r="E50" s="54">
        <v>0</v>
      </c>
      <c r="F50" s="256" t="e">
        <f t="shared" si="0"/>
        <v>#DIV/0!</v>
      </c>
      <c r="G50" s="54"/>
      <c r="H50" s="48"/>
    </row>
    <row r="51" spans="1:8" s="5" customFormat="1" ht="42.75" customHeight="1">
      <c r="A51" s="92" t="s">
        <v>80</v>
      </c>
      <c r="B51" s="39" t="s">
        <v>469</v>
      </c>
      <c r="C51" s="265" t="s">
        <v>423</v>
      </c>
      <c r="D51" s="257">
        <f>1186.97+4+40</f>
        <v>1230.97</v>
      </c>
      <c r="E51" s="54">
        <v>296.74</v>
      </c>
      <c r="F51" s="256">
        <f t="shared" si="0"/>
        <v>24.106192677319513</v>
      </c>
      <c r="G51" s="54"/>
      <c r="H51" s="48"/>
    </row>
    <row r="52" spans="1:8" s="5" customFormat="1" ht="25.5">
      <c r="A52" s="92" t="s">
        <v>43</v>
      </c>
      <c r="B52" s="39" t="s">
        <v>470</v>
      </c>
      <c r="C52" s="46" t="s">
        <v>67</v>
      </c>
      <c r="D52" s="255">
        <f>D53</f>
        <v>122.7</v>
      </c>
      <c r="E52" s="53">
        <f>E53</f>
        <v>30.68</v>
      </c>
      <c r="F52" s="255">
        <f t="shared" si="0"/>
        <v>25.004074979625102</v>
      </c>
      <c r="G52" s="53">
        <f t="shared" si="3"/>
        <v>628.3559250203749</v>
      </c>
      <c r="H52" s="118">
        <f>H53+H57</f>
        <v>653.36</v>
      </c>
    </row>
    <row r="53" spans="1:8" s="5" customFormat="1" ht="31.5" customHeight="1">
      <c r="A53" s="92" t="s">
        <v>80</v>
      </c>
      <c r="B53" s="39" t="s">
        <v>471</v>
      </c>
      <c r="C53" s="47" t="s">
        <v>110</v>
      </c>
      <c r="D53" s="256">
        <v>122.7</v>
      </c>
      <c r="E53" s="54">
        <v>30.68</v>
      </c>
      <c r="F53" s="256">
        <f t="shared" si="0"/>
        <v>25.004074979625102</v>
      </c>
      <c r="G53" s="54">
        <f t="shared" si="3"/>
        <v>38.6959250203749</v>
      </c>
      <c r="H53" s="48">
        <v>63.7</v>
      </c>
    </row>
    <row r="54" spans="1:8" s="14" customFormat="1" ht="19.5" customHeight="1" hidden="1">
      <c r="A54" s="106" t="s">
        <v>43</v>
      </c>
      <c r="B54" s="16" t="s">
        <v>178</v>
      </c>
      <c r="C54" s="46" t="s">
        <v>195</v>
      </c>
      <c r="D54" s="255"/>
      <c r="E54" s="254"/>
      <c r="F54" s="256" t="e">
        <f t="shared" si="0"/>
        <v>#DIV/0!</v>
      </c>
      <c r="G54" s="54" t="e">
        <f t="shared" si="3"/>
        <v>#DIV/0!</v>
      </c>
      <c r="H54" s="118">
        <f>H55</f>
        <v>138</v>
      </c>
    </row>
    <row r="55" spans="1:8" s="14" customFormat="1" ht="62.25" customHeight="1" hidden="1">
      <c r="A55" s="119" t="s">
        <v>43</v>
      </c>
      <c r="B55" s="39" t="s">
        <v>194</v>
      </c>
      <c r="C55" s="47" t="s">
        <v>193</v>
      </c>
      <c r="D55" s="256"/>
      <c r="E55" s="253"/>
      <c r="F55" s="256" t="e">
        <f t="shared" si="0"/>
        <v>#DIV/0!</v>
      </c>
      <c r="G55" s="54" t="e">
        <f t="shared" si="3"/>
        <v>#DIV/0!</v>
      </c>
      <c r="H55" s="48">
        <f>H56</f>
        <v>138</v>
      </c>
    </row>
    <row r="56" spans="1:8" s="5" customFormat="1" ht="66" customHeight="1" hidden="1">
      <c r="A56" s="120" t="s">
        <v>80</v>
      </c>
      <c r="B56" s="39" t="s">
        <v>177</v>
      </c>
      <c r="C56" s="47" t="s">
        <v>193</v>
      </c>
      <c r="D56" s="256"/>
      <c r="E56" s="253"/>
      <c r="F56" s="256" t="e">
        <f t="shared" si="0"/>
        <v>#DIV/0!</v>
      </c>
      <c r="G56" s="54" t="e">
        <f t="shared" si="3"/>
        <v>#DIV/0!</v>
      </c>
      <c r="H56" s="48">
        <v>138</v>
      </c>
    </row>
    <row r="57" spans="1:8" s="5" customFormat="1" ht="84" customHeight="1" hidden="1">
      <c r="A57" s="150" t="s">
        <v>80</v>
      </c>
      <c r="B57" s="39" t="s">
        <v>338</v>
      </c>
      <c r="C57" s="204" t="s">
        <v>400</v>
      </c>
      <c r="D57" s="26"/>
      <c r="E57" s="39"/>
      <c r="F57" s="256" t="e">
        <f t="shared" si="0"/>
        <v>#DIV/0!</v>
      </c>
      <c r="G57" s="54" t="e">
        <f t="shared" si="3"/>
        <v>#DIV/0!</v>
      </c>
      <c r="H57" s="48">
        <v>589.66</v>
      </c>
    </row>
    <row r="58" spans="1:8" s="5" customFormat="1" ht="17.25" customHeight="1" hidden="1">
      <c r="A58" s="106" t="s">
        <v>43</v>
      </c>
      <c r="B58" s="16" t="s">
        <v>178</v>
      </c>
      <c r="C58" s="46" t="s">
        <v>195</v>
      </c>
      <c r="D58" s="255"/>
      <c r="E58" s="254"/>
      <c r="F58" s="256" t="e">
        <f t="shared" si="0"/>
        <v>#DIV/0!</v>
      </c>
      <c r="G58" s="53" t="e">
        <f t="shared" si="3"/>
        <v>#DIV/0!</v>
      </c>
      <c r="H58" s="118">
        <f>H59</f>
        <v>0</v>
      </c>
    </row>
    <row r="59" spans="1:8" s="5" customFormat="1" ht="42" customHeight="1" hidden="1">
      <c r="A59" s="119" t="s">
        <v>43</v>
      </c>
      <c r="B59" s="39" t="s">
        <v>194</v>
      </c>
      <c r="C59" s="47" t="s">
        <v>193</v>
      </c>
      <c r="D59" s="256"/>
      <c r="E59" s="253"/>
      <c r="F59" s="256" t="e">
        <f t="shared" si="0"/>
        <v>#DIV/0!</v>
      </c>
      <c r="G59" s="54" t="e">
        <f t="shared" si="3"/>
        <v>#DIV/0!</v>
      </c>
      <c r="H59" s="48">
        <f>H60</f>
        <v>0</v>
      </c>
    </row>
    <row r="60" spans="1:8" s="5" customFormat="1" ht="13.5" customHeight="1" hidden="1">
      <c r="A60" s="120" t="s">
        <v>80</v>
      </c>
      <c r="B60" s="39" t="s">
        <v>177</v>
      </c>
      <c r="C60" s="47" t="s">
        <v>193</v>
      </c>
      <c r="D60" s="256"/>
      <c r="E60" s="253"/>
      <c r="F60" s="256" t="e">
        <f t="shared" si="0"/>
        <v>#DIV/0!</v>
      </c>
      <c r="G60" s="54" t="e">
        <f t="shared" si="3"/>
        <v>#DIV/0!</v>
      </c>
      <c r="H60" s="48">
        <v>0</v>
      </c>
    </row>
    <row r="61" spans="1:8" s="5" customFormat="1" ht="28.5" customHeight="1">
      <c r="A61" s="277" t="s">
        <v>80</v>
      </c>
      <c r="B61" s="16" t="s">
        <v>472</v>
      </c>
      <c r="C61" s="46" t="s">
        <v>473</v>
      </c>
      <c r="D61" s="255">
        <f>D62</f>
        <v>-30</v>
      </c>
      <c r="E61" s="278">
        <f>E62</f>
        <v>-30</v>
      </c>
      <c r="F61" s="256">
        <f t="shared" si="0"/>
        <v>100</v>
      </c>
      <c r="G61" s="54"/>
      <c r="H61" s="48"/>
    </row>
    <row r="62" spans="1:8" s="5" customFormat="1" ht="29.25" customHeight="1">
      <c r="A62" s="150" t="s">
        <v>80</v>
      </c>
      <c r="B62" s="39" t="s">
        <v>465</v>
      </c>
      <c r="C62" s="47" t="s">
        <v>474</v>
      </c>
      <c r="D62" s="256">
        <v>-30</v>
      </c>
      <c r="E62" s="279">
        <v>-30</v>
      </c>
      <c r="F62" s="256">
        <f t="shared" si="0"/>
        <v>100</v>
      </c>
      <c r="G62" s="54"/>
      <c r="H62" s="48"/>
    </row>
    <row r="63" spans="1:8" s="5" customFormat="1" ht="12.75">
      <c r="A63" s="92"/>
      <c r="B63" s="39"/>
      <c r="C63" s="46" t="s">
        <v>78</v>
      </c>
      <c r="D63" s="255">
        <f>D40+D6+D61</f>
        <v>4760.54</v>
      </c>
      <c r="E63" s="255">
        <f>E40+E6+E61</f>
        <v>1407.22</v>
      </c>
      <c r="F63" s="255">
        <f t="shared" si="0"/>
        <v>29.560091922344945</v>
      </c>
      <c r="G63" s="118">
        <f t="shared" si="3"/>
        <v>3423.8599080776553</v>
      </c>
      <c r="H63" s="118">
        <f>H40+H6</f>
        <v>3453.42</v>
      </c>
    </row>
    <row r="64" spans="1:8" ht="12.75" customHeight="1">
      <c r="A64" s="111"/>
      <c r="B64" s="286"/>
      <c r="C64" s="287"/>
      <c r="D64" s="287"/>
      <c r="E64" s="287"/>
      <c r="F64" s="288"/>
      <c r="G64" s="111"/>
      <c r="H64" s="112"/>
    </row>
    <row r="65" spans="1:8" ht="12.75" customHeight="1">
      <c r="A65" s="111"/>
      <c r="B65" s="287"/>
      <c r="C65" s="287"/>
      <c r="D65" s="287"/>
      <c r="E65" s="287"/>
      <c r="F65" s="288"/>
      <c r="G65" s="111"/>
      <c r="H65" s="112"/>
    </row>
    <row r="66" spans="2:8" ht="12.75" customHeight="1">
      <c r="B66" s="282"/>
      <c r="C66" s="283"/>
      <c r="D66" s="283"/>
      <c r="E66" s="283"/>
      <c r="F66" s="284"/>
      <c r="G66" s="27"/>
      <c r="H66" s="28"/>
    </row>
    <row r="67" spans="2:8" ht="15">
      <c r="B67" s="283"/>
      <c r="C67" s="283"/>
      <c r="D67" s="283"/>
      <c r="E67" s="283"/>
      <c r="F67" s="284"/>
      <c r="G67" s="27"/>
      <c r="H67" s="28"/>
    </row>
    <row r="68" spans="2:8" ht="26.25" customHeight="1">
      <c r="B68" s="285"/>
      <c r="C68" s="285"/>
      <c r="D68" s="285"/>
      <c r="E68" s="285"/>
      <c r="F68" s="285"/>
      <c r="G68" s="27"/>
      <c r="H68" s="27"/>
    </row>
    <row r="69" spans="2:8" ht="15">
      <c r="B69" s="6"/>
      <c r="C69" s="6"/>
      <c r="D69" s="6"/>
      <c r="E69" s="6"/>
      <c r="F69" s="6"/>
      <c r="G69" s="27"/>
      <c r="H69" s="27"/>
    </row>
    <row r="70" spans="2:8" ht="15">
      <c r="B70" s="6"/>
      <c r="C70" s="6"/>
      <c r="D70" s="6"/>
      <c r="E70" s="6"/>
      <c r="F70" s="6"/>
      <c r="G70" s="27"/>
      <c r="H70" s="27"/>
    </row>
    <row r="71" spans="2:8" ht="15">
      <c r="B71" s="6"/>
      <c r="C71" s="6"/>
      <c r="D71" s="6"/>
      <c r="E71" s="6"/>
      <c r="F71" s="6"/>
      <c r="G71" s="27"/>
      <c r="H71" s="27"/>
    </row>
    <row r="72" spans="2:8" ht="15">
      <c r="B72" s="6"/>
      <c r="C72" s="6"/>
      <c r="D72" s="6"/>
      <c r="E72" s="6"/>
      <c r="F72" s="6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  <row r="163" spans="2:8" ht="15">
      <c r="B163" s="6"/>
      <c r="C163" s="6"/>
      <c r="D163" s="6"/>
      <c r="E163" s="6"/>
      <c r="F163" s="6"/>
      <c r="G163" s="27"/>
      <c r="H163" s="27"/>
    </row>
    <row r="164" spans="2:8" ht="15">
      <c r="B164" s="6"/>
      <c r="C164" s="6"/>
      <c r="D164" s="6"/>
      <c r="E164" s="6"/>
      <c r="F164" s="6"/>
      <c r="G164" s="27"/>
      <c r="H164" s="27"/>
    </row>
    <row r="165" spans="2:8" ht="15">
      <c r="B165" s="6"/>
      <c r="C165" s="6"/>
      <c r="D165" s="6"/>
      <c r="E165" s="6"/>
      <c r="F165" s="6"/>
      <c r="G165" s="27"/>
      <c r="H165" s="27"/>
    </row>
    <row r="166" spans="2:8" ht="15">
      <c r="B166" s="6"/>
      <c r="C166" s="6"/>
      <c r="D166" s="6"/>
      <c r="E166" s="6"/>
      <c r="F166" s="6"/>
      <c r="G166" s="27"/>
      <c r="H166" s="27"/>
    </row>
    <row r="167" spans="2:8" ht="15">
      <c r="B167" s="6"/>
      <c r="C167" s="6"/>
      <c r="D167" s="6"/>
      <c r="E167" s="6"/>
      <c r="F167" s="6"/>
      <c r="G167" s="27"/>
      <c r="H167" s="27"/>
    </row>
  </sheetData>
  <sheetProtection/>
  <mergeCells count="5">
    <mergeCell ref="B66:F67"/>
    <mergeCell ref="B68:F68"/>
    <mergeCell ref="B64:F65"/>
    <mergeCell ref="A2:H2"/>
    <mergeCell ref="D1:H1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18"/>
      <c r="B1" s="318"/>
      <c r="C1" s="318"/>
      <c r="D1" s="318"/>
      <c r="E1" s="318"/>
      <c r="F1" s="290" t="s">
        <v>205</v>
      </c>
      <c r="G1" s="290"/>
      <c r="H1" s="290"/>
      <c r="I1" s="290"/>
      <c r="J1" s="290"/>
    </row>
    <row r="2" spans="1:10" ht="15.75">
      <c r="A2" s="302" t="s">
        <v>206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98" t="s">
        <v>12</v>
      </c>
      <c r="B4" s="298" t="s">
        <v>13</v>
      </c>
      <c r="C4" s="298" t="s">
        <v>8</v>
      </c>
      <c r="D4" s="298" t="s">
        <v>9</v>
      </c>
      <c r="E4" s="298" t="s">
        <v>10</v>
      </c>
      <c r="F4" s="298" t="s">
        <v>11</v>
      </c>
      <c r="G4" s="300" t="s">
        <v>131</v>
      </c>
      <c r="H4" s="316"/>
      <c r="I4" s="316"/>
      <c r="J4" s="317"/>
    </row>
    <row r="5" spans="1:10" ht="51">
      <c r="A5" s="299"/>
      <c r="B5" s="299"/>
      <c r="C5" s="299"/>
      <c r="D5" s="299"/>
      <c r="E5" s="299"/>
      <c r="F5" s="299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216</v>
      </c>
      <c r="B14" s="45" t="s">
        <v>80</v>
      </c>
      <c r="C14" s="71" t="s">
        <v>15</v>
      </c>
      <c r="D14" s="71" t="s">
        <v>19</v>
      </c>
      <c r="E14" s="71" t="s">
        <v>209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174</v>
      </c>
      <c r="B27" s="69" t="s">
        <v>80</v>
      </c>
      <c r="C27" s="95" t="s">
        <v>15</v>
      </c>
      <c r="D27" s="95" t="s">
        <v>20</v>
      </c>
      <c r="E27" s="95" t="s">
        <v>172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169</v>
      </c>
      <c r="B28" s="45" t="s">
        <v>80</v>
      </c>
      <c r="C28" s="71" t="s">
        <v>15</v>
      </c>
      <c r="D28" s="71" t="s">
        <v>20</v>
      </c>
      <c r="E28" s="71" t="s">
        <v>171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175</v>
      </c>
      <c r="B29" s="45" t="s">
        <v>80</v>
      </c>
      <c r="C29" s="71" t="s">
        <v>15</v>
      </c>
      <c r="D29" s="71" t="s">
        <v>20</v>
      </c>
      <c r="E29" s="71" t="s">
        <v>173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220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218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198</v>
      </c>
      <c r="B43" s="45" t="s">
        <v>80</v>
      </c>
      <c r="C43" s="71" t="s">
        <v>19</v>
      </c>
      <c r="D43" s="71" t="s">
        <v>197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225</v>
      </c>
      <c r="B44" s="45" t="s">
        <v>80</v>
      </c>
      <c r="C44" s="71" t="s">
        <v>19</v>
      </c>
      <c r="D44" s="71" t="s">
        <v>197</v>
      </c>
      <c r="E44" s="71" t="s">
        <v>224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213</v>
      </c>
      <c r="B46" s="45" t="s">
        <v>80</v>
      </c>
      <c r="C46" s="71" t="s">
        <v>19</v>
      </c>
      <c r="D46" s="71" t="s">
        <v>197</v>
      </c>
      <c r="E46" s="71" t="s">
        <v>222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229</v>
      </c>
      <c r="B53" s="45" t="s">
        <v>80</v>
      </c>
      <c r="C53" s="45" t="s">
        <v>23</v>
      </c>
      <c r="D53" s="45" t="s">
        <v>17</v>
      </c>
      <c r="E53" s="45" t="s">
        <v>230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181</v>
      </c>
      <c r="B57" s="45" t="s">
        <v>80</v>
      </c>
      <c r="C57" s="45" t="s">
        <v>23</v>
      </c>
      <c r="D57" s="45" t="s">
        <v>17</v>
      </c>
      <c r="E57" s="45" t="s">
        <v>179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182</v>
      </c>
      <c r="B58" s="45" t="s">
        <v>180</v>
      </c>
      <c r="C58" s="45" t="s">
        <v>23</v>
      </c>
      <c r="D58" s="45" t="s">
        <v>17</v>
      </c>
      <c r="E58" s="45" t="s">
        <v>179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213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234</v>
      </c>
      <c r="B66" s="45" t="s">
        <v>80</v>
      </c>
      <c r="C66" s="71" t="s">
        <v>20</v>
      </c>
      <c r="D66" s="71" t="s">
        <v>20</v>
      </c>
      <c r="E66" s="71" t="s">
        <v>233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241</v>
      </c>
      <c r="B85" s="69" t="s">
        <v>80</v>
      </c>
      <c r="C85" s="95" t="s">
        <v>24</v>
      </c>
      <c r="D85" s="95" t="s">
        <v>15</v>
      </c>
      <c r="E85" s="98" t="s">
        <v>240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212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213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202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244</v>
      </c>
      <c r="B91" s="45" t="s">
        <v>80</v>
      </c>
      <c r="C91" s="71" t="s">
        <v>126</v>
      </c>
      <c r="D91" s="71" t="s">
        <v>23</v>
      </c>
      <c r="E91" s="71" t="s">
        <v>243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212</v>
      </c>
      <c r="B93" s="45" t="s">
        <v>80</v>
      </c>
      <c r="C93" s="71" t="s">
        <v>126</v>
      </c>
      <c r="D93" s="71" t="s">
        <v>23</v>
      </c>
      <c r="E93" s="71" t="s">
        <v>242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19" t="s">
        <v>341</v>
      </c>
      <c r="B1" s="319"/>
      <c r="C1" s="319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262</v>
      </c>
      <c r="B3" s="159" t="s">
        <v>342</v>
      </c>
      <c r="C3" s="160" t="s">
        <v>343</v>
      </c>
    </row>
    <row r="4" spans="1:3" s="165" customFormat="1" ht="50.25" customHeight="1">
      <c r="A4" s="162">
        <v>1</v>
      </c>
      <c r="B4" s="163" t="s">
        <v>344</v>
      </c>
      <c r="C4" s="164" t="s">
        <v>345</v>
      </c>
    </row>
    <row r="5" spans="1:3" ht="63" customHeight="1">
      <c r="A5" s="162">
        <v>19</v>
      </c>
      <c r="B5" s="180" t="s">
        <v>380</v>
      </c>
      <c r="C5" s="164" t="s">
        <v>381</v>
      </c>
    </row>
    <row r="6" spans="1:3" ht="70.5" customHeight="1">
      <c r="A6" s="169">
        <v>20</v>
      </c>
      <c r="B6" s="181" t="s">
        <v>382</v>
      </c>
      <c r="C6" s="182" t="s">
        <v>212</v>
      </c>
    </row>
    <row r="7" spans="1:3" ht="51" customHeight="1">
      <c r="A7" s="169">
        <v>21</v>
      </c>
      <c r="B7" s="181" t="s">
        <v>383</v>
      </c>
      <c r="C7" s="189" t="s">
        <v>389</v>
      </c>
    </row>
    <row r="8" spans="1:3" s="165" customFormat="1" ht="48.75" customHeight="1">
      <c r="A8" s="166">
        <v>2</v>
      </c>
      <c r="B8" s="167" t="s">
        <v>346</v>
      </c>
      <c r="C8" s="168" t="s">
        <v>347</v>
      </c>
    </row>
    <row r="9" spans="1:3" s="165" customFormat="1" ht="93" customHeight="1">
      <c r="A9" s="169">
        <v>3</v>
      </c>
      <c r="B9" s="170" t="s">
        <v>348</v>
      </c>
      <c r="C9" s="171" t="s">
        <v>349</v>
      </c>
    </row>
    <row r="10" spans="1:3" s="165" customFormat="1" ht="102" customHeight="1">
      <c r="A10" s="169">
        <v>4</v>
      </c>
      <c r="B10" s="170" t="s">
        <v>350</v>
      </c>
      <c r="C10" s="171" t="s">
        <v>351</v>
      </c>
    </row>
    <row r="11" spans="1:3" s="165" customFormat="1" ht="98.25" customHeight="1">
      <c r="A11" s="169">
        <v>5</v>
      </c>
      <c r="B11" s="170" t="s">
        <v>352</v>
      </c>
      <c r="C11" s="171" t="s">
        <v>353</v>
      </c>
    </row>
    <row r="12" spans="1:3" s="157" customFormat="1" ht="45" customHeight="1">
      <c r="A12" s="166">
        <v>6</v>
      </c>
      <c r="B12" s="167" t="s">
        <v>354</v>
      </c>
      <c r="C12" s="168" t="s">
        <v>355</v>
      </c>
    </row>
    <row r="13" spans="1:3" ht="81.75" customHeight="1">
      <c r="A13" s="169">
        <v>7</v>
      </c>
      <c r="B13" s="170" t="s">
        <v>356</v>
      </c>
      <c r="C13" s="172" t="s">
        <v>357</v>
      </c>
    </row>
    <row r="14" spans="1:3" ht="82.5" customHeight="1">
      <c r="A14" s="169">
        <v>8</v>
      </c>
      <c r="B14" s="170" t="s">
        <v>358</v>
      </c>
      <c r="C14" s="172" t="s">
        <v>359</v>
      </c>
    </row>
    <row r="15" spans="1:3" ht="90" customHeight="1">
      <c r="A15" s="169">
        <v>9</v>
      </c>
      <c r="B15" s="170" t="s">
        <v>360</v>
      </c>
      <c r="C15" s="172" t="s">
        <v>361</v>
      </c>
    </row>
    <row r="16" spans="1:3" s="157" customFormat="1" ht="117.75" customHeight="1">
      <c r="A16" s="169">
        <v>10</v>
      </c>
      <c r="B16" s="170" t="s">
        <v>362</v>
      </c>
      <c r="C16" s="174" t="s">
        <v>363</v>
      </c>
    </row>
    <row r="17" spans="1:3" ht="81.75" customHeight="1">
      <c r="A17" s="169">
        <v>11</v>
      </c>
      <c r="B17" s="170" t="s">
        <v>364</v>
      </c>
      <c r="C17" s="174" t="s">
        <v>365</v>
      </c>
    </row>
    <row r="18" spans="1:3" s="157" customFormat="1" ht="45" customHeight="1">
      <c r="A18" s="166">
        <v>12</v>
      </c>
      <c r="B18" s="167" t="s">
        <v>366</v>
      </c>
      <c r="C18" s="168" t="s">
        <v>367</v>
      </c>
    </row>
    <row r="19" spans="1:3" ht="56.25">
      <c r="A19" s="169">
        <v>13</v>
      </c>
      <c r="B19" s="170" t="s">
        <v>368</v>
      </c>
      <c r="C19" s="172" t="s">
        <v>369</v>
      </c>
    </row>
    <row r="20" spans="1:3" ht="84.75" customHeight="1">
      <c r="A20" s="169">
        <v>14</v>
      </c>
      <c r="B20" s="170" t="s">
        <v>370</v>
      </c>
      <c r="C20" s="172" t="s">
        <v>371</v>
      </c>
    </row>
    <row r="21" spans="1:3" ht="96" customHeight="1">
      <c r="A21" s="169">
        <v>15</v>
      </c>
      <c r="B21" s="170" t="s">
        <v>372</v>
      </c>
      <c r="C21" s="175" t="s">
        <v>373</v>
      </c>
    </row>
    <row r="22" spans="1:3" s="157" customFormat="1" ht="58.5">
      <c r="A22" s="166">
        <v>16</v>
      </c>
      <c r="B22" s="176" t="s">
        <v>374</v>
      </c>
      <c r="C22" s="177" t="s">
        <v>375</v>
      </c>
    </row>
    <row r="23" spans="1:3" ht="106.5" customHeight="1">
      <c r="A23" s="169">
        <v>17</v>
      </c>
      <c r="B23" s="178" t="s">
        <v>376</v>
      </c>
      <c r="C23" s="179" t="s">
        <v>377</v>
      </c>
    </row>
    <row r="24" spans="1:3" ht="96.75" customHeight="1">
      <c r="A24" s="169">
        <v>18</v>
      </c>
      <c r="B24" s="178" t="s">
        <v>378</v>
      </c>
      <c r="C24" s="179" t="s">
        <v>379</v>
      </c>
    </row>
    <row r="25" spans="1:3" s="157" customFormat="1" ht="56.25" customHeight="1">
      <c r="A25" s="162">
        <v>22</v>
      </c>
      <c r="B25" s="163" t="s">
        <v>384</v>
      </c>
      <c r="C25" s="183" t="s">
        <v>271</v>
      </c>
    </row>
    <row r="26" spans="1:3" s="157" customFormat="1" ht="43.5" customHeight="1">
      <c r="A26" s="169">
        <v>23</v>
      </c>
      <c r="B26" s="170" t="s">
        <v>385</v>
      </c>
      <c r="C26" s="169" t="s">
        <v>386</v>
      </c>
    </row>
    <row r="27" spans="1:3" s="165" customFormat="1" ht="24" customHeight="1">
      <c r="A27" s="169">
        <v>24</v>
      </c>
      <c r="B27" s="170" t="s">
        <v>387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47">
      <selection activeCell="P201" sqref="P201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20"/>
      <c r="B1" s="320"/>
      <c r="C1" s="320"/>
      <c r="D1" s="320"/>
      <c r="E1" s="320"/>
      <c r="F1" s="290" t="s">
        <v>420</v>
      </c>
      <c r="G1" s="290"/>
      <c r="H1" s="290"/>
      <c r="I1" s="290"/>
      <c r="J1" s="290"/>
      <c r="K1" s="290"/>
      <c r="L1" s="290"/>
      <c r="M1" s="18"/>
      <c r="N1" s="18"/>
    </row>
    <row r="2" spans="1:15" s="1" customFormat="1" ht="83.25" customHeight="1">
      <c r="A2" s="297" t="s">
        <v>421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10"/>
      <c r="N2" s="310"/>
      <c r="O2" s="310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298" t="s">
        <v>12</v>
      </c>
      <c r="B4" s="298" t="s">
        <v>13</v>
      </c>
      <c r="C4" s="298" t="s">
        <v>8</v>
      </c>
      <c r="D4" s="298" t="s">
        <v>9</v>
      </c>
      <c r="E4" s="298" t="s">
        <v>10</v>
      </c>
      <c r="F4" s="298" t="s">
        <v>11</v>
      </c>
      <c r="G4" s="152"/>
      <c r="H4" s="311" t="s">
        <v>410</v>
      </c>
      <c r="I4" s="301"/>
      <c r="J4" s="312"/>
      <c r="K4" s="306" t="s">
        <v>97</v>
      </c>
      <c r="L4" s="308" t="s">
        <v>96</v>
      </c>
    </row>
    <row r="5" spans="1:12" s="9" customFormat="1" ht="39.75" customHeight="1">
      <c r="A5" s="299"/>
      <c r="B5" s="299"/>
      <c r="C5" s="299"/>
      <c r="D5" s="299"/>
      <c r="E5" s="299"/>
      <c r="F5" s="299"/>
      <c r="G5" s="153" t="s">
        <v>93</v>
      </c>
      <c r="H5" s="260" t="s">
        <v>408</v>
      </c>
      <c r="I5" s="260" t="s">
        <v>411</v>
      </c>
      <c r="J5" s="263" t="s">
        <v>96</v>
      </c>
      <c r="K5" s="307"/>
      <c r="L5" s="307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418</v>
      </c>
      <c r="I6" s="69" t="s">
        <v>419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G33+#REF!+G58</f>
        <v>#REF!</v>
      </c>
      <c r="H7" s="61"/>
      <c r="I7" s="61"/>
      <c r="J7" s="61" t="e">
        <f>J33+#REF!+J58+#REF!</f>
        <v>#REF!</v>
      </c>
      <c r="K7" s="61" t="e">
        <f>L7-G7</f>
        <v>#REF!</v>
      </c>
      <c r="L7" s="61" t="e">
        <f>L33+#REF!+L58+#REF!</f>
        <v>#REF!</v>
      </c>
      <c r="M7" s="313"/>
    </row>
    <row r="8" spans="1:13" ht="25.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394</v>
      </c>
      <c r="F8" s="69" t="s">
        <v>43</v>
      </c>
      <c r="G8" s="61">
        <f>G9</f>
        <v>1998.96</v>
      </c>
      <c r="H8" s="61">
        <f>H9+H76+H132+H148+H184+H200+H122</f>
        <v>3476.5</v>
      </c>
      <c r="I8" s="61">
        <f>J8-H8</f>
        <v>564.8599999999997</v>
      </c>
      <c r="J8" s="61">
        <f>J9+J76+J129+J146+J181+J197+J122</f>
        <v>4041.3599999999997</v>
      </c>
      <c r="K8" s="61">
        <f aca="true" t="shared" si="0" ref="K8:K19">L8-J8</f>
        <v>-587.94</v>
      </c>
      <c r="L8" s="61">
        <f>L9+L71+L76+L111+L115+L132+L135+L148+L158+L184+L191+L200</f>
        <v>3453.4199999999996</v>
      </c>
      <c r="M8" s="313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394</v>
      </c>
      <c r="F9" s="69" t="s">
        <v>43</v>
      </c>
      <c r="G9" s="61">
        <f>G11+G33+G54+G58</f>
        <v>1998.96</v>
      </c>
      <c r="H9" s="61">
        <f>H10+H45+H62+H67</f>
        <v>1664.83</v>
      </c>
      <c r="I9" s="61">
        <f aca="true" t="shared" si="1" ref="I9:I75">J9-H9</f>
        <v>35.600000000000136</v>
      </c>
      <c r="J9" s="61">
        <f>J10+J44+J62+J66</f>
        <v>1700.43</v>
      </c>
      <c r="K9" s="61">
        <f t="shared" si="0"/>
        <v>-114.74000000000024</v>
      </c>
      <c r="L9" s="61">
        <f>L10+L15+L21+L45+L54+L67</f>
        <v>1585.6899999999998</v>
      </c>
      <c r="M9" s="313"/>
    </row>
    <row r="10" spans="1:13" s="104" customFormat="1" ht="41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54" t="s">
        <v>394</v>
      </c>
      <c r="F10" s="154" t="s">
        <v>43</v>
      </c>
      <c r="G10" s="61"/>
      <c r="H10" s="61">
        <f>H15</f>
        <v>460.52</v>
      </c>
      <c r="I10" s="61">
        <f t="shared" si="1"/>
        <v>18.430000000000064</v>
      </c>
      <c r="J10" s="61">
        <f>J15</f>
        <v>478.95000000000005</v>
      </c>
      <c r="K10" s="61">
        <f t="shared" si="0"/>
        <v>-478.95000000000005</v>
      </c>
      <c r="L10" s="61">
        <f>L11</f>
        <v>0</v>
      </c>
      <c r="M10" s="313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13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13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13"/>
    </row>
    <row r="14" spans="1:13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13"/>
    </row>
    <row r="15" spans="1:13" s="212" customFormat="1" ht="19.5" customHeight="1">
      <c r="A15" s="270" t="s">
        <v>424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H17</f>
        <v>460.52</v>
      </c>
      <c r="I15" s="61">
        <f t="shared" si="1"/>
        <v>18.430000000000064</v>
      </c>
      <c r="J15" s="210">
        <f>J17</f>
        <v>478.95000000000005</v>
      </c>
      <c r="K15" s="210">
        <f t="shared" si="0"/>
        <v>-90.61000000000007</v>
      </c>
      <c r="L15" s="211">
        <f>L17</f>
        <v>388.34</v>
      </c>
      <c r="M15" s="313"/>
    </row>
    <row r="16" spans="1:13" s="212" customFormat="1" ht="25.5" customHeight="1">
      <c r="A16" s="213" t="s">
        <v>425</v>
      </c>
      <c r="B16" s="214"/>
      <c r="C16" s="214" t="s">
        <v>15</v>
      </c>
      <c r="D16" s="214" t="s">
        <v>17</v>
      </c>
      <c r="E16" s="214" t="s">
        <v>426</v>
      </c>
      <c r="F16" s="214" t="s">
        <v>43</v>
      </c>
      <c r="G16" s="214"/>
      <c r="H16" s="215">
        <f>H17</f>
        <v>460.52</v>
      </c>
      <c r="I16" s="25">
        <f t="shared" si="1"/>
        <v>18.430000000000064</v>
      </c>
      <c r="J16" s="215">
        <f>J17</f>
        <v>478.95000000000005</v>
      </c>
      <c r="K16" s="210"/>
      <c r="L16" s="211"/>
      <c r="M16" s="313"/>
    </row>
    <row r="17" spans="1:13" s="199" customFormat="1" ht="27.75" customHeight="1">
      <c r="A17" s="213" t="s">
        <v>391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43</v>
      </c>
      <c r="G17" s="213"/>
      <c r="H17" s="215">
        <f>H18+H19</f>
        <v>460.52</v>
      </c>
      <c r="I17" s="25">
        <f t="shared" si="1"/>
        <v>18.430000000000064</v>
      </c>
      <c r="J17" s="215">
        <f>J18+J19</f>
        <v>478.95000000000005</v>
      </c>
      <c r="K17" s="215">
        <f t="shared" si="0"/>
        <v>-90.61000000000007</v>
      </c>
      <c r="L17" s="216">
        <f>L18+L19</f>
        <v>388.34</v>
      </c>
      <c r="M17" s="313"/>
    </row>
    <row r="18" spans="1:13" s="199" customFormat="1" ht="26.25" customHeight="1">
      <c r="A18" s="213" t="s">
        <v>392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132</v>
      </c>
      <c r="G18" s="213"/>
      <c r="H18" s="215" t="s">
        <v>412</v>
      </c>
      <c r="I18" s="25">
        <f t="shared" si="1"/>
        <v>14.160000000000025</v>
      </c>
      <c r="J18" s="215">
        <v>367.86</v>
      </c>
      <c r="K18" s="215">
        <f t="shared" si="0"/>
        <v>-69.59000000000003</v>
      </c>
      <c r="L18" s="216">
        <v>298.27</v>
      </c>
      <c r="M18" s="313"/>
    </row>
    <row r="19" spans="1:13" s="199" customFormat="1" ht="51.75" customHeight="1">
      <c r="A19" s="213" t="s">
        <v>390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388</v>
      </c>
      <c r="G19" s="213"/>
      <c r="H19" s="215" t="s">
        <v>413</v>
      </c>
      <c r="I19" s="25">
        <f t="shared" si="1"/>
        <v>4.27000000000001</v>
      </c>
      <c r="J19" s="215">
        <v>111.09</v>
      </c>
      <c r="K19" s="215">
        <f t="shared" si="0"/>
        <v>-21.02000000000001</v>
      </c>
      <c r="L19" s="216">
        <v>90.07</v>
      </c>
      <c r="M19" s="313"/>
    </row>
    <row r="20" spans="1:13" s="212" customFormat="1" ht="57" customHeight="1" hidden="1">
      <c r="A20" s="217" t="s">
        <v>200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2350.23</v>
      </c>
      <c r="J20" s="211">
        <f>J21+J45</f>
        <v>2350.23</v>
      </c>
      <c r="K20" s="211"/>
      <c r="L20" s="211">
        <f>J20+K20</f>
        <v>2350.23</v>
      </c>
      <c r="M20" s="313"/>
    </row>
    <row r="21" spans="1:13" s="212" customFormat="1" ht="51.75" customHeight="1" hidden="1">
      <c r="A21" s="220" t="s">
        <v>314</v>
      </c>
      <c r="B21" s="221" t="s">
        <v>80</v>
      </c>
      <c r="C21" s="221" t="s">
        <v>15</v>
      </c>
      <c r="D21" s="221" t="s">
        <v>19</v>
      </c>
      <c r="E21" s="222" t="s">
        <v>308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211">
        <f>K22</f>
        <v>-1177.75</v>
      </c>
      <c r="L21" s="216">
        <f>J21+K21</f>
        <v>0</v>
      </c>
      <c r="M21" s="313"/>
    </row>
    <row r="22" spans="1:13" s="199" customFormat="1" ht="38.25" customHeight="1" hidden="1">
      <c r="A22" s="223" t="s">
        <v>329</v>
      </c>
      <c r="B22" s="224" t="s">
        <v>80</v>
      </c>
      <c r="C22" s="224" t="s">
        <v>15</v>
      </c>
      <c r="D22" s="224" t="s">
        <v>19</v>
      </c>
      <c r="E22" s="225" t="s">
        <v>309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16">
        <f>K23+K25+K26+K27+K28</f>
        <v>-1177.75</v>
      </c>
      <c r="L22" s="216">
        <f>L23+L25+L26+L27+L28</f>
        <v>0</v>
      </c>
      <c r="M22" s="313"/>
    </row>
    <row r="23" spans="1:13" s="199" customFormat="1" ht="36" customHeight="1" hidden="1">
      <c r="A23" s="226" t="s">
        <v>212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16">
        <f>L23-J23</f>
        <v>-862.83</v>
      </c>
      <c r="L23" s="216">
        <v>0</v>
      </c>
      <c r="M23" s="313"/>
    </row>
    <row r="24" spans="1:13" s="199" customFormat="1" ht="26.25" customHeight="1" hidden="1">
      <c r="A24" s="227" t="s">
        <v>311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312</v>
      </c>
      <c r="G24" s="216"/>
      <c r="H24" s="216"/>
      <c r="I24" s="25">
        <f t="shared" si="1"/>
        <v>0</v>
      </c>
      <c r="J24" s="216"/>
      <c r="K24" s="216"/>
      <c r="L24" s="216">
        <f>J24+K24</f>
        <v>0</v>
      </c>
      <c r="M24" s="313"/>
    </row>
    <row r="25" spans="1:13" s="199" customFormat="1" ht="39" customHeight="1" hidden="1">
      <c r="A25" s="227" t="s">
        <v>276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16">
        <f>L25-J25</f>
        <v>-45</v>
      </c>
      <c r="L25" s="216">
        <v>0</v>
      </c>
      <c r="M25" s="313"/>
    </row>
    <row r="26" spans="1:13" s="199" customFormat="1" ht="39.75" customHeight="1" hidden="1">
      <c r="A26" s="227" t="s">
        <v>277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16">
        <f>L26-J26</f>
        <v>-221.72</v>
      </c>
      <c r="L26" s="216">
        <v>0</v>
      </c>
      <c r="M26" s="313"/>
    </row>
    <row r="27" spans="1:13" s="199" customFormat="1" ht="26.25" customHeight="1" hidden="1">
      <c r="A27" s="227" t="s">
        <v>278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16">
        <f>L27-J27</f>
        <v>-33.56</v>
      </c>
      <c r="L27" s="216">
        <v>0</v>
      </c>
      <c r="M27" s="313"/>
    </row>
    <row r="28" spans="1:13" s="199" customFormat="1" ht="26.25" customHeight="1" hidden="1">
      <c r="A28" s="227" t="s">
        <v>279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16">
        <f>L28-J28</f>
        <v>-14.64</v>
      </c>
      <c r="L28" s="216">
        <v>0</v>
      </c>
      <c r="M28" s="313"/>
    </row>
    <row r="29" spans="1:13" s="199" customFormat="1" ht="39.75" customHeight="1" hidden="1">
      <c r="A29" s="228" t="s">
        <v>199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211">
        <f t="shared" si="3"/>
        <v>1</v>
      </c>
      <c r="L29" s="216">
        <f aca="true" t="shared" si="4" ref="L29:L43">J29+K29</f>
        <v>1</v>
      </c>
      <c r="M29" s="313"/>
    </row>
    <row r="30" spans="1:13" s="199" customFormat="1" ht="51" customHeight="1" hidden="1">
      <c r="A30" s="227" t="s">
        <v>210</v>
      </c>
      <c r="B30" s="229" t="s">
        <v>80</v>
      </c>
      <c r="C30" s="230" t="s">
        <v>15</v>
      </c>
      <c r="D30" s="230" t="s">
        <v>17</v>
      </c>
      <c r="E30" s="230" t="s">
        <v>209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16">
        <f t="shared" si="3"/>
        <v>1</v>
      </c>
      <c r="L30" s="216">
        <f t="shared" si="4"/>
        <v>1</v>
      </c>
      <c r="M30" s="313"/>
    </row>
    <row r="31" spans="1:13" s="199" customFormat="1" ht="13.5" customHeight="1" hidden="1">
      <c r="A31" s="227" t="s">
        <v>211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16">
        <f t="shared" si="3"/>
        <v>1</v>
      </c>
      <c r="L31" s="216">
        <f t="shared" si="4"/>
        <v>1</v>
      </c>
      <c r="M31" s="313"/>
    </row>
    <row r="32" spans="1:13" s="199" customFormat="1" ht="39.75" customHeight="1" hidden="1">
      <c r="A32" s="227" t="s">
        <v>212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16">
        <v>1</v>
      </c>
      <c r="L32" s="216">
        <f t="shared" si="4"/>
        <v>1</v>
      </c>
      <c r="M32" s="313"/>
    </row>
    <row r="33" spans="1:13" s="199" customFormat="1" ht="42" customHeight="1" hidden="1">
      <c r="A33" s="228" t="s">
        <v>217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211">
        <f>K34+K37</f>
        <v>0</v>
      </c>
      <c r="L33" s="216">
        <f t="shared" si="4"/>
        <v>0</v>
      </c>
      <c r="M33" s="313"/>
    </row>
    <row r="34" spans="1:13" s="199" customFormat="1" ht="50.25" customHeight="1" hidden="1">
      <c r="A34" s="227" t="s">
        <v>216</v>
      </c>
      <c r="B34" s="229" t="s">
        <v>80</v>
      </c>
      <c r="C34" s="230" t="s">
        <v>15</v>
      </c>
      <c r="D34" s="230" t="s">
        <v>19</v>
      </c>
      <c r="E34" s="230" t="s">
        <v>209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4"/>
        <v>0</v>
      </c>
      <c r="M34" s="313"/>
    </row>
    <row r="35" spans="1:13" s="199" customFormat="1" ht="24.75" customHeight="1" hidden="1">
      <c r="A35" s="227" t="s">
        <v>215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16">
        <f t="shared" si="5"/>
        <v>0</v>
      </c>
      <c r="L35" s="216">
        <f t="shared" si="4"/>
        <v>0</v>
      </c>
      <c r="M35" s="313"/>
    </row>
    <row r="36" spans="1:13" s="199" customFormat="1" ht="37.5" customHeight="1" hidden="1">
      <c r="A36" s="227" t="s">
        <v>212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16"/>
      <c r="L36" s="216">
        <f t="shared" si="4"/>
        <v>0</v>
      </c>
      <c r="M36" s="200"/>
    </row>
    <row r="37" spans="1:12" s="212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211">
        <f>K39+K40+K41+K42+K43</f>
        <v>0</v>
      </c>
      <c r="L37" s="216">
        <f t="shared" si="4"/>
        <v>0</v>
      </c>
    </row>
    <row r="38" spans="1:12" s="199" customFormat="1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16">
        <f>K39+K40+K41+K42+K43</f>
        <v>0</v>
      </c>
      <c r="L38" s="216">
        <f t="shared" si="4"/>
        <v>0</v>
      </c>
    </row>
    <row r="39" spans="1:12" s="199" customFormat="1" ht="38.25" customHeight="1" hidden="1">
      <c r="A39" s="227" t="s">
        <v>212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16"/>
      <c r="L39" s="216">
        <f t="shared" si="4"/>
        <v>0</v>
      </c>
    </row>
    <row r="40" spans="1:12" s="199" customFormat="1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16"/>
      <c r="L40" s="216">
        <f t="shared" si="4"/>
        <v>0</v>
      </c>
    </row>
    <row r="41" spans="1:12" s="199" customFormat="1" ht="39" customHeight="1" hidden="1">
      <c r="A41" s="227" t="s">
        <v>213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16"/>
      <c r="L41" s="216">
        <f t="shared" si="4"/>
        <v>0</v>
      </c>
    </row>
    <row r="42" spans="1:12" s="199" customFormat="1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16"/>
      <c r="L42" s="216">
        <f t="shared" si="4"/>
        <v>0</v>
      </c>
    </row>
    <row r="43" spans="1:12" s="199" customFormat="1" ht="0.75" customHeight="1" hidden="1">
      <c r="A43" s="227" t="s">
        <v>214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16"/>
      <c r="L43" s="216">
        <f t="shared" si="4"/>
        <v>0</v>
      </c>
    </row>
    <row r="44" spans="1:12" s="199" customFormat="1" ht="69" customHeight="1">
      <c r="A44" s="266" t="s">
        <v>200</v>
      </c>
      <c r="B44" s="229"/>
      <c r="C44" s="231" t="s">
        <v>15</v>
      </c>
      <c r="D44" s="231" t="s">
        <v>19</v>
      </c>
      <c r="E44" s="231" t="s">
        <v>394</v>
      </c>
      <c r="F44" s="231" t="s">
        <v>43</v>
      </c>
      <c r="G44" s="211"/>
      <c r="H44" s="211">
        <f>H45</f>
        <v>1189.31</v>
      </c>
      <c r="I44" s="61">
        <f t="shared" si="1"/>
        <v>-16.829999999999927</v>
      </c>
      <c r="J44" s="211">
        <f>J45</f>
        <v>1172.48</v>
      </c>
      <c r="K44" s="216"/>
      <c r="L44" s="216"/>
    </row>
    <row r="45" spans="1:12" s="199" customFormat="1" ht="39" customHeight="1">
      <c r="A45" s="233" t="s">
        <v>405</v>
      </c>
      <c r="B45" s="234">
        <v>801</v>
      </c>
      <c r="C45" s="229" t="s">
        <v>15</v>
      </c>
      <c r="D45" s="229" t="s">
        <v>19</v>
      </c>
      <c r="E45" s="234" t="s">
        <v>344</v>
      </c>
      <c r="F45" s="229" t="s">
        <v>43</v>
      </c>
      <c r="G45" s="227"/>
      <c r="H45" s="216">
        <f>H46+H49</f>
        <v>1189.31</v>
      </c>
      <c r="I45" s="25">
        <f t="shared" si="1"/>
        <v>-16.829999999999927</v>
      </c>
      <c r="J45" s="216">
        <f>J46+J49</f>
        <v>1172.48</v>
      </c>
      <c r="K45" s="211">
        <f aca="true" t="shared" si="6" ref="K45:K57">L45-J45</f>
        <v>14.86999999999989</v>
      </c>
      <c r="L45" s="211">
        <f>L46+L49</f>
        <v>1187.35</v>
      </c>
    </row>
    <row r="46" spans="1:12" s="199" customFormat="1" ht="39.75" customHeight="1">
      <c r="A46" s="233" t="s">
        <v>329</v>
      </c>
      <c r="B46" s="229">
        <v>801</v>
      </c>
      <c r="C46" s="229" t="s">
        <v>15</v>
      </c>
      <c r="D46" s="229" t="s">
        <v>19</v>
      </c>
      <c r="E46" s="229" t="s">
        <v>380</v>
      </c>
      <c r="F46" s="229" t="s">
        <v>43</v>
      </c>
      <c r="G46" s="234"/>
      <c r="H46" s="216">
        <f>H47+H48</f>
        <v>925.85</v>
      </c>
      <c r="I46" s="25">
        <f t="shared" si="1"/>
        <v>14.480000000000018</v>
      </c>
      <c r="J46" s="216">
        <f>J47+J48</f>
        <v>940.33</v>
      </c>
      <c r="K46" s="216">
        <f t="shared" si="6"/>
        <v>47.110000000000014</v>
      </c>
      <c r="L46" s="216">
        <f>L47+L48</f>
        <v>987.44</v>
      </c>
    </row>
    <row r="47" spans="1:12" s="199" customFormat="1" ht="25.5" customHeight="1">
      <c r="A47" s="227" t="s">
        <v>392</v>
      </c>
      <c r="B47" s="229" t="s">
        <v>80</v>
      </c>
      <c r="C47" s="229" t="s">
        <v>15</v>
      </c>
      <c r="D47" s="229" t="s">
        <v>19</v>
      </c>
      <c r="E47" s="229" t="s">
        <v>382</v>
      </c>
      <c r="F47" s="229">
        <v>121</v>
      </c>
      <c r="G47" s="234"/>
      <c r="H47" s="216">
        <v>718.77</v>
      </c>
      <c r="I47" s="25">
        <f t="shared" si="1"/>
        <v>11.32000000000005</v>
      </c>
      <c r="J47" s="216">
        <v>730.09</v>
      </c>
      <c r="K47" s="216">
        <f t="shared" si="6"/>
        <v>44.51999999999998</v>
      </c>
      <c r="L47" s="216">
        <v>774.61</v>
      </c>
    </row>
    <row r="48" spans="1:12" s="199" customFormat="1" ht="53.25" customHeight="1">
      <c r="A48" s="213" t="s">
        <v>390</v>
      </c>
      <c r="B48" s="229" t="s">
        <v>80</v>
      </c>
      <c r="C48" s="229" t="s">
        <v>15</v>
      </c>
      <c r="D48" s="229" t="s">
        <v>19</v>
      </c>
      <c r="E48" s="229" t="s">
        <v>382</v>
      </c>
      <c r="F48" s="229">
        <v>129</v>
      </c>
      <c r="G48" s="234"/>
      <c r="H48" s="216">
        <v>207.08</v>
      </c>
      <c r="I48" s="25">
        <f t="shared" si="1"/>
        <v>3.1599999999999966</v>
      </c>
      <c r="J48" s="216">
        <v>210.24</v>
      </c>
      <c r="K48" s="216">
        <f t="shared" si="6"/>
        <v>2.5900000000000034</v>
      </c>
      <c r="L48" s="216">
        <v>212.83</v>
      </c>
    </row>
    <row r="49" spans="1:12" s="199" customFormat="1" ht="41.25" customHeight="1">
      <c r="A49" s="227" t="s">
        <v>393</v>
      </c>
      <c r="B49" s="229" t="s">
        <v>80</v>
      </c>
      <c r="C49" s="229" t="s">
        <v>15</v>
      </c>
      <c r="D49" s="229" t="s">
        <v>19</v>
      </c>
      <c r="E49" s="229" t="s">
        <v>383</v>
      </c>
      <c r="F49" s="229" t="s">
        <v>43</v>
      </c>
      <c r="G49" s="234"/>
      <c r="H49" s="216">
        <f>H50+H51+H52+H53</f>
        <v>263.46</v>
      </c>
      <c r="I49" s="25">
        <f t="shared" si="1"/>
        <v>-31.309999999999974</v>
      </c>
      <c r="J49" s="216">
        <f>J50+J51+J52+J53</f>
        <v>232.15</v>
      </c>
      <c r="K49" s="216">
        <f t="shared" si="6"/>
        <v>-32.24000000000004</v>
      </c>
      <c r="L49" s="216">
        <f>L50+L51+L52+L53</f>
        <v>199.90999999999997</v>
      </c>
    </row>
    <row r="50" spans="1:12" s="199" customFormat="1" ht="37.5" customHeight="1">
      <c r="A50" s="227" t="s">
        <v>276</v>
      </c>
      <c r="B50" s="229" t="s">
        <v>80</v>
      </c>
      <c r="C50" s="229" t="s">
        <v>15</v>
      </c>
      <c r="D50" s="229" t="s">
        <v>19</v>
      </c>
      <c r="E50" s="229" t="s">
        <v>383</v>
      </c>
      <c r="F50" s="229">
        <v>242</v>
      </c>
      <c r="G50" s="234"/>
      <c r="H50" s="216">
        <v>73.8</v>
      </c>
      <c r="I50" s="25">
        <f t="shared" si="1"/>
        <v>-73.8</v>
      </c>
      <c r="J50" s="216">
        <v>0</v>
      </c>
      <c r="K50" s="216">
        <f t="shared" si="6"/>
        <v>45</v>
      </c>
      <c r="L50" s="216">
        <v>45</v>
      </c>
    </row>
    <row r="51" spans="1:12" s="199" customFormat="1" ht="36.75" customHeight="1">
      <c r="A51" s="227" t="s">
        <v>277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>
        <v>244</v>
      </c>
      <c r="G51" s="234"/>
      <c r="H51" s="216">
        <v>102.73</v>
      </c>
      <c r="I51" s="25">
        <f t="shared" si="1"/>
        <v>44.290000000000006</v>
      </c>
      <c r="J51" s="216">
        <v>147.02</v>
      </c>
      <c r="K51" s="216">
        <f t="shared" si="6"/>
        <v>-40.31000000000002</v>
      </c>
      <c r="L51" s="216">
        <v>106.71</v>
      </c>
    </row>
    <row r="52" spans="1:12" s="199" customFormat="1" ht="26.25" customHeight="1">
      <c r="A52" s="227" t="s">
        <v>278</v>
      </c>
      <c r="B52" s="229" t="s">
        <v>80</v>
      </c>
      <c r="C52" s="229" t="s">
        <v>15</v>
      </c>
      <c r="D52" s="229" t="s">
        <v>19</v>
      </c>
      <c r="E52" s="229" t="s">
        <v>383</v>
      </c>
      <c r="F52" s="229">
        <v>851</v>
      </c>
      <c r="G52" s="234"/>
      <c r="H52" s="216">
        <v>44.57</v>
      </c>
      <c r="I52" s="25">
        <f t="shared" si="1"/>
        <v>0</v>
      </c>
      <c r="J52" s="216">
        <v>44.57</v>
      </c>
      <c r="K52" s="216">
        <f t="shared" si="6"/>
        <v>-11.009999999999998</v>
      </c>
      <c r="L52" s="216">
        <v>33.56</v>
      </c>
    </row>
    <row r="53" spans="1:12" s="199" customFormat="1" ht="24" customHeight="1">
      <c r="A53" s="227" t="s">
        <v>279</v>
      </c>
      <c r="B53" s="229" t="s">
        <v>80</v>
      </c>
      <c r="C53" s="229" t="s">
        <v>15</v>
      </c>
      <c r="D53" s="229" t="s">
        <v>19</v>
      </c>
      <c r="E53" s="229" t="s">
        <v>383</v>
      </c>
      <c r="F53" s="229">
        <v>852</v>
      </c>
      <c r="G53" s="234"/>
      <c r="H53" s="216">
        <v>42.36</v>
      </c>
      <c r="I53" s="25">
        <f t="shared" si="1"/>
        <v>-1.7999999999999972</v>
      </c>
      <c r="J53" s="216">
        <v>40.56</v>
      </c>
      <c r="K53" s="216">
        <f t="shared" si="6"/>
        <v>-25.92</v>
      </c>
      <c r="L53" s="216">
        <v>14.64</v>
      </c>
    </row>
    <row r="54" spans="1:12" s="212" customFormat="1" ht="15.75" customHeight="1" hidden="1">
      <c r="A54" s="235" t="s">
        <v>271</v>
      </c>
      <c r="B54" s="221" t="s">
        <v>80</v>
      </c>
      <c r="C54" s="236" t="s">
        <v>15</v>
      </c>
      <c r="D54" s="236" t="s">
        <v>16</v>
      </c>
      <c r="E54" s="236" t="s">
        <v>42</v>
      </c>
      <c r="F54" s="231" t="s">
        <v>43</v>
      </c>
      <c r="G54" s="211">
        <f aca="true" t="shared" si="7" ref="G54:J56">G55</f>
        <v>0</v>
      </c>
      <c r="H54" s="211"/>
      <c r="I54" s="61">
        <f t="shared" si="1"/>
        <v>15</v>
      </c>
      <c r="J54" s="211">
        <f t="shared" si="7"/>
        <v>15</v>
      </c>
      <c r="K54" s="211">
        <f t="shared" si="6"/>
        <v>-15</v>
      </c>
      <c r="L54" s="216">
        <f>L55</f>
        <v>0</v>
      </c>
    </row>
    <row r="55" spans="1:12" s="199" customFormat="1" ht="27" customHeight="1" hidden="1">
      <c r="A55" s="237" t="s">
        <v>272</v>
      </c>
      <c r="B55" s="224" t="s">
        <v>80</v>
      </c>
      <c r="C55" s="238" t="s">
        <v>15</v>
      </c>
      <c r="D55" s="238" t="s">
        <v>126</v>
      </c>
      <c r="E55" s="238" t="s">
        <v>281</v>
      </c>
      <c r="F55" s="230" t="s">
        <v>43</v>
      </c>
      <c r="G55" s="216">
        <f t="shared" si="7"/>
        <v>0</v>
      </c>
      <c r="H55" s="216"/>
      <c r="I55" s="61">
        <f t="shared" si="1"/>
        <v>15</v>
      </c>
      <c r="J55" s="216">
        <f t="shared" si="7"/>
        <v>15</v>
      </c>
      <c r="K55" s="211">
        <f t="shared" si="6"/>
        <v>-15</v>
      </c>
      <c r="L55" s="216">
        <f>L56</f>
        <v>0</v>
      </c>
    </row>
    <row r="56" spans="1:12" s="199" customFormat="1" ht="23.25" customHeight="1" hidden="1">
      <c r="A56" s="239" t="s">
        <v>45</v>
      </c>
      <c r="B56" s="224" t="s">
        <v>80</v>
      </c>
      <c r="C56" s="238" t="s">
        <v>15</v>
      </c>
      <c r="D56" s="238" t="s">
        <v>126</v>
      </c>
      <c r="E56" s="238" t="s">
        <v>281</v>
      </c>
      <c r="F56" s="230" t="s">
        <v>43</v>
      </c>
      <c r="G56" s="216">
        <f t="shared" si="7"/>
        <v>0</v>
      </c>
      <c r="H56" s="216"/>
      <c r="I56" s="61">
        <f t="shared" si="1"/>
        <v>15</v>
      </c>
      <c r="J56" s="216">
        <f t="shared" si="7"/>
        <v>15</v>
      </c>
      <c r="K56" s="211">
        <f t="shared" si="6"/>
        <v>-15</v>
      </c>
      <c r="L56" s="216">
        <f>L57</f>
        <v>0</v>
      </c>
    </row>
    <row r="57" spans="1:12" s="199" customFormat="1" ht="12.75" customHeight="1" hidden="1">
      <c r="A57" s="227" t="s">
        <v>218</v>
      </c>
      <c r="B57" s="224" t="s">
        <v>80</v>
      </c>
      <c r="C57" s="238" t="s">
        <v>15</v>
      </c>
      <c r="D57" s="238" t="s">
        <v>126</v>
      </c>
      <c r="E57" s="238" t="s">
        <v>281</v>
      </c>
      <c r="F57" s="230" t="s">
        <v>143</v>
      </c>
      <c r="G57" s="216">
        <v>0</v>
      </c>
      <c r="H57" s="216"/>
      <c r="I57" s="61">
        <f t="shared" si="1"/>
        <v>15</v>
      </c>
      <c r="J57" s="216">
        <v>15</v>
      </c>
      <c r="K57" s="211">
        <f t="shared" si="6"/>
        <v>-15</v>
      </c>
      <c r="L57" s="216">
        <v>0</v>
      </c>
    </row>
    <row r="58" spans="1:12" s="199" customFormat="1" ht="12.75" customHeight="1" hidden="1">
      <c r="A58" s="232" t="s">
        <v>220</v>
      </c>
      <c r="B58" s="229" t="s">
        <v>80</v>
      </c>
      <c r="C58" s="230" t="s">
        <v>15</v>
      </c>
      <c r="D58" s="230" t="s">
        <v>126</v>
      </c>
      <c r="E58" s="230" t="s">
        <v>42</v>
      </c>
      <c r="F58" s="230" t="s">
        <v>43</v>
      </c>
      <c r="G58" s="211">
        <f aca="true" t="shared" si="8" ref="G58:K60">G59</f>
        <v>15</v>
      </c>
      <c r="H58" s="211"/>
      <c r="I58" s="61">
        <f t="shared" si="1"/>
        <v>0</v>
      </c>
      <c r="J58" s="211">
        <f t="shared" si="8"/>
        <v>0</v>
      </c>
      <c r="K58" s="211">
        <f t="shared" si="8"/>
        <v>0</v>
      </c>
      <c r="L58" s="216">
        <f>J58+K58</f>
        <v>0</v>
      </c>
    </row>
    <row r="59" spans="1:12" s="199" customFormat="1" ht="12.75" customHeight="1" hidden="1">
      <c r="A59" s="227" t="s">
        <v>103</v>
      </c>
      <c r="B59" s="229" t="s">
        <v>80</v>
      </c>
      <c r="C59" s="230" t="s">
        <v>15</v>
      </c>
      <c r="D59" s="230" t="s">
        <v>126</v>
      </c>
      <c r="E59" s="230" t="s">
        <v>219</v>
      </c>
      <c r="F59" s="230" t="s">
        <v>43</v>
      </c>
      <c r="G59" s="216">
        <f t="shared" si="8"/>
        <v>15</v>
      </c>
      <c r="H59" s="216"/>
      <c r="I59" s="61">
        <f t="shared" si="1"/>
        <v>0</v>
      </c>
      <c r="J59" s="216">
        <f t="shared" si="8"/>
        <v>0</v>
      </c>
      <c r="K59" s="216">
        <f t="shared" si="8"/>
        <v>0</v>
      </c>
      <c r="L59" s="216">
        <f>J59+K59</f>
        <v>0</v>
      </c>
    </row>
    <row r="60" spans="1:12" s="199" customFormat="1" ht="12.75" customHeight="1" hidden="1">
      <c r="A60" s="227" t="s">
        <v>45</v>
      </c>
      <c r="B60" s="229" t="s">
        <v>80</v>
      </c>
      <c r="C60" s="230" t="s">
        <v>15</v>
      </c>
      <c r="D60" s="230" t="s">
        <v>126</v>
      </c>
      <c r="E60" s="230" t="s">
        <v>102</v>
      </c>
      <c r="F60" s="230" t="s">
        <v>43</v>
      </c>
      <c r="G60" s="216">
        <f t="shared" si="8"/>
        <v>15</v>
      </c>
      <c r="H60" s="216"/>
      <c r="I60" s="61">
        <f t="shared" si="1"/>
        <v>0</v>
      </c>
      <c r="J60" s="216">
        <f t="shared" si="8"/>
        <v>0</v>
      </c>
      <c r="K60" s="216">
        <f t="shared" si="8"/>
        <v>0</v>
      </c>
      <c r="L60" s="216">
        <f>J60+K60</f>
        <v>0</v>
      </c>
    </row>
    <row r="61" spans="1:12" s="199" customFormat="1" ht="13.5" customHeight="1" hidden="1">
      <c r="A61" s="227" t="s">
        <v>218</v>
      </c>
      <c r="B61" s="229" t="s">
        <v>80</v>
      </c>
      <c r="C61" s="230" t="s">
        <v>15</v>
      </c>
      <c r="D61" s="230" t="s">
        <v>126</v>
      </c>
      <c r="E61" s="230" t="s">
        <v>102</v>
      </c>
      <c r="F61" s="230" t="s">
        <v>143</v>
      </c>
      <c r="G61" s="216">
        <v>15</v>
      </c>
      <c r="H61" s="216"/>
      <c r="I61" s="61">
        <f t="shared" si="1"/>
        <v>0</v>
      </c>
      <c r="J61" s="216">
        <v>0</v>
      </c>
      <c r="K61" s="216"/>
      <c r="L61" s="216">
        <f>J61+K61</f>
        <v>0</v>
      </c>
    </row>
    <row r="62" spans="1:12" s="199" customFormat="1" ht="26.25" customHeight="1">
      <c r="A62" s="232" t="s">
        <v>174</v>
      </c>
      <c r="B62" s="218" t="s">
        <v>80</v>
      </c>
      <c r="C62" s="231" t="s">
        <v>15</v>
      </c>
      <c r="D62" s="231" t="s">
        <v>20</v>
      </c>
      <c r="E62" s="231" t="s">
        <v>394</v>
      </c>
      <c r="F62" s="231" t="s">
        <v>43</v>
      </c>
      <c r="G62" s="216"/>
      <c r="H62" s="211">
        <f>H63</f>
        <v>0</v>
      </c>
      <c r="I62" s="61">
        <f t="shared" si="1"/>
        <v>39</v>
      </c>
      <c r="J62" s="211">
        <f>J63</f>
        <v>39</v>
      </c>
      <c r="K62" s="216"/>
      <c r="L62" s="216"/>
    </row>
    <row r="63" spans="1:12" s="199" customFormat="1" ht="15" customHeight="1">
      <c r="A63" s="264" t="s">
        <v>271</v>
      </c>
      <c r="B63" s="229" t="s">
        <v>80</v>
      </c>
      <c r="C63" s="230" t="s">
        <v>15</v>
      </c>
      <c r="D63" s="230" t="s">
        <v>20</v>
      </c>
      <c r="E63" s="230" t="s">
        <v>384</v>
      </c>
      <c r="F63" s="230" t="s">
        <v>43</v>
      </c>
      <c r="G63" s="216"/>
      <c r="H63" s="216">
        <f>H64</f>
        <v>0</v>
      </c>
      <c r="I63" s="25">
        <f t="shared" si="1"/>
        <v>39</v>
      </c>
      <c r="J63" s="216">
        <f>J64</f>
        <v>39</v>
      </c>
      <c r="K63" s="216"/>
      <c r="L63" s="216"/>
    </row>
    <row r="64" spans="1:12" s="199" customFormat="1" ht="15.75" customHeight="1">
      <c r="A64" s="227" t="s">
        <v>428</v>
      </c>
      <c r="B64" s="229" t="s">
        <v>80</v>
      </c>
      <c r="C64" s="230" t="s">
        <v>15</v>
      </c>
      <c r="D64" s="230" t="s">
        <v>20</v>
      </c>
      <c r="E64" s="230" t="s">
        <v>416</v>
      </c>
      <c r="F64" s="230" t="s">
        <v>43</v>
      </c>
      <c r="G64" s="216"/>
      <c r="H64" s="216">
        <f>H65</f>
        <v>0</v>
      </c>
      <c r="I64" s="25">
        <f t="shared" si="1"/>
        <v>39</v>
      </c>
      <c r="J64" s="216">
        <f>J65</f>
        <v>39</v>
      </c>
      <c r="K64" s="216"/>
      <c r="L64" s="216"/>
    </row>
    <row r="65" spans="1:12" s="199" customFormat="1" ht="13.5" customHeight="1">
      <c r="A65" s="227" t="s">
        <v>422</v>
      </c>
      <c r="B65" s="229" t="s">
        <v>80</v>
      </c>
      <c r="C65" s="230" t="s">
        <v>15</v>
      </c>
      <c r="D65" s="230" t="s">
        <v>20</v>
      </c>
      <c r="E65" s="230" t="s">
        <v>416</v>
      </c>
      <c r="F65" s="230" t="s">
        <v>417</v>
      </c>
      <c r="G65" s="216"/>
      <c r="H65" s="216">
        <v>0</v>
      </c>
      <c r="I65" s="25">
        <f t="shared" si="1"/>
        <v>39</v>
      </c>
      <c r="J65" s="216">
        <v>39</v>
      </c>
      <c r="K65" s="216"/>
      <c r="L65" s="216"/>
    </row>
    <row r="66" spans="1:12" s="199" customFormat="1" ht="14.25" customHeight="1">
      <c r="A66" s="269" t="s">
        <v>436</v>
      </c>
      <c r="B66" s="218"/>
      <c r="C66" s="231" t="s">
        <v>15</v>
      </c>
      <c r="D66" s="231" t="s">
        <v>126</v>
      </c>
      <c r="E66" s="231" t="s">
        <v>394</v>
      </c>
      <c r="F66" s="231" t="s">
        <v>43</v>
      </c>
      <c r="G66" s="211"/>
      <c r="H66" s="211">
        <f>H67</f>
        <v>15</v>
      </c>
      <c r="I66" s="61">
        <f t="shared" si="1"/>
        <v>-5</v>
      </c>
      <c r="J66" s="211">
        <f>J67</f>
        <v>10</v>
      </c>
      <c r="K66" s="216"/>
      <c r="L66" s="216"/>
    </row>
    <row r="67" spans="1:12" s="199" customFormat="1" ht="15.75" customHeight="1">
      <c r="A67" s="237" t="s">
        <v>424</v>
      </c>
      <c r="B67" s="218" t="s">
        <v>80</v>
      </c>
      <c r="C67" s="230" t="s">
        <v>15</v>
      </c>
      <c r="D67" s="230" t="s">
        <v>126</v>
      </c>
      <c r="E67" s="230" t="s">
        <v>384</v>
      </c>
      <c r="F67" s="230" t="s">
        <v>43</v>
      </c>
      <c r="G67" s="216"/>
      <c r="H67" s="216">
        <f>H68</f>
        <v>15</v>
      </c>
      <c r="I67" s="25">
        <f t="shared" si="1"/>
        <v>-5</v>
      </c>
      <c r="J67" s="216">
        <f>J68</f>
        <v>10</v>
      </c>
      <c r="K67" s="211">
        <f>L67-J67</f>
        <v>0</v>
      </c>
      <c r="L67" s="211">
        <f>L68</f>
        <v>10</v>
      </c>
    </row>
    <row r="68" spans="1:12" s="199" customFormat="1" ht="24" customHeight="1">
      <c r="A68" s="239" t="s">
        <v>45</v>
      </c>
      <c r="B68" s="229" t="s">
        <v>80</v>
      </c>
      <c r="C68" s="230" t="s">
        <v>15</v>
      </c>
      <c r="D68" s="230" t="s">
        <v>126</v>
      </c>
      <c r="E68" s="230" t="s">
        <v>387</v>
      </c>
      <c r="F68" s="230" t="s">
        <v>43</v>
      </c>
      <c r="G68" s="216"/>
      <c r="H68" s="216">
        <f>H69</f>
        <v>15</v>
      </c>
      <c r="I68" s="25">
        <f t="shared" si="1"/>
        <v>-5</v>
      </c>
      <c r="J68" s="216">
        <f>J69</f>
        <v>10</v>
      </c>
      <c r="K68" s="216">
        <f>L68-J68</f>
        <v>0</v>
      </c>
      <c r="L68" s="216">
        <f>L69</f>
        <v>10</v>
      </c>
    </row>
    <row r="69" spans="1:12" s="199" customFormat="1" ht="15.75" customHeight="1">
      <c r="A69" s="239" t="s">
        <v>218</v>
      </c>
      <c r="B69" s="229" t="s">
        <v>80</v>
      </c>
      <c r="C69" s="230" t="s">
        <v>15</v>
      </c>
      <c r="D69" s="230" t="s">
        <v>126</v>
      </c>
      <c r="E69" s="230" t="s">
        <v>387</v>
      </c>
      <c r="F69" s="230" t="s">
        <v>143</v>
      </c>
      <c r="G69" s="216"/>
      <c r="H69" s="216">
        <v>15</v>
      </c>
      <c r="I69" s="25">
        <f t="shared" si="1"/>
        <v>-5</v>
      </c>
      <c r="J69" s="216">
        <v>10</v>
      </c>
      <c r="K69" s="216">
        <f>L69-J69</f>
        <v>0</v>
      </c>
      <c r="L69" s="216">
        <v>10</v>
      </c>
    </row>
    <row r="70" spans="1:12" s="199" customFormat="1" ht="13.5" customHeight="1" hidden="1">
      <c r="A70" s="227" t="s">
        <v>218</v>
      </c>
      <c r="B70" s="229"/>
      <c r="C70" s="230"/>
      <c r="D70" s="230"/>
      <c r="E70" s="230"/>
      <c r="F70" s="230"/>
      <c r="G70" s="216"/>
      <c r="H70" s="216"/>
      <c r="I70" s="61">
        <f t="shared" si="1"/>
        <v>0</v>
      </c>
      <c r="J70" s="216"/>
      <c r="K70" s="216"/>
      <c r="L70" s="216"/>
    </row>
    <row r="71" spans="1:12" s="212" customFormat="1" ht="13.5" customHeight="1" hidden="1">
      <c r="A71" s="235" t="s">
        <v>271</v>
      </c>
      <c r="B71" s="218" t="s">
        <v>80</v>
      </c>
      <c r="C71" s="231" t="s">
        <v>17</v>
      </c>
      <c r="D71" s="231" t="s">
        <v>16</v>
      </c>
      <c r="E71" s="231" t="s">
        <v>316</v>
      </c>
      <c r="F71" s="231" t="s">
        <v>43</v>
      </c>
      <c r="G71" s="211">
        <f>G72</f>
        <v>0</v>
      </c>
      <c r="H71" s="211"/>
      <c r="I71" s="61">
        <f t="shared" si="1"/>
        <v>60.6</v>
      </c>
      <c r="J71" s="211">
        <f>J72</f>
        <v>60.6</v>
      </c>
      <c r="K71" s="211">
        <f aca="true" t="shared" si="9" ref="K71:K82">L71-J71</f>
        <v>-60.6</v>
      </c>
      <c r="L71" s="216">
        <f>L72</f>
        <v>0</v>
      </c>
    </row>
    <row r="72" spans="1:12" s="199" customFormat="1" ht="24.75" customHeight="1" hidden="1">
      <c r="A72" s="240" t="s">
        <v>57</v>
      </c>
      <c r="B72" s="229" t="s">
        <v>80</v>
      </c>
      <c r="C72" s="230" t="s">
        <v>17</v>
      </c>
      <c r="D72" s="230" t="s">
        <v>18</v>
      </c>
      <c r="E72" s="230" t="s">
        <v>259</v>
      </c>
      <c r="F72" s="230" t="s">
        <v>43</v>
      </c>
      <c r="G72" s="216">
        <f>G73</f>
        <v>0</v>
      </c>
      <c r="H72" s="216"/>
      <c r="I72" s="61">
        <f t="shared" si="1"/>
        <v>60.6</v>
      </c>
      <c r="J72" s="216">
        <f>J73</f>
        <v>60.6</v>
      </c>
      <c r="K72" s="211">
        <f t="shared" si="9"/>
        <v>-60.6</v>
      </c>
      <c r="L72" s="216">
        <f>L73</f>
        <v>0</v>
      </c>
    </row>
    <row r="73" spans="1:12" s="199" customFormat="1" ht="36" customHeight="1" hidden="1">
      <c r="A73" s="239" t="s">
        <v>61</v>
      </c>
      <c r="B73" s="229" t="s">
        <v>80</v>
      </c>
      <c r="C73" s="230" t="s">
        <v>17</v>
      </c>
      <c r="D73" s="230" t="s">
        <v>18</v>
      </c>
      <c r="E73" s="230" t="s">
        <v>315</v>
      </c>
      <c r="F73" s="230" t="s">
        <v>43</v>
      </c>
      <c r="G73" s="216">
        <f>G74+G75</f>
        <v>0</v>
      </c>
      <c r="H73" s="216"/>
      <c r="I73" s="61">
        <f t="shared" si="1"/>
        <v>60.6</v>
      </c>
      <c r="J73" s="216">
        <f>J74+J75</f>
        <v>60.6</v>
      </c>
      <c r="K73" s="211">
        <f t="shared" si="9"/>
        <v>-60.6</v>
      </c>
      <c r="L73" s="216">
        <f>L74+L75</f>
        <v>0</v>
      </c>
    </row>
    <row r="74" spans="1:12" s="199" customFormat="1" ht="35.25" customHeight="1" hidden="1">
      <c r="A74" s="213" t="s">
        <v>212</v>
      </c>
      <c r="B74" s="229" t="s">
        <v>80</v>
      </c>
      <c r="C74" s="230" t="s">
        <v>17</v>
      </c>
      <c r="D74" s="230" t="s">
        <v>18</v>
      </c>
      <c r="E74" s="230" t="s">
        <v>315</v>
      </c>
      <c r="F74" s="230" t="s">
        <v>132</v>
      </c>
      <c r="G74" s="216">
        <v>0</v>
      </c>
      <c r="H74" s="216"/>
      <c r="I74" s="61">
        <f t="shared" si="1"/>
        <v>58.2</v>
      </c>
      <c r="J74" s="216">
        <v>58.2</v>
      </c>
      <c r="K74" s="211">
        <f t="shared" si="9"/>
        <v>-58.2</v>
      </c>
      <c r="L74" s="216">
        <v>0</v>
      </c>
    </row>
    <row r="75" spans="1:12" s="199" customFormat="1" ht="24.75" customHeight="1" hidden="1">
      <c r="A75" s="227" t="s">
        <v>277</v>
      </c>
      <c r="B75" s="229" t="s">
        <v>80</v>
      </c>
      <c r="C75" s="230" t="s">
        <v>17</v>
      </c>
      <c r="D75" s="230" t="s">
        <v>18</v>
      </c>
      <c r="E75" s="230" t="s">
        <v>315</v>
      </c>
      <c r="F75" s="230" t="s">
        <v>133</v>
      </c>
      <c r="G75" s="216">
        <v>0</v>
      </c>
      <c r="H75" s="216"/>
      <c r="I75" s="61">
        <f t="shared" si="1"/>
        <v>2.4</v>
      </c>
      <c r="J75" s="216">
        <v>2.4</v>
      </c>
      <c r="K75" s="211">
        <f t="shared" si="9"/>
        <v>-2.4</v>
      </c>
      <c r="L75" s="216">
        <v>0</v>
      </c>
    </row>
    <row r="76" spans="1:12" s="199" customFormat="1" ht="18.75" customHeight="1">
      <c r="A76" s="198" t="s">
        <v>57</v>
      </c>
      <c r="B76" s="229" t="s">
        <v>80</v>
      </c>
      <c r="C76" s="218" t="s">
        <v>17</v>
      </c>
      <c r="D76" s="218" t="s">
        <v>18</v>
      </c>
      <c r="E76" s="218" t="s">
        <v>394</v>
      </c>
      <c r="F76" s="231" t="s">
        <v>43</v>
      </c>
      <c r="G76" s="211"/>
      <c r="H76" s="211">
        <f>H77</f>
        <v>60.9</v>
      </c>
      <c r="I76" s="61">
        <f aca="true" t="shared" si="10" ref="I76:I151">J76-H76</f>
        <v>4.199999999999996</v>
      </c>
      <c r="J76" s="211">
        <f>J77</f>
        <v>65.1</v>
      </c>
      <c r="K76" s="211">
        <f t="shared" si="9"/>
        <v>-1.3999999999999915</v>
      </c>
      <c r="L76" s="211">
        <f>L79</f>
        <v>63.7</v>
      </c>
    </row>
    <row r="77" spans="1:12" s="199" customFormat="1" ht="42" customHeight="1">
      <c r="A77" s="233" t="s">
        <v>405</v>
      </c>
      <c r="B77" s="224" t="s">
        <v>80</v>
      </c>
      <c r="C77" s="230" t="s">
        <v>17</v>
      </c>
      <c r="D77" s="230" t="s">
        <v>18</v>
      </c>
      <c r="E77" s="241" t="s">
        <v>344</v>
      </c>
      <c r="F77" s="230" t="s">
        <v>43</v>
      </c>
      <c r="G77" s="211"/>
      <c r="H77" s="216">
        <f>H78</f>
        <v>60.9</v>
      </c>
      <c r="I77" s="25">
        <f t="shared" si="10"/>
        <v>4.199999999999996</v>
      </c>
      <c r="J77" s="216">
        <f>J78</f>
        <v>65.1</v>
      </c>
      <c r="K77" s="211"/>
      <c r="L77" s="211"/>
    </row>
    <row r="78" spans="1:12" s="199" customFormat="1" ht="36" customHeight="1">
      <c r="A78" s="242" t="s">
        <v>414</v>
      </c>
      <c r="B78" s="224" t="s">
        <v>80</v>
      </c>
      <c r="C78" s="230" t="s">
        <v>17</v>
      </c>
      <c r="D78" s="230" t="s">
        <v>18</v>
      </c>
      <c r="E78" s="241" t="s">
        <v>346</v>
      </c>
      <c r="F78" s="230" t="s">
        <v>43</v>
      </c>
      <c r="G78" s="211"/>
      <c r="H78" s="216">
        <f>H79</f>
        <v>60.9</v>
      </c>
      <c r="I78" s="25">
        <f t="shared" si="10"/>
        <v>4.199999999999996</v>
      </c>
      <c r="J78" s="216">
        <f>J79</f>
        <v>65.1</v>
      </c>
      <c r="K78" s="211"/>
      <c r="L78" s="211"/>
    </row>
    <row r="79" spans="1:12" s="199" customFormat="1" ht="42" customHeight="1">
      <c r="A79" s="233" t="s">
        <v>430</v>
      </c>
      <c r="B79" s="229" t="s">
        <v>80</v>
      </c>
      <c r="C79" s="229" t="s">
        <v>17</v>
      </c>
      <c r="D79" s="229" t="s">
        <v>18</v>
      </c>
      <c r="E79" s="229" t="s">
        <v>395</v>
      </c>
      <c r="F79" s="230" t="s">
        <v>43</v>
      </c>
      <c r="G79" s="216"/>
      <c r="H79" s="216">
        <f>H80+H81+H82</f>
        <v>60.9</v>
      </c>
      <c r="I79" s="25">
        <f t="shared" si="10"/>
        <v>4.199999999999996</v>
      </c>
      <c r="J79" s="216">
        <f>J80+J81+J82</f>
        <v>65.1</v>
      </c>
      <c r="K79" s="216">
        <f t="shared" si="9"/>
        <v>-1.3999999999999915</v>
      </c>
      <c r="L79" s="216">
        <f>L80+L81+L82</f>
        <v>63.7</v>
      </c>
    </row>
    <row r="80" spans="1:12" s="199" customFormat="1" ht="27.75" customHeight="1">
      <c r="A80" s="233" t="s">
        <v>392</v>
      </c>
      <c r="B80" s="229" t="s">
        <v>80</v>
      </c>
      <c r="C80" s="229" t="s">
        <v>17</v>
      </c>
      <c r="D80" s="229" t="s">
        <v>18</v>
      </c>
      <c r="E80" s="229" t="s">
        <v>395</v>
      </c>
      <c r="F80" s="230" t="s">
        <v>132</v>
      </c>
      <c r="G80" s="216"/>
      <c r="H80" s="216">
        <v>45.48</v>
      </c>
      <c r="I80" s="25">
        <f t="shared" si="10"/>
        <v>2.780000000000001</v>
      </c>
      <c r="J80" s="216">
        <v>48.26</v>
      </c>
      <c r="K80" s="216">
        <f t="shared" si="9"/>
        <v>-0.37999999999999545</v>
      </c>
      <c r="L80" s="216">
        <v>47.88</v>
      </c>
    </row>
    <row r="81" spans="1:12" s="199" customFormat="1" ht="50.25" customHeight="1">
      <c r="A81" s="213" t="s">
        <v>390</v>
      </c>
      <c r="B81" s="229" t="s">
        <v>80</v>
      </c>
      <c r="C81" s="229" t="s">
        <v>17</v>
      </c>
      <c r="D81" s="229" t="s">
        <v>18</v>
      </c>
      <c r="E81" s="229" t="s">
        <v>395</v>
      </c>
      <c r="F81" s="230" t="s">
        <v>388</v>
      </c>
      <c r="G81" s="216"/>
      <c r="H81" s="216">
        <v>13.74</v>
      </c>
      <c r="I81" s="25">
        <f t="shared" si="10"/>
        <v>0.9000000000000004</v>
      </c>
      <c r="J81" s="216">
        <v>14.64</v>
      </c>
      <c r="K81" s="216">
        <f t="shared" si="9"/>
        <v>-0.17999999999999972</v>
      </c>
      <c r="L81" s="216">
        <v>14.46</v>
      </c>
    </row>
    <row r="82" spans="1:12" s="199" customFormat="1" ht="37.5" customHeight="1">
      <c r="A82" s="227" t="s">
        <v>277</v>
      </c>
      <c r="B82" s="229" t="s">
        <v>80</v>
      </c>
      <c r="C82" s="229" t="s">
        <v>17</v>
      </c>
      <c r="D82" s="229" t="s">
        <v>18</v>
      </c>
      <c r="E82" s="229" t="s">
        <v>395</v>
      </c>
      <c r="F82" s="230" t="s">
        <v>133</v>
      </c>
      <c r="G82" s="216"/>
      <c r="H82" s="216">
        <v>1.68</v>
      </c>
      <c r="I82" s="25">
        <f t="shared" si="10"/>
        <v>0.5200000000000002</v>
      </c>
      <c r="J82" s="216">
        <v>2.2</v>
      </c>
      <c r="K82" s="216">
        <f t="shared" si="9"/>
        <v>-0.8400000000000001</v>
      </c>
      <c r="L82" s="216">
        <v>1.36</v>
      </c>
    </row>
    <row r="83" spans="1:12" s="199" customFormat="1" ht="12.75" customHeight="1" hidden="1">
      <c r="A83" s="228" t="s">
        <v>221</v>
      </c>
      <c r="B83" s="218" t="s">
        <v>80</v>
      </c>
      <c r="C83" s="231" t="s">
        <v>17</v>
      </c>
      <c r="D83" s="231" t="s">
        <v>16</v>
      </c>
      <c r="E83" s="231" t="s">
        <v>42</v>
      </c>
      <c r="F83" s="231" t="s">
        <v>43</v>
      </c>
      <c r="G83" s="211">
        <f aca="true" t="shared" si="11" ref="G83:K84">G84</f>
        <v>54.400000000000006</v>
      </c>
      <c r="H83" s="211"/>
      <c r="I83" s="25">
        <f t="shared" si="10"/>
        <v>0</v>
      </c>
      <c r="J83" s="211">
        <f t="shared" si="11"/>
        <v>0</v>
      </c>
      <c r="K83" s="211">
        <f t="shared" si="11"/>
        <v>0</v>
      </c>
      <c r="L83" s="216">
        <f aca="true" t="shared" si="12" ref="L83:L99">J83+K83</f>
        <v>0</v>
      </c>
    </row>
    <row r="84" spans="1:12" s="199" customFormat="1" ht="17.25" customHeight="1" hidden="1">
      <c r="A84" s="243" t="s">
        <v>57</v>
      </c>
      <c r="B84" s="229" t="s">
        <v>80</v>
      </c>
      <c r="C84" s="230" t="s">
        <v>17</v>
      </c>
      <c r="D84" s="230" t="s">
        <v>18</v>
      </c>
      <c r="E84" s="230" t="s">
        <v>317</v>
      </c>
      <c r="F84" s="230" t="s">
        <v>43</v>
      </c>
      <c r="G84" s="216">
        <f t="shared" si="11"/>
        <v>54.400000000000006</v>
      </c>
      <c r="H84" s="216"/>
      <c r="I84" s="25">
        <f t="shared" si="10"/>
        <v>0</v>
      </c>
      <c r="J84" s="216">
        <f t="shared" si="11"/>
        <v>0</v>
      </c>
      <c r="K84" s="216">
        <f t="shared" si="11"/>
        <v>0</v>
      </c>
      <c r="L84" s="216">
        <f t="shared" si="12"/>
        <v>0</v>
      </c>
    </row>
    <row r="85" spans="1:12" s="199" customFormat="1" ht="39.75" customHeight="1" hidden="1">
      <c r="A85" s="244" t="s">
        <v>61</v>
      </c>
      <c r="B85" s="229" t="s">
        <v>80</v>
      </c>
      <c r="C85" s="230" t="s">
        <v>17</v>
      </c>
      <c r="D85" s="230" t="s">
        <v>18</v>
      </c>
      <c r="E85" s="230" t="s">
        <v>318</v>
      </c>
      <c r="F85" s="230" t="s">
        <v>43</v>
      </c>
      <c r="G85" s="216">
        <f>G89+G90</f>
        <v>54.400000000000006</v>
      </c>
      <c r="H85" s="216"/>
      <c r="I85" s="25">
        <f t="shared" si="10"/>
        <v>0</v>
      </c>
      <c r="J85" s="216">
        <f>J89+J90</f>
        <v>0</v>
      </c>
      <c r="K85" s="216">
        <f>K89+K90</f>
        <v>0</v>
      </c>
      <c r="L85" s="216">
        <f t="shared" si="12"/>
        <v>0</v>
      </c>
    </row>
    <row r="86" spans="1:12" s="199" customFormat="1" ht="25.5" customHeight="1" hidden="1">
      <c r="A86" s="232" t="s">
        <v>70</v>
      </c>
      <c r="B86" s="229" t="s">
        <v>80</v>
      </c>
      <c r="C86" s="230" t="s">
        <v>19</v>
      </c>
      <c r="D86" s="230" t="s">
        <v>56</v>
      </c>
      <c r="E86" s="230" t="s">
        <v>42</v>
      </c>
      <c r="F86" s="230" t="s">
        <v>43</v>
      </c>
      <c r="G86" s="211">
        <f aca="true" t="shared" si="13" ref="G86:K87">G87</f>
        <v>0</v>
      </c>
      <c r="H86" s="211"/>
      <c r="I86" s="25">
        <f t="shared" si="10"/>
        <v>0</v>
      </c>
      <c r="J86" s="211">
        <f t="shared" si="13"/>
        <v>0</v>
      </c>
      <c r="K86" s="211">
        <f t="shared" si="13"/>
        <v>0</v>
      </c>
      <c r="L86" s="216">
        <f t="shared" si="12"/>
        <v>0</v>
      </c>
    </row>
    <row r="87" spans="1:12" s="199" customFormat="1" ht="25.5" customHeight="1" hidden="1">
      <c r="A87" s="227" t="s">
        <v>113</v>
      </c>
      <c r="B87" s="229" t="s">
        <v>80</v>
      </c>
      <c r="C87" s="230" t="s">
        <v>19</v>
      </c>
      <c r="D87" s="230" t="s">
        <v>56</v>
      </c>
      <c r="E87" s="230" t="s">
        <v>101</v>
      </c>
      <c r="F87" s="230" t="s">
        <v>43</v>
      </c>
      <c r="G87" s="216">
        <f t="shared" si="13"/>
        <v>0</v>
      </c>
      <c r="H87" s="216"/>
      <c r="I87" s="25">
        <f t="shared" si="10"/>
        <v>0</v>
      </c>
      <c r="J87" s="216">
        <f t="shared" si="13"/>
        <v>0</v>
      </c>
      <c r="K87" s="216">
        <f t="shared" si="13"/>
        <v>0</v>
      </c>
      <c r="L87" s="216">
        <f t="shared" si="12"/>
        <v>0</v>
      </c>
    </row>
    <row r="88" spans="1:12" s="199" customFormat="1" ht="25.5" customHeight="1" hidden="1">
      <c r="A88" s="227" t="s">
        <v>112</v>
      </c>
      <c r="B88" s="229" t="s">
        <v>80</v>
      </c>
      <c r="C88" s="230" t="s">
        <v>19</v>
      </c>
      <c r="D88" s="230" t="s">
        <v>56</v>
      </c>
      <c r="E88" s="230" t="s">
        <v>101</v>
      </c>
      <c r="F88" s="230" t="s">
        <v>59</v>
      </c>
      <c r="G88" s="216">
        <v>0</v>
      </c>
      <c r="H88" s="216"/>
      <c r="I88" s="25">
        <f t="shared" si="10"/>
        <v>0</v>
      </c>
      <c r="J88" s="216">
        <v>0</v>
      </c>
      <c r="K88" s="216">
        <v>0</v>
      </c>
      <c r="L88" s="216">
        <f t="shared" si="12"/>
        <v>0</v>
      </c>
    </row>
    <row r="89" spans="1:12" s="199" customFormat="1" ht="12.75" customHeight="1" hidden="1">
      <c r="A89" s="227" t="s">
        <v>212</v>
      </c>
      <c r="B89" s="229" t="s">
        <v>80</v>
      </c>
      <c r="C89" s="230" t="s">
        <v>17</v>
      </c>
      <c r="D89" s="230" t="s">
        <v>18</v>
      </c>
      <c r="E89" s="230" t="s">
        <v>318</v>
      </c>
      <c r="F89" s="230" t="s">
        <v>132</v>
      </c>
      <c r="G89" s="216">
        <v>52.2</v>
      </c>
      <c r="H89" s="216"/>
      <c r="I89" s="25">
        <f t="shared" si="10"/>
        <v>0</v>
      </c>
      <c r="J89" s="216">
        <v>0</v>
      </c>
      <c r="K89" s="216"/>
      <c r="L89" s="216">
        <f t="shared" si="12"/>
        <v>0</v>
      </c>
    </row>
    <row r="90" spans="1:12" s="199" customFormat="1" ht="12.75" customHeight="1" hidden="1">
      <c r="A90" s="227" t="s">
        <v>213</v>
      </c>
      <c r="B90" s="229" t="s">
        <v>80</v>
      </c>
      <c r="C90" s="230" t="s">
        <v>17</v>
      </c>
      <c r="D90" s="230" t="s">
        <v>18</v>
      </c>
      <c r="E90" s="230" t="s">
        <v>318</v>
      </c>
      <c r="F90" s="230" t="s">
        <v>133</v>
      </c>
      <c r="G90" s="216">
        <v>2.2</v>
      </c>
      <c r="H90" s="216"/>
      <c r="I90" s="25">
        <f t="shared" si="10"/>
        <v>0</v>
      </c>
      <c r="J90" s="216">
        <v>0</v>
      </c>
      <c r="K90" s="216"/>
      <c r="L90" s="216">
        <f t="shared" si="12"/>
        <v>0</v>
      </c>
    </row>
    <row r="91" spans="1:12" s="199" customFormat="1" ht="12.75" customHeight="1" hidden="1">
      <c r="A91" s="232" t="s">
        <v>226</v>
      </c>
      <c r="B91" s="218" t="s">
        <v>80</v>
      </c>
      <c r="C91" s="231" t="s">
        <v>19</v>
      </c>
      <c r="D91" s="231" t="s">
        <v>16</v>
      </c>
      <c r="E91" s="231" t="s">
        <v>42</v>
      </c>
      <c r="F91" s="231" t="s">
        <v>43</v>
      </c>
      <c r="G91" s="211">
        <f aca="true" t="shared" si="14" ref="G91:K94">G92</f>
        <v>477.8</v>
      </c>
      <c r="H91" s="211"/>
      <c r="I91" s="25">
        <f t="shared" si="10"/>
        <v>0</v>
      </c>
      <c r="J91" s="211">
        <f t="shared" si="14"/>
        <v>0</v>
      </c>
      <c r="K91" s="211">
        <f t="shared" si="14"/>
        <v>0</v>
      </c>
      <c r="L91" s="216">
        <f t="shared" si="12"/>
        <v>0</v>
      </c>
    </row>
    <row r="92" spans="1:12" s="199" customFormat="1" ht="12.75" customHeight="1" hidden="1">
      <c r="A92" s="227" t="s">
        <v>198</v>
      </c>
      <c r="B92" s="229" t="s">
        <v>80</v>
      </c>
      <c r="C92" s="230" t="s">
        <v>19</v>
      </c>
      <c r="D92" s="230" t="s">
        <v>197</v>
      </c>
      <c r="E92" s="230" t="s">
        <v>42</v>
      </c>
      <c r="F92" s="230" t="s">
        <v>43</v>
      </c>
      <c r="G92" s="216">
        <f t="shared" si="14"/>
        <v>477.8</v>
      </c>
      <c r="H92" s="216"/>
      <c r="I92" s="25">
        <f t="shared" si="10"/>
        <v>0</v>
      </c>
      <c r="J92" s="216">
        <f t="shared" si="14"/>
        <v>0</v>
      </c>
      <c r="K92" s="216">
        <f t="shared" si="14"/>
        <v>0</v>
      </c>
      <c r="L92" s="216">
        <f t="shared" si="12"/>
        <v>0</v>
      </c>
    </row>
    <row r="93" spans="1:12" s="199" customFormat="1" ht="12.75" customHeight="1" hidden="1">
      <c r="A93" s="227" t="s">
        <v>225</v>
      </c>
      <c r="B93" s="229" t="s">
        <v>80</v>
      </c>
      <c r="C93" s="230" t="s">
        <v>19</v>
      </c>
      <c r="D93" s="230" t="s">
        <v>197</v>
      </c>
      <c r="E93" s="230" t="s">
        <v>224</v>
      </c>
      <c r="F93" s="230" t="s">
        <v>43</v>
      </c>
      <c r="G93" s="216">
        <f t="shared" si="14"/>
        <v>477.8</v>
      </c>
      <c r="H93" s="216"/>
      <c r="I93" s="25">
        <f t="shared" si="10"/>
        <v>0</v>
      </c>
      <c r="J93" s="216">
        <f t="shared" si="14"/>
        <v>0</v>
      </c>
      <c r="K93" s="216">
        <f t="shared" si="14"/>
        <v>0</v>
      </c>
      <c r="L93" s="216">
        <f t="shared" si="12"/>
        <v>0</v>
      </c>
    </row>
    <row r="94" spans="1:12" s="199" customFormat="1" ht="12.75" customHeight="1" hidden="1">
      <c r="A94" s="227" t="s">
        <v>223</v>
      </c>
      <c r="B94" s="229" t="s">
        <v>80</v>
      </c>
      <c r="C94" s="230" t="s">
        <v>19</v>
      </c>
      <c r="D94" s="230" t="s">
        <v>197</v>
      </c>
      <c r="E94" s="230" t="s">
        <v>222</v>
      </c>
      <c r="F94" s="230" t="s">
        <v>43</v>
      </c>
      <c r="G94" s="216">
        <f t="shared" si="14"/>
        <v>477.8</v>
      </c>
      <c r="H94" s="216"/>
      <c r="I94" s="25">
        <f t="shared" si="10"/>
        <v>0</v>
      </c>
      <c r="J94" s="216">
        <f t="shared" si="14"/>
        <v>0</v>
      </c>
      <c r="K94" s="216">
        <f t="shared" si="14"/>
        <v>0</v>
      </c>
      <c r="L94" s="216">
        <f t="shared" si="12"/>
        <v>0</v>
      </c>
    </row>
    <row r="95" spans="1:12" s="199" customFormat="1" ht="48.75" customHeight="1" hidden="1">
      <c r="A95" s="227" t="s">
        <v>213</v>
      </c>
      <c r="B95" s="229" t="s">
        <v>80</v>
      </c>
      <c r="C95" s="230" t="s">
        <v>19</v>
      </c>
      <c r="D95" s="230" t="s">
        <v>197</v>
      </c>
      <c r="E95" s="230" t="s">
        <v>222</v>
      </c>
      <c r="F95" s="230" t="s">
        <v>133</v>
      </c>
      <c r="G95" s="216">
        <v>477.8</v>
      </c>
      <c r="H95" s="216"/>
      <c r="I95" s="25">
        <f t="shared" si="10"/>
        <v>0</v>
      </c>
      <c r="J95" s="216">
        <v>0</v>
      </c>
      <c r="K95" s="216"/>
      <c r="L95" s="216">
        <f t="shared" si="12"/>
        <v>0</v>
      </c>
    </row>
    <row r="96" spans="1:12" s="199" customFormat="1" ht="12.75" customHeight="1" hidden="1">
      <c r="A96" s="232" t="s">
        <v>46</v>
      </c>
      <c r="B96" s="229" t="s">
        <v>80</v>
      </c>
      <c r="C96" s="230" t="s">
        <v>20</v>
      </c>
      <c r="D96" s="230" t="s">
        <v>20</v>
      </c>
      <c r="E96" s="230" t="s">
        <v>42</v>
      </c>
      <c r="F96" s="230" t="s">
        <v>43</v>
      </c>
      <c r="G96" s="211">
        <f>G97</f>
        <v>93.03999999999999</v>
      </c>
      <c r="H96" s="211"/>
      <c r="I96" s="25">
        <f t="shared" si="10"/>
        <v>83.64</v>
      </c>
      <c r="J96" s="211">
        <f>J98+J99</f>
        <v>83.64</v>
      </c>
      <c r="K96" s="211">
        <f>K98+K99</f>
        <v>83.64</v>
      </c>
      <c r="L96" s="216">
        <f t="shared" si="12"/>
        <v>167.28</v>
      </c>
    </row>
    <row r="97" spans="1:12" s="199" customFormat="1" ht="25.5" customHeight="1" hidden="1">
      <c r="A97" s="227" t="s">
        <v>47</v>
      </c>
      <c r="B97" s="229" t="s">
        <v>80</v>
      </c>
      <c r="C97" s="230" t="s">
        <v>20</v>
      </c>
      <c r="D97" s="230" t="s">
        <v>20</v>
      </c>
      <c r="E97" s="230" t="s">
        <v>90</v>
      </c>
      <c r="F97" s="230" t="s">
        <v>43</v>
      </c>
      <c r="G97" s="216">
        <f>G98+G99</f>
        <v>93.03999999999999</v>
      </c>
      <c r="H97" s="216"/>
      <c r="I97" s="25">
        <f t="shared" si="10"/>
        <v>83.64</v>
      </c>
      <c r="J97" s="216">
        <f>J98+J99</f>
        <v>83.64</v>
      </c>
      <c r="K97" s="216">
        <f>K98+K99</f>
        <v>83.64</v>
      </c>
      <c r="L97" s="216">
        <f t="shared" si="12"/>
        <v>167.28</v>
      </c>
    </row>
    <row r="98" spans="1:12" s="199" customFormat="1" ht="12.75" customHeight="1" hidden="1">
      <c r="A98" s="227" t="s">
        <v>134</v>
      </c>
      <c r="B98" s="229" t="s">
        <v>80</v>
      </c>
      <c r="C98" s="230" t="s">
        <v>20</v>
      </c>
      <c r="D98" s="230" t="s">
        <v>20</v>
      </c>
      <c r="E98" s="230" t="s">
        <v>90</v>
      </c>
      <c r="F98" s="230" t="s">
        <v>132</v>
      </c>
      <c r="G98" s="216">
        <v>78.97</v>
      </c>
      <c r="H98" s="216"/>
      <c r="I98" s="25">
        <f t="shared" si="10"/>
        <v>81.14</v>
      </c>
      <c r="J98" s="216">
        <v>81.14</v>
      </c>
      <c r="K98" s="216">
        <v>81.14</v>
      </c>
      <c r="L98" s="216">
        <f t="shared" si="12"/>
        <v>162.28</v>
      </c>
    </row>
    <row r="99" spans="1:12" s="199" customFormat="1" ht="25.5" customHeight="1" hidden="1">
      <c r="A99" s="227" t="s">
        <v>135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133</v>
      </c>
      <c r="G99" s="216">
        <v>14.07</v>
      </c>
      <c r="H99" s="216"/>
      <c r="I99" s="25">
        <f t="shared" si="10"/>
        <v>2.5</v>
      </c>
      <c r="J99" s="216">
        <v>2.5</v>
      </c>
      <c r="K99" s="216">
        <v>2.5</v>
      </c>
      <c r="L99" s="216">
        <f t="shared" si="12"/>
        <v>5</v>
      </c>
    </row>
    <row r="100" spans="1:13" s="199" customFormat="1" ht="12.75" customHeight="1" hidden="1">
      <c r="A100" s="245" t="s">
        <v>63</v>
      </c>
      <c r="B100" s="218" t="s">
        <v>80</v>
      </c>
      <c r="C100" s="218" t="s">
        <v>23</v>
      </c>
      <c r="D100" s="218" t="s">
        <v>16</v>
      </c>
      <c r="E100" s="218" t="s">
        <v>42</v>
      </c>
      <c r="F100" s="218" t="s">
        <v>43</v>
      </c>
      <c r="G100" s="211">
        <f>G101+G118+G110</f>
        <v>524.72</v>
      </c>
      <c r="H100" s="211"/>
      <c r="I100" s="25">
        <f t="shared" si="10"/>
        <v>946.44</v>
      </c>
      <c r="J100" s="211">
        <f>J101+J118+J110</f>
        <v>946.44</v>
      </c>
      <c r="K100" s="211">
        <f>K101+K118+K110</f>
        <v>-946.44</v>
      </c>
      <c r="L100" s="216">
        <f aca="true" t="shared" si="15" ref="L100:L195">J100+K100</f>
        <v>0</v>
      </c>
      <c r="M100" s="200"/>
    </row>
    <row r="101" spans="1:13" s="199" customFormat="1" ht="12.75" customHeight="1" hidden="1">
      <c r="A101" s="246" t="s">
        <v>231</v>
      </c>
      <c r="B101" s="229" t="s">
        <v>80</v>
      </c>
      <c r="C101" s="229" t="s">
        <v>23</v>
      </c>
      <c r="D101" s="229" t="s">
        <v>17</v>
      </c>
      <c r="E101" s="229" t="s">
        <v>42</v>
      </c>
      <c r="F101" s="229" t="s">
        <v>43</v>
      </c>
      <c r="G101" s="216">
        <f aca="true" t="shared" si="16" ref="G101:K102">G102</f>
        <v>424.6</v>
      </c>
      <c r="H101" s="216"/>
      <c r="I101" s="25">
        <f t="shared" si="10"/>
        <v>0</v>
      </c>
      <c r="J101" s="216">
        <f t="shared" si="16"/>
        <v>0</v>
      </c>
      <c r="K101" s="216">
        <f t="shared" si="16"/>
        <v>0</v>
      </c>
      <c r="L101" s="216">
        <f t="shared" si="15"/>
        <v>0</v>
      </c>
      <c r="M101" s="200"/>
    </row>
    <row r="102" spans="1:13" s="199" customFormat="1" ht="13.5" customHeight="1" hidden="1">
      <c r="A102" s="246" t="s">
        <v>229</v>
      </c>
      <c r="B102" s="229" t="s">
        <v>80</v>
      </c>
      <c r="C102" s="229" t="s">
        <v>23</v>
      </c>
      <c r="D102" s="229" t="s">
        <v>17</v>
      </c>
      <c r="E102" s="229" t="s">
        <v>230</v>
      </c>
      <c r="F102" s="229" t="s">
        <v>43</v>
      </c>
      <c r="G102" s="216">
        <f t="shared" si="16"/>
        <v>424.6</v>
      </c>
      <c r="H102" s="216"/>
      <c r="I102" s="25">
        <f t="shared" si="10"/>
        <v>0</v>
      </c>
      <c r="J102" s="216">
        <f t="shared" si="16"/>
        <v>0</v>
      </c>
      <c r="K102" s="216">
        <f t="shared" si="16"/>
        <v>0</v>
      </c>
      <c r="L102" s="216">
        <f t="shared" si="15"/>
        <v>0</v>
      </c>
      <c r="M102" s="200"/>
    </row>
    <row r="103" spans="1:13" s="199" customFormat="1" ht="26.25" customHeight="1" hidden="1">
      <c r="A103" s="246" t="s">
        <v>228</v>
      </c>
      <c r="B103" s="229" t="s">
        <v>80</v>
      </c>
      <c r="C103" s="229" t="s">
        <v>23</v>
      </c>
      <c r="D103" s="229" t="s">
        <v>17</v>
      </c>
      <c r="E103" s="229" t="s">
        <v>91</v>
      </c>
      <c r="F103" s="229" t="s">
        <v>43</v>
      </c>
      <c r="G103" s="216">
        <f>G104+G105</f>
        <v>424.6</v>
      </c>
      <c r="H103" s="216"/>
      <c r="I103" s="25">
        <f t="shared" si="10"/>
        <v>0</v>
      </c>
      <c r="J103" s="216">
        <f>J104+J105</f>
        <v>0</v>
      </c>
      <c r="K103" s="216">
        <f>K104+K105</f>
        <v>0</v>
      </c>
      <c r="L103" s="216">
        <f t="shared" si="15"/>
        <v>0</v>
      </c>
      <c r="M103" s="200"/>
    </row>
    <row r="104" spans="1:13" s="199" customFormat="1" ht="38.25" customHeight="1" hidden="1">
      <c r="A104" s="227" t="s">
        <v>212</v>
      </c>
      <c r="B104" s="229" t="s">
        <v>80</v>
      </c>
      <c r="C104" s="229" t="s">
        <v>23</v>
      </c>
      <c r="D104" s="229" t="s">
        <v>17</v>
      </c>
      <c r="E104" s="229" t="s">
        <v>91</v>
      </c>
      <c r="F104" s="229" t="s">
        <v>132</v>
      </c>
      <c r="G104" s="216">
        <v>252.14</v>
      </c>
      <c r="H104" s="216"/>
      <c r="I104" s="25">
        <f t="shared" si="10"/>
        <v>0</v>
      </c>
      <c r="J104" s="216">
        <v>0</v>
      </c>
      <c r="K104" s="216"/>
      <c r="L104" s="216">
        <f t="shared" si="15"/>
        <v>0</v>
      </c>
      <c r="M104" s="200"/>
    </row>
    <row r="105" spans="1:13" s="199" customFormat="1" ht="36" customHeight="1" hidden="1">
      <c r="A105" s="227" t="s">
        <v>213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133</v>
      </c>
      <c r="G105" s="216">
        <v>172.46</v>
      </c>
      <c r="H105" s="216"/>
      <c r="I105" s="25">
        <f t="shared" si="10"/>
        <v>0</v>
      </c>
      <c r="J105" s="216">
        <v>0</v>
      </c>
      <c r="K105" s="216"/>
      <c r="L105" s="216">
        <f t="shared" si="15"/>
        <v>0</v>
      </c>
      <c r="M105" s="200"/>
    </row>
    <row r="106" spans="1:13" s="199" customFormat="1" ht="25.5" customHeight="1" hidden="1">
      <c r="A106" s="227" t="s">
        <v>181</v>
      </c>
      <c r="B106" s="229" t="s">
        <v>80</v>
      </c>
      <c r="C106" s="229" t="s">
        <v>23</v>
      </c>
      <c r="D106" s="229" t="s">
        <v>17</v>
      </c>
      <c r="E106" s="229" t="s">
        <v>179</v>
      </c>
      <c r="F106" s="229" t="s">
        <v>43</v>
      </c>
      <c r="G106" s="216"/>
      <c r="H106" s="216"/>
      <c r="I106" s="25">
        <f t="shared" si="10"/>
        <v>30</v>
      </c>
      <c r="J106" s="216">
        <f>J107</f>
        <v>30</v>
      </c>
      <c r="K106" s="216">
        <f>K107</f>
        <v>31</v>
      </c>
      <c r="L106" s="216">
        <f t="shared" si="15"/>
        <v>61</v>
      </c>
      <c r="M106" s="200"/>
    </row>
    <row r="107" spans="1:13" s="199" customFormat="1" ht="25.5" customHeight="1" hidden="1">
      <c r="A107" s="227" t="s">
        <v>182</v>
      </c>
      <c r="B107" s="229" t="s">
        <v>180</v>
      </c>
      <c r="C107" s="229" t="s">
        <v>23</v>
      </c>
      <c r="D107" s="229" t="s">
        <v>17</v>
      </c>
      <c r="E107" s="229" t="s">
        <v>179</v>
      </c>
      <c r="F107" s="229" t="s">
        <v>133</v>
      </c>
      <c r="G107" s="216"/>
      <c r="H107" s="216"/>
      <c r="I107" s="25">
        <f t="shared" si="10"/>
        <v>30</v>
      </c>
      <c r="J107" s="216">
        <v>30</v>
      </c>
      <c r="K107" s="216">
        <v>31</v>
      </c>
      <c r="L107" s="216">
        <f t="shared" si="15"/>
        <v>61</v>
      </c>
      <c r="M107" s="200"/>
    </row>
    <row r="108" spans="1:12" s="199" customFormat="1" ht="12.75" customHeight="1" hidden="1">
      <c r="A108" s="247" t="s">
        <v>63</v>
      </c>
      <c r="B108" s="229" t="s">
        <v>80</v>
      </c>
      <c r="C108" s="230" t="s">
        <v>23</v>
      </c>
      <c r="D108" s="230" t="s">
        <v>16</v>
      </c>
      <c r="E108" s="230" t="s">
        <v>42</v>
      </c>
      <c r="F108" s="230" t="s">
        <v>43</v>
      </c>
      <c r="G108" s="211">
        <f>G121</f>
        <v>100.12</v>
      </c>
      <c r="H108" s="211"/>
      <c r="I108" s="25">
        <f t="shared" si="10"/>
        <v>0</v>
      </c>
      <c r="J108" s="211">
        <f>J121</f>
        <v>0</v>
      </c>
      <c r="K108" s="211">
        <f>K121</f>
        <v>0</v>
      </c>
      <c r="L108" s="216">
        <f t="shared" si="15"/>
        <v>0</v>
      </c>
    </row>
    <row r="109" spans="1:12" s="199" customFormat="1" ht="12.75" customHeight="1" hidden="1">
      <c r="A109" s="227"/>
      <c r="B109" s="229" t="s">
        <v>80</v>
      </c>
      <c r="C109" s="230" t="s">
        <v>23</v>
      </c>
      <c r="D109" s="230" t="s">
        <v>18</v>
      </c>
      <c r="E109" s="230" t="s">
        <v>129</v>
      </c>
      <c r="F109" s="230" t="s">
        <v>43</v>
      </c>
      <c r="G109" s="216" t="e">
        <f>#REF!</f>
        <v>#REF!</v>
      </c>
      <c r="H109" s="216"/>
      <c r="I109" s="25" t="e">
        <f t="shared" si="10"/>
        <v>#REF!</v>
      </c>
      <c r="J109" s="216" t="e">
        <f>#REF!</f>
        <v>#REF!</v>
      </c>
      <c r="K109" s="216" t="e">
        <f>#REF!</f>
        <v>#REF!</v>
      </c>
      <c r="L109" s="216" t="e">
        <f t="shared" si="15"/>
        <v>#REF!</v>
      </c>
    </row>
    <row r="110" spans="1:12" s="201" customFormat="1" ht="36.75" customHeight="1" hidden="1">
      <c r="A110" s="237" t="s">
        <v>314</v>
      </c>
      <c r="B110" s="229" t="s">
        <v>80</v>
      </c>
      <c r="C110" s="230" t="s">
        <v>23</v>
      </c>
      <c r="D110" s="230" t="s">
        <v>18</v>
      </c>
      <c r="E110" s="230" t="s">
        <v>308</v>
      </c>
      <c r="F110" s="230" t="s">
        <v>43</v>
      </c>
      <c r="G110" s="216">
        <f>G115</f>
        <v>0</v>
      </c>
      <c r="H110" s="216"/>
      <c r="I110" s="25">
        <f t="shared" si="10"/>
        <v>473.22</v>
      </c>
      <c r="J110" s="216">
        <f>J115</f>
        <v>473.22</v>
      </c>
      <c r="K110" s="216">
        <f>K115</f>
        <v>-473.22</v>
      </c>
      <c r="L110" s="216">
        <f t="shared" si="15"/>
        <v>0</v>
      </c>
    </row>
    <row r="111" spans="1:12" s="201" customFormat="1" ht="51.75" customHeight="1" hidden="1">
      <c r="A111" s="198" t="s">
        <v>396</v>
      </c>
      <c r="B111" s="218" t="s">
        <v>80</v>
      </c>
      <c r="C111" s="218" t="s">
        <v>19</v>
      </c>
      <c r="D111" s="218" t="s">
        <v>56</v>
      </c>
      <c r="E111" s="218" t="s">
        <v>374</v>
      </c>
      <c r="F111" s="218" t="s">
        <v>43</v>
      </c>
      <c r="G111" s="216"/>
      <c r="H111" s="216"/>
      <c r="I111" s="25">
        <f t="shared" si="10"/>
        <v>0</v>
      </c>
      <c r="J111" s="211">
        <f>J112</f>
        <v>0</v>
      </c>
      <c r="K111" s="211">
        <f aca="true" t="shared" si="17" ref="K111:K118">L111-J111</f>
        <v>152.41</v>
      </c>
      <c r="L111" s="211">
        <f>L112</f>
        <v>152.41</v>
      </c>
    </row>
    <row r="112" spans="1:12" s="201" customFormat="1" ht="90.75" customHeight="1" hidden="1">
      <c r="A112" s="233" t="s">
        <v>397</v>
      </c>
      <c r="B112" s="229" t="s">
        <v>80</v>
      </c>
      <c r="C112" s="229" t="s">
        <v>19</v>
      </c>
      <c r="D112" s="229" t="s">
        <v>56</v>
      </c>
      <c r="E112" s="229" t="s">
        <v>376</v>
      </c>
      <c r="F112" s="229" t="s">
        <v>43</v>
      </c>
      <c r="G112" s="216"/>
      <c r="H112" s="216"/>
      <c r="I112" s="25">
        <f t="shared" si="10"/>
        <v>0</v>
      </c>
      <c r="J112" s="216">
        <f>J113+J114</f>
        <v>0</v>
      </c>
      <c r="K112" s="216">
        <f t="shared" si="17"/>
        <v>152.41</v>
      </c>
      <c r="L112" s="216">
        <f>L113+L114</f>
        <v>152.41</v>
      </c>
    </row>
    <row r="113" spans="1:12" s="201" customFormat="1" ht="28.5" customHeight="1" hidden="1">
      <c r="A113" s="233" t="s">
        <v>392</v>
      </c>
      <c r="B113" s="229" t="s">
        <v>80</v>
      </c>
      <c r="C113" s="229" t="s">
        <v>19</v>
      </c>
      <c r="D113" s="229" t="s">
        <v>56</v>
      </c>
      <c r="E113" s="229" t="s">
        <v>376</v>
      </c>
      <c r="F113" s="229" t="s">
        <v>132</v>
      </c>
      <c r="G113" s="216"/>
      <c r="H113" s="216"/>
      <c r="I113" s="25">
        <f t="shared" si="10"/>
        <v>0</v>
      </c>
      <c r="J113" s="216"/>
      <c r="K113" s="216">
        <f t="shared" si="17"/>
        <v>117.06</v>
      </c>
      <c r="L113" s="216">
        <v>117.06</v>
      </c>
    </row>
    <row r="114" spans="1:12" s="201" customFormat="1" ht="51" customHeight="1" hidden="1">
      <c r="A114" s="213" t="s">
        <v>390</v>
      </c>
      <c r="B114" s="229"/>
      <c r="C114" s="229" t="s">
        <v>19</v>
      </c>
      <c r="D114" s="229" t="s">
        <v>56</v>
      </c>
      <c r="E114" s="229" t="s">
        <v>376</v>
      </c>
      <c r="F114" s="229" t="s">
        <v>388</v>
      </c>
      <c r="G114" s="216"/>
      <c r="H114" s="216"/>
      <c r="I114" s="25">
        <f t="shared" si="10"/>
        <v>0</v>
      </c>
      <c r="J114" s="216"/>
      <c r="K114" s="216">
        <f t="shared" si="17"/>
        <v>35.35</v>
      </c>
      <c r="L114" s="216">
        <v>35.35</v>
      </c>
    </row>
    <row r="115" spans="1:12" s="199" customFormat="1" ht="26.25" customHeight="1" hidden="1">
      <c r="A115" s="248" t="s">
        <v>294</v>
      </c>
      <c r="B115" s="218" t="s">
        <v>80</v>
      </c>
      <c r="C115" s="231" t="s">
        <v>23</v>
      </c>
      <c r="D115" s="231" t="s">
        <v>16</v>
      </c>
      <c r="E115" s="231" t="s">
        <v>42</v>
      </c>
      <c r="F115" s="231" t="s">
        <v>43</v>
      </c>
      <c r="G115" s="211">
        <f>G116</f>
        <v>0</v>
      </c>
      <c r="H115" s="211"/>
      <c r="I115" s="25">
        <f t="shared" si="10"/>
        <v>473.22</v>
      </c>
      <c r="J115" s="211">
        <f>J116</f>
        <v>473.22</v>
      </c>
      <c r="K115" s="211">
        <f t="shared" si="17"/>
        <v>-473.22</v>
      </c>
      <c r="L115" s="211">
        <f>L116</f>
        <v>0</v>
      </c>
    </row>
    <row r="116" spans="1:12" s="199" customFormat="1" ht="26.25" customHeight="1" hidden="1">
      <c r="A116" s="223" t="s">
        <v>295</v>
      </c>
      <c r="B116" s="229" t="s">
        <v>80</v>
      </c>
      <c r="C116" s="230" t="s">
        <v>23</v>
      </c>
      <c r="D116" s="230" t="s">
        <v>18</v>
      </c>
      <c r="E116" s="230" t="s">
        <v>42</v>
      </c>
      <c r="F116" s="230" t="s">
        <v>43</v>
      </c>
      <c r="G116" s="216">
        <f>G117</f>
        <v>0</v>
      </c>
      <c r="H116" s="216"/>
      <c r="I116" s="25">
        <f t="shared" si="10"/>
        <v>473.22</v>
      </c>
      <c r="J116" s="216">
        <f>J117</f>
        <v>473.22</v>
      </c>
      <c r="K116" s="216">
        <f t="shared" si="17"/>
        <v>-473.22</v>
      </c>
      <c r="L116" s="216">
        <f>L117</f>
        <v>0</v>
      </c>
    </row>
    <row r="117" spans="1:12" s="199" customFormat="1" ht="25.5" customHeight="1" hidden="1">
      <c r="A117" s="227" t="s">
        <v>296</v>
      </c>
      <c r="B117" s="229" t="s">
        <v>80</v>
      </c>
      <c r="C117" s="230" t="s">
        <v>23</v>
      </c>
      <c r="D117" s="230" t="s">
        <v>18</v>
      </c>
      <c r="E117" s="230" t="s">
        <v>319</v>
      </c>
      <c r="F117" s="230" t="s">
        <v>43</v>
      </c>
      <c r="G117" s="216">
        <v>0</v>
      </c>
      <c r="H117" s="216"/>
      <c r="I117" s="25">
        <f t="shared" si="10"/>
        <v>473.22</v>
      </c>
      <c r="J117" s="216">
        <f>J118</f>
        <v>473.22</v>
      </c>
      <c r="K117" s="216">
        <f t="shared" si="17"/>
        <v>-473.22</v>
      </c>
      <c r="L117" s="216">
        <f>L118</f>
        <v>0</v>
      </c>
    </row>
    <row r="118" spans="1:12" s="199" customFormat="1" ht="12.75" customHeight="1" hidden="1">
      <c r="A118" s="227" t="s">
        <v>128</v>
      </c>
      <c r="B118" s="229" t="s">
        <v>80</v>
      </c>
      <c r="C118" s="230" t="s">
        <v>23</v>
      </c>
      <c r="D118" s="230" t="s">
        <v>18</v>
      </c>
      <c r="E118" s="230" t="s">
        <v>319</v>
      </c>
      <c r="F118" s="230" t="s">
        <v>133</v>
      </c>
      <c r="G118" s="216">
        <f aca="true" t="shared" si="18" ref="G118:K120">G119</f>
        <v>100.12</v>
      </c>
      <c r="H118" s="216"/>
      <c r="I118" s="25">
        <f t="shared" si="10"/>
        <v>473.22</v>
      </c>
      <c r="J118" s="216">
        <v>473.22</v>
      </c>
      <c r="K118" s="216">
        <f t="shared" si="17"/>
        <v>-473.22</v>
      </c>
      <c r="L118" s="216">
        <v>0</v>
      </c>
    </row>
    <row r="119" spans="1:12" s="199" customFormat="1" ht="12.75" customHeight="1" hidden="1">
      <c r="A119" s="227" t="s">
        <v>128</v>
      </c>
      <c r="B119" s="229" t="s">
        <v>80</v>
      </c>
      <c r="C119" s="230" t="s">
        <v>23</v>
      </c>
      <c r="D119" s="230" t="s">
        <v>18</v>
      </c>
      <c r="E119" s="230" t="s">
        <v>227</v>
      </c>
      <c r="F119" s="230" t="s">
        <v>43</v>
      </c>
      <c r="G119" s="216">
        <f t="shared" si="18"/>
        <v>100.12</v>
      </c>
      <c r="H119" s="216"/>
      <c r="I119" s="25">
        <f t="shared" si="10"/>
        <v>0</v>
      </c>
      <c r="J119" s="216">
        <f t="shared" si="18"/>
        <v>0</v>
      </c>
      <c r="K119" s="216">
        <f t="shared" si="18"/>
        <v>0</v>
      </c>
      <c r="L119" s="216">
        <f t="shared" si="15"/>
        <v>0</v>
      </c>
    </row>
    <row r="120" spans="1:12" s="199" customFormat="1" ht="22.5" customHeight="1" hidden="1">
      <c r="A120" s="227" t="s">
        <v>245</v>
      </c>
      <c r="B120" s="229" t="s">
        <v>80</v>
      </c>
      <c r="C120" s="230" t="s">
        <v>23</v>
      </c>
      <c r="D120" s="230" t="s">
        <v>18</v>
      </c>
      <c r="E120" s="230" t="s">
        <v>129</v>
      </c>
      <c r="F120" s="230" t="s">
        <v>43</v>
      </c>
      <c r="G120" s="216">
        <f t="shared" si="18"/>
        <v>100.12</v>
      </c>
      <c r="H120" s="216"/>
      <c r="I120" s="25">
        <f t="shared" si="10"/>
        <v>0</v>
      </c>
      <c r="J120" s="216">
        <f t="shared" si="18"/>
        <v>0</v>
      </c>
      <c r="K120" s="216">
        <f t="shared" si="18"/>
        <v>0</v>
      </c>
      <c r="L120" s="216">
        <f t="shared" si="15"/>
        <v>0</v>
      </c>
    </row>
    <row r="121" spans="1:12" s="199" customFormat="1" ht="17.25" customHeight="1" hidden="1">
      <c r="A121" s="227" t="s">
        <v>213</v>
      </c>
      <c r="B121" s="229" t="s">
        <v>80</v>
      </c>
      <c r="C121" s="230" t="s">
        <v>23</v>
      </c>
      <c r="D121" s="230" t="s">
        <v>18</v>
      </c>
      <c r="E121" s="230" t="s">
        <v>129</v>
      </c>
      <c r="F121" s="230" t="s">
        <v>133</v>
      </c>
      <c r="G121" s="216">
        <v>100.12</v>
      </c>
      <c r="H121" s="216"/>
      <c r="I121" s="25">
        <f t="shared" si="10"/>
        <v>0</v>
      </c>
      <c r="J121" s="216">
        <v>0</v>
      </c>
      <c r="K121" s="216"/>
      <c r="L121" s="216">
        <f t="shared" si="15"/>
        <v>0</v>
      </c>
    </row>
    <row r="122" spans="1:12" s="199" customFormat="1" ht="17.25" customHeight="1">
      <c r="A122" s="84" t="s">
        <v>226</v>
      </c>
      <c r="B122" s="229"/>
      <c r="C122" s="95" t="s">
        <v>19</v>
      </c>
      <c r="D122" s="95" t="s">
        <v>16</v>
      </c>
      <c r="E122" s="231" t="s">
        <v>394</v>
      </c>
      <c r="F122" s="231" t="s">
        <v>43</v>
      </c>
      <c r="G122" s="216"/>
      <c r="H122" s="211">
        <f>H123+H126</f>
        <v>0</v>
      </c>
      <c r="I122" s="61">
        <f t="shared" si="10"/>
        <v>60</v>
      </c>
      <c r="J122" s="211">
        <f>J123+J126</f>
        <v>60</v>
      </c>
      <c r="K122" s="216"/>
      <c r="L122" s="216"/>
    </row>
    <row r="123" spans="1:12" s="199" customFormat="1" ht="17.25" customHeight="1">
      <c r="A123" s="74" t="s">
        <v>198</v>
      </c>
      <c r="B123" s="229"/>
      <c r="C123" s="71" t="s">
        <v>19</v>
      </c>
      <c r="D123" s="71" t="s">
        <v>197</v>
      </c>
      <c r="E123" s="71" t="s">
        <v>394</v>
      </c>
      <c r="F123" s="230" t="s">
        <v>43</v>
      </c>
      <c r="G123" s="216"/>
      <c r="H123" s="216">
        <f>H124</f>
        <v>0</v>
      </c>
      <c r="I123" s="25">
        <f t="shared" si="10"/>
        <v>15</v>
      </c>
      <c r="J123" s="216">
        <f>J124</f>
        <v>15</v>
      </c>
      <c r="K123" s="216"/>
      <c r="L123" s="216"/>
    </row>
    <row r="124" spans="1:12" s="199" customFormat="1" ht="23.25" customHeight="1">
      <c r="A124" s="74" t="s">
        <v>225</v>
      </c>
      <c r="B124" s="229"/>
      <c r="C124" s="71" t="s">
        <v>19</v>
      </c>
      <c r="D124" s="71" t="s">
        <v>197</v>
      </c>
      <c r="E124" s="71" t="s">
        <v>358</v>
      </c>
      <c r="F124" s="230" t="s">
        <v>43</v>
      </c>
      <c r="G124" s="216"/>
      <c r="H124" s="216">
        <f>H125</f>
        <v>0</v>
      </c>
      <c r="I124" s="25">
        <f t="shared" si="10"/>
        <v>15</v>
      </c>
      <c r="J124" s="216">
        <f>J125</f>
        <v>15</v>
      </c>
      <c r="K124" s="216"/>
      <c r="L124" s="216"/>
    </row>
    <row r="125" spans="1:12" s="199" customFormat="1" ht="27" customHeight="1">
      <c r="A125" s="74" t="s">
        <v>437</v>
      </c>
      <c r="B125" s="229"/>
      <c r="C125" s="71" t="s">
        <v>19</v>
      </c>
      <c r="D125" s="71" t="s">
        <v>197</v>
      </c>
      <c r="E125" s="71" t="s">
        <v>358</v>
      </c>
      <c r="F125" s="230" t="s">
        <v>133</v>
      </c>
      <c r="G125" s="216"/>
      <c r="H125" s="216">
        <v>0</v>
      </c>
      <c r="I125" s="25">
        <f t="shared" si="10"/>
        <v>15</v>
      </c>
      <c r="J125" s="216">
        <v>15</v>
      </c>
      <c r="K125" s="216"/>
      <c r="L125" s="216"/>
    </row>
    <row r="126" spans="1:12" s="199" customFormat="1" ht="53.25" customHeight="1">
      <c r="A126" s="233" t="s">
        <v>396</v>
      </c>
      <c r="B126" s="229"/>
      <c r="C126" s="229" t="s">
        <v>19</v>
      </c>
      <c r="D126" s="229" t="s">
        <v>56</v>
      </c>
      <c r="E126" s="229" t="s">
        <v>374</v>
      </c>
      <c r="F126" s="229" t="s">
        <v>43</v>
      </c>
      <c r="G126" s="216"/>
      <c r="H126" s="216">
        <f>H127</f>
        <v>0</v>
      </c>
      <c r="I126" s="25">
        <f t="shared" si="10"/>
        <v>45</v>
      </c>
      <c r="J126" s="216">
        <f>J127</f>
        <v>45</v>
      </c>
      <c r="K126" s="216"/>
      <c r="L126" s="216"/>
    </row>
    <row r="127" spans="1:12" s="199" customFormat="1" ht="92.25" customHeight="1">
      <c r="A127" s="233" t="s">
        <v>397</v>
      </c>
      <c r="B127" s="229"/>
      <c r="C127" s="229" t="s">
        <v>19</v>
      </c>
      <c r="D127" s="229" t="s">
        <v>56</v>
      </c>
      <c r="E127" s="229" t="s">
        <v>376</v>
      </c>
      <c r="F127" s="229" t="s">
        <v>43</v>
      </c>
      <c r="G127" s="216"/>
      <c r="H127" s="216">
        <f>H128</f>
        <v>0</v>
      </c>
      <c r="I127" s="25">
        <f t="shared" si="10"/>
        <v>45</v>
      </c>
      <c r="J127" s="216">
        <f>J128</f>
        <v>45</v>
      </c>
      <c r="K127" s="216"/>
      <c r="L127" s="216"/>
    </row>
    <row r="128" spans="1:12" s="199" customFormat="1" ht="39.75" customHeight="1">
      <c r="A128" s="227" t="s">
        <v>277</v>
      </c>
      <c r="B128" s="229"/>
      <c r="C128" s="229" t="s">
        <v>19</v>
      </c>
      <c r="D128" s="229" t="s">
        <v>56</v>
      </c>
      <c r="E128" s="229" t="s">
        <v>376</v>
      </c>
      <c r="F128" s="229" t="s">
        <v>133</v>
      </c>
      <c r="G128" s="216"/>
      <c r="H128" s="216">
        <v>0</v>
      </c>
      <c r="I128" s="25">
        <f t="shared" si="10"/>
        <v>45</v>
      </c>
      <c r="J128" s="216">
        <v>45</v>
      </c>
      <c r="K128" s="216"/>
      <c r="L128" s="216"/>
    </row>
    <row r="129" spans="1:12" s="199" customFormat="1" ht="14.25" customHeight="1">
      <c r="A129" s="232" t="s">
        <v>63</v>
      </c>
      <c r="B129" s="218"/>
      <c r="C129" s="231" t="s">
        <v>23</v>
      </c>
      <c r="D129" s="231" t="s">
        <v>16</v>
      </c>
      <c r="E129" s="231" t="s">
        <v>394</v>
      </c>
      <c r="F129" s="231" t="s">
        <v>43</v>
      </c>
      <c r="G129" s="211"/>
      <c r="H129" s="211">
        <f>H130</f>
        <v>373.38</v>
      </c>
      <c r="I129" s="61">
        <f t="shared" si="10"/>
        <v>-195</v>
      </c>
      <c r="J129" s="211">
        <f>J130</f>
        <v>178.38</v>
      </c>
      <c r="K129" s="216"/>
      <c r="L129" s="216"/>
    </row>
    <row r="130" spans="1:12" s="199" customFormat="1" ht="14.25" customHeight="1">
      <c r="A130" s="227" t="s">
        <v>128</v>
      </c>
      <c r="B130" s="229"/>
      <c r="C130" s="230" t="s">
        <v>23</v>
      </c>
      <c r="D130" s="230" t="s">
        <v>18</v>
      </c>
      <c r="E130" s="230" t="s">
        <v>394</v>
      </c>
      <c r="F130" s="230" t="s">
        <v>43</v>
      </c>
      <c r="G130" s="216"/>
      <c r="H130" s="216">
        <f>H131</f>
        <v>373.38</v>
      </c>
      <c r="I130" s="25">
        <f t="shared" si="10"/>
        <v>-195</v>
      </c>
      <c r="J130" s="216">
        <f>J131</f>
        <v>178.38</v>
      </c>
      <c r="K130" s="216"/>
      <c r="L130" s="216"/>
    </row>
    <row r="131" spans="1:12" s="199" customFormat="1" ht="42" customHeight="1">
      <c r="A131" s="233" t="s">
        <v>405</v>
      </c>
      <c r="B131" s="229"/>
      <c r="C131" s="230" t="s">
        <v>23</v>
      </c>
      <c r="D131" s="230" t="s">
        <v>18</v>
      </c>
      <c r="E131" s="230" t="s">
        <v>344</v>
      </c>
      <c r="F131" s="230" t="s">
        <v>43</v>
      </c>
      <c r="G131" s="216"/>
      <c r="H131" s="216">
        <f>H132</f>
        <v>373.38</v>
      </c>
      <c r="I131" s="25">
        <f t="shared" si="10"/>
        <v>-195</v>
      </c>
      <c r="J131" s="216">
        <f>J132</f>
        <v>178.38</v>
      </c>
      <c r="K131" s="216"/>
      <c r="L131" s="216"/>
    </row>
    <row r="132" spans="1:12" s="199" customFormat="1" ht="27.75" customHeight="1">
      <c r="A132" s="233" t="s">
        <v>294</v>
      </c>
      <c r="B132" s="229" t="s">
        <v>80</v>
      </c>
      <c r="C132" s="229" t="s">
        <v>23</v>
      </c>
      <c r="D132" s="229" t="s">
        <v>18</v>
      </c>
      <c r="E132" s="230" t="s">
        <v>354</v>
      </c>
      <c r="F132" s="230" t="s">
        <v>43</v>
      </c>
      <c r="G132" s="216"/>
      <c r="H132" s="216">
        <f>H133</f>
        <v>373.38</v>
      </c>
      <c r="I132" s="25">
        <f t="shared" si="10"/>
        <v>-195</v>
      </c>
      <c r="J132" s="216">
        <f>J133</f>
        <v>178.38</v>
      </c>
      <c r="K132" s="211">
        <f aca="true" t="shared" si="19" ref="K132:K140">L132-J132</f>
        <v>304.5</v>
      </c>
      <c r="L132" s="211">
        <f>L133</f>
        <v>482.88</v>
      </c>
    </row>
    <row r="133" spans="1:12" s="199" customFormat="1" ht="25.5" customHeight="1">
      <c r="A133" s="223" t="s">
        <v>433</v>
      </c>
      <c r="B133" s="229" t="s">
        <v>80</v>
      </c>
      <c r="C133" s="229" t="s">
        <v>23</v>
      </c>
      <c r="D133" s="229" t="s">
        <v>18</v>
      </c>
      <c r="E133" s="230" t="s">
        <v>356</v>
      </c>
      <c r="F133" s="230" t="s">
        <v>43</v>
      </c>
      <c r="G133" s="216"/>
      <c r="H133" s="216">
        <f>H134</f>
        <v>373.38</v>
      </c>
      <c r="I133" s="25">
        <f t="shared" si="10"/>
        <v>-195</v>
      </c>
      <c r="J133" s="216">
        <f>J134</f>
        <v>178.38</v>
      </c>
      <c r="K133" s="216">
        <f t="shared" si="19"/>
        <v>304.5</v>
      </c>
      <c r="L133" s="216">
        <f>L134</f>
        <v>482.88</v>
      </c>
    </row>
    <row r="134" spans="1:12" s="199" customFormat="1" ht="27.75" customHeight="1">
      <c r="A134" s="233" t="s">
        <v>296</v>
      </c>
      <c r="B134" s="229" t="s">
        <v>80</v>
      </c>
      <c r="C134" s="229" t="s">
        <v>23</v>
      </c>
      <c r="D134" s="229" t="s">
        <v>18</v>
      </c>
      <c r="E134" s="230" t="s">
        <v>356</v>
      </c>
      <c r="F134" s="230" t="s">
        <v>133</v>
      </c>
      <c r="G134" s="216"/>
      <c r="H134" s="216">
        <v>373.38</v>
      </c>
      <c r="I134" s="25">
        <f t="shared" si="10"/>
        <v>-195</v>
      </c>
      <c r="J134" s="216">
        <v>178.38</v>
      </c>
      <c r="K134" s="216">
        <f t="shared" si="19"/>
        <v>304.5</v>
      </c>
      <c r="L134" s="216">
        <v>482.88</v>
      </c>
    </row>
    <row r="135" spans="1:12" s="199" customFormat="1" ht="39" customHeight="1" hidden="1">
      <c r="A135" s="198" t="s">
        <v>322</v>
      </c>
      <c r="B135" s="218" t="s">
        <v>80</v>
      </c>
      <c r="C135" s="231" t="s">
        <v>20</v>
      </c>
      <c r="D135" s="231" t="s">
        <v>16</v>
      </c>
      <c r="E135" s="231" t="s">
        <v>42</v>
      </c>
      <c r="F135" s="231" t="s">
        <v>43</v>
      </c>
      <c r="G135" s="211">
        <f>G136+G141</f>
        <v>89.2</v>
      </c>
      <c r="H135" s="211"/>
      <c r="I135" s="25">
        <f t="shared" si="10"/>
        <v>89.2</v>
      </c>
      <c r="J135" s="211">
        <f>J136+J141</f>
        <v>89.2</v>
      </c>
      <c r="K135" s="211">
        <f t="shared" si="19"/>
        <v>-89.2</v>
      </c>
      <c r="L135" s="216">
        <f>L137</f>
        <v>0</v>
      </c>
    </row>
    <row r="136" spans="1:12" s="199" customFormat="1" ht="11.25" customHeight="1" hidden="1">
      <c r="A136" s="237" t="s">
        <v>314</v>
      </c>
      <c r="B136" s="229" t="s">
        <v>80</v>
      </c>
      <c r="C136" s="230" t="s">
        <v>20</v>
      </c>
      <c r="D136" s="230" t="s">
        <v>16</v>
      </c>
      <c r="E136" s="230" t="s">
        <v>308</v>
      </c>
      <c r="F136" s="230" t="s">
        <v>43</v>
      </c>
      <c r="G136" s="216">
        <f>G137</f>
        <v>0</v>
      </c>
      <c r="H136" s="216"/>
      <c r="I136" s="25">
        <f t="shared" si="10"/>
        <v>89.2</v>
      </c>
      <c r="J136" s="216">
        <f>J137</f>
        <v>89.2</v>
      </c>
      <c r="K136" s="211">
        <f t="shared" si="19"/>
        <v>-91.2</v>
      </c>
      <c r="L136" s="216">
        <f t="shared" si="15"/>
        <v>91.2</v>
      </c>
    </row>
    <row r="137" spans="1:12" s="199" customFormat="1" ht="63.75" customHeight="1" hidden="1">
      <c r="A137" s="233" t="s">
        <v>323</v>
      </c>
      <c r="B137" s="229" t="s">
        <v>80</v>
      </c>
      <c r="C137" s="230" t="s">
        <v>20</v>
      </c>
      <c r="D137" s="230" t="s">
        <v>20</v>
      </c>
      <c r="E137" s="230" t="s">
        <v>42</v>
      </c>
      <c r="F137" s="230" t="s">
        <v>43</v>
      </c>
      <c r="G137" s="216">
        <f>G138</f>
        <v>0</v>
      </c>
      <c r="H137" s="216"/>
      <c r="I137" s="25">
        <f t="shared" si="10"/>
        <v>89.2</v>
      </c>
      <c r="J137" s="216">
        <f>J138</f>
        <v>89.2</v>
      </c>
      <c r="K137" s="216">
        <f t="shared" si="19"/>
        <v>-89.2</v>
      </c>
      <c r="L137" s="216">
        <f>L138</f>
        <v>0</v>
      </c>
    </row>
    <row r="138" spans="1:12" s="199" customFormat="1" ht="39.75" customHeight="1" hidden="1">
      <c r="A138" s="233" t="s">
        <v>212</v>
      </c>
      <c r="B138" s="229" t="s">
        <v>80</v>
      </c>
      <c r="C138" s="230" t="s">
        <v>20</v>
      </c>
      <c r="D138" s="230" t="s">
        <v>20</v>
      </c>
      <c r="E138" s="230" t="s">
        <v>321</v>
      </c>
      <c r="F138" s="230" t="s">
        <v>43</v>
      </c>
      <c r="G138" s="216">
        <f>G139+G140</f>
        <v>0</v>
      </c>
      <c r="H138" s="216"/>
      <c r="I138" s="25">
        <f t="shared" si="10"/>
        <v>89.2</v>
      </c>
      <c r="J138" s="216">
        <f>J139+J140</f>
        <v>89.2</v>
      </c>
      <c r="K138" s="216">
        <f t="shared" si="19"/>
        <v>-89.2</v>
      </c>
      <c r="L138" s="216">
        <f>L139+L140</f>
        <v>0</v>
      </c>
    </row>
    <row r="139" spans="1:12" s="199" customFormat="1" ht="37.5" customHeight="1" hidden="1">
      <c r="A139" s="233" t="s">
        <v>212</v>
      </c>
      <c r="B139" s="229" t="s">
        <v>80</v>
      </c>
      <c r="C139" s="230" t="s">
        <v>20</v>
      </c>
      <c r="D139" s="230" t="s">
        <v>20</v>
      </c>
      <c r="E139" s="230" t="s">
        <v>321</v>
      </c>
      <c r="F139" s="230" t="s">
        <v>132</v>
      </c>
      <c r="G139" s="216">
        <v>0</v>
      </c>
      <c r="H139" s="216"/>
      <c r="I139" s="25">
        <f t="shared" si="10"/>
        <v>88.2</v>
      </c>
      <c r="J139" s="216">
        <v>88.2</v>
      </c>
      <c r="K139" s="216">
        <f t="shared" si="19"/>
        <v>-88.2</v>
      </c>
      <c r="L139" s="216">
        <v>0</v>
      </c>
    </row>
    <row r="140" spans="1:12" s="199" customFormat="1" ht="36" customHeight="1" hidden="1">
      <c r="A140" s="227" t="s">
        <v>277</v>
      </c>
      <c r="B140" s="229" t="s">
        <v>80</v>
      </c>
      <c r="C140" s="230" t="s">
        <v>20</v>
      </c>
      <c r="D140" s="230" t="s">
        <v>20</v>
      </c>
      <c r="E140" s="230" t="s">
        <v>321</v>
      </c>
      <c r="F140" s="230" t="s">
        <v>133</v>
      </c>
      <c r="G140" s="216">
        <v>0</v>
      </c>
      <c r="H140" s="216"/>
      <c r="I140" s="25">
        <f t="shared" si="10"/>
        <v>1</v>
      </c>
      <c r="J140" s="216">
        <v>1</v>
      </c>
      <c r="K140" s="216">
        <f t="shared" si="19"/>
        <v>-1</v>
      </c>
      <c r="L140" s="216">
        <v>0</v>
      </c>
    </row>
    <row r="141" spans="1:12" s="199" customFormat="1" ht="14.25" customHeight="1" hidden="1">
      <c r="A141" s="227" t="s">
        <v>46</v>
      </c>
      <c r="B141" s="229" t="s">
        <v>80</v>
      </c>
      <c r="C141" s="230" t="s">
        <v>20</v>
      </c>
      <c r="D141" s="230" t="s">
        <v>20</v>
      </c>
      <c r="E141" s="230" t="s">
        <v>42</v>
      </c>
      <c r="F141" s="230" t="s">
        <v>43</v>
      </c>
      <c r="G141" s="216">
        <f aca="true" t="shared" si="20" ref="G141:K142">G142</f>
        <v>89.2</v>
      </c>
      <c r="H141" s="216"/>
      <c r="I141" s="25">
        <f t="shared" si="10"/>
        <v>0</v>
      </c>
      <c r="J141" s="216">
        <f t="shared" si="20"/>
        <v>0</v>
      </c>
      <c r="K141" s="216">
        <f t="shared" si="20"/>
        <v>0</v>
      </c>
      <c r="L141" s="216">
        <f t="shared" si="15"/>
        <v>0</v>
      </c>
    </row>
    <row r="142" spans="1:12" s="199" customFormat="1" ht="24.75" customHeight="1" hidden="1">
      <c r="A142" s="227" t="s">
        <v>234</v>
      </c>
      <c r="B142" s="229" t="s">
        <v>80</v>
      </c>
      <c r="C142" s="230" t="s">
        <v>20</v>
      </c>
      <c r="D142" s="230" t="s">
        <v>20</v>
      </c>
      <c r="E142" s="230" t="s">
        <v>233</v>
      </c>
      <c r="F142" s="230" t="s">
        <v>43</v>
      </c>
      <c r="G142" s="216">
        <f t="shared" si="20"/>
        <v>89.2</v>
      </c>
      <c r="H142" s="216"/>
      <c r="I142" s="25">
        <f t="shared" si="10"/>
        <v>0</v>
      </c>
      <c r="J142" s="216">
        <f t="shared" si="20"/>
        <v>0</v>
      </c>
      <c r="K142" s="216">
        <f t="shared" si="20"/>
        <v>0</v>
      </c>
      <c r="L142" s="216">
        <f t="shared" si="15"/>
        <v>0</v>
      </c>
    </row>
    <row r="143" spans="1:12" s="199" customFormat="1" ht="13.5" customHeight="1" hidden="1">
      <c r="A143" s="227" t="s">
        <v>232</v>
      </c>
      <c r="B143" s="229" t="s">
        <v>80</v>
      </c>
      <c r="C143" s="230" t="s">
        <v>20</v>
      </c>
      <c r="D143" s="230" t="s">
        <v>20</v>
      </c>
      <c r="E143" s="230" t="s">
        <v>90</v>
      </c>
      <c r="F143" s="230" t="s">
        <v>43</v>
      </c>
      <c r="G143" s="216">
        <f>G144+G145</f>
        <v>89.2</v>
      </c>
      <c r="H143" s="216"/>
      <c r="I143" s="25">
        <f t="shared" si="10"/>
        <v>0</v>
      </c>
      <c r="J143" s="216">
        <f>J144+J145</f>
        <v>0</v>
      </c>
      <c r="K143" s="216">
        <f>K144+K145</f>
        <v>0</v>
      </c>
      <c r="L143" s="216">
        <f t="shared" si="15"/>
        <v>0</v>
      </c>
    </row>
    <row r="144" spans="1:12" s="199" customFormat="1" ht="36.75" customHeight="1" hidden="1">
      <c r="A144" s="227" t="s">
        <v>212</v>
      </c>
      <c r="B144" s="229" t="s">
        <v>80</v>
      </c>
      <c r="C144" s="230" t="s">
        <v>20</v>
      </c>
      <c r="D144" s="230" t="s">
        <v>20</v>
      </c>
      <c r="E144" s="230" t="s">
        <v>90</v>
      </c>
      <c r="F144" s="230" t="s">
        <v>132</v>
      </c>
      <c r="G144" s="216">
        <v>88.2</v>
      </c>
      <c r="H144" s="216"/>
      <c r="I144" s="25">
        <f t="shared" si="10"/>
        <v>0</v>
      </c>
      <c r="J144" s="216">
        <v>0</v>
      </c>
      <c r="K144" s="216"/>
      <c r="L144" s="216">
        <f t="shared" si="15"/>
        <v>0</v>
      </c>
    </row>
    <row r="145" spans="1:12" s="199" customFormat="1" ht="36" customHeight="1" hidden="1">
      <c r="A145" s="227" t="s">
        <v>213</v>
      </c>
      <c r="B145" s="229" t="s">
        <v>80</v>
      </c>
      <c r="C145" s="230" t="s">
        <v>20</v>
      </c>
      <c r="D145" s="230" t="s">
        <v>20</v>
      </c>
      <c r="E145" s="230" t="s">
        <v>90</v>
      </c>
      <c r="F145" s="230" t="s">
        <v>133</v>
      </c>
      <c r="G145" s="216">
        <v>1</v>
      </c>
      <c r="H145" s="216"/>
      <c r="I145" s="25">
        <f t="shared" si="10"/>
        <v>0</v>
      </c>
      <c r="J145" s="216">
        <v>0</v>
      </c>
      <c r="K145" s="216"/>
      <c r="L145" s="216">
        <f t="shared" si="15"/>
        <v>0</v>
      </c>
    </row>
    <row r="146" spans="1:12" s="199" customFormat="1" ht="18" customHeight="1">
      <c r="A146" s="271" t="s">
        <v>46</v>
      </c>
      <c r="B146" s="218"/>
      <c r="C146" s="231" t="s">
        <v>20</v>
      </c>
      <c r="D146" s="231" t="s">
        <v>20</v>
      </c>
      <c r="E146" s="231" t="s">
        <v>394</v>
      </c>
      <c r="F146" s="231" t="s">
        <v>43</v>
      </c>
      <c r="G146" s="211"/>
      <c r="H146" s="211">
        <f>H147</f>
        <v>109.23</v>
      </c>
      <c r="I146" s="61">
        <f t="shared" si="10"/>
        <v>-106.23</v>
      </c>
      <c r="J146" s="211">
        <f>J147</f>
        <v>3</v>
      </c>
      <c r="K146" s="216"/>
      <c r="L146" s="216"/>
    </row>
    <row r="147" spans="1:12" s="199" customFormat="1" ht="37.5" customHeight="1">
      <c r="A147" s="233" t="s">
        <v>405</v>
      </c>
      <c r="B147" s="229"/>
      <c r="C147" s="230" t="s">
        <v>20</v>
      </c>
      <c r="D147" s="230" t="s">
        <v>20</v>
      </c>
      <c r="E147" s="230" t="s">
        <v>344</v>
      </c>
      <c r="F147" s="230" t="s">
        <v>43</v>
      </c>
      <c r="G147" s="216"/>
      <c r="H147" s="216">
        <f>H148</f>
        <v>109.23</v>
      </c>
      <c r="I147" s="25">
        <f t="shared" si="10"/>
        <v>-106.23</v>
      </c>
      <c r="J147" s="216">
        <f>J148</f>
        <v>3</v>
      </c>
      <c r="K147" s="216"/>
      <c r="L147" s="216"/>
    </row>
    <row r="148" spans="1:12" s="199" customFormat="1" ht="53.25" customHeight="1">
      <c r="A148" s="233" t="s">
        <v>322</v>
      </c>
      <c r="B148" s="229" t="s">
        <v>80</v>
      </c>
      <c r="C148" s="230" t="s">
        <v>20</v>
      </c>
      <c r="D148" s="230" t="s">
        <v>16</v>
      </c>
      <c r="E148" s="230" t="s">
        <v>366</v>
      </c>
      <c r="F148" s="230" t="s">
        <v>43</v>
      </c>
      <c r="G148" s="216"/>
      <c r="H148" s="216">
        <f>H150</f>
        <v>109.23</v>
      </c>
      <c r="I148" s="25">
        <f t="shared" si="10"/>
        <v>-106.23</v>
      </c>
      <c r="J148" s="216">
        <f>J150</f>
        <v>3</v>
      </c>
      <c r="K148" s="211">
        <f aca="true" t="shared" si="21" ref="K148:K153">L148-J148</f>
        <v>104.23</v>
      </c>
      <c r="L148" s="211">
        <f>L150</f>
        <v>107.23</v>
      </c>
    </row>
    <row r="149" spans="1:12" s="199" customFormat="1" ht="36" customHeight="1" hidden="1">
      <c r="A149" s="237"/>
      <c r="B149" s="229"/>
      <c r="C149" s="230"/>
      <c r="D149" s="230"/>
      <c r="E149" s="230"/>
      <c r="F149" s="230"/>
      <c r="G149" s="216"/>
      <c r="H149" s="216"/>
      <c r="I149" s="61">
        <f t="shared" si="10"/>
        <v>0</v>
      </c>
      <c r="J149" s="216"/>
      <c r="K149" s="211">
        <f t="shared" si="21"/>
        <v>0</v>
      </c>
      <c r="L149" s="216"/>
    </row>
    <row r="150" spans="1:12" s="199" customFormat="1" ht="65.25" customHeight="1">
      <c r="A150" s="233" t="s">
        <v>323</v>
      </c>
      <c r="B150" s="229" t="s">
        <v>80</v>
      </c>
      <c r="C150" s="230" t="s">
        <v>20</v>
      </c>
      <c r="D150" s="230" t="s">
        <v>20</v>
      </c>
      <c r="E150" s="230" t="s">
        <v>368</v>
      </c>
      <c r="F150" s="230" t="s">
        <v>43</v>
      </c>
      <c r="G150" s="216"/>
      <c r="H150" s="216">
        <f>H151+H152+H153</f>
        <v>109.23</v>
      </c>
      <c r="I150" s="25">
        <f t="shared" si="10"/>
        <v>-106.23</v>
      </c>
      <c r="J150" s="216">
        <f>J151+J152+J153</f>
        <v>3</v>
      </c>
      <c r="K150" s="216">
        <f t="shared" si="21"/>
        <v>104.23</v>
      </c>
      <c r="L150" s="216">
        <f>L151+L152+L153</f>
        <v>107.23</v>
      </c>
    </row>
    <row r="151" spans="1:12" s="199" customFormat="1" ht="27" customHeight="1">
      <c r="A151" s="233" t="s">
        <v>392</v>
      </c>
      <c r="B151" s="229" t="s">
        <v>80</v>
      </c>
      <c r="C151" s="230" t="s">
        <v>20</v>
      </c>
      <c r="D151" s="230" t="s">
        <v>20</v>
      </c>
      <c r="E151" s="230" t="s">
        <v>368</v>
      </c>
      <c r="F151" s="230" t="s">
        <v>132</v>
      </c>
      <c r="G151" s="216"/>
      <c r="H151" s="216">
        <v>81.59</v>
      </c>
      <c r="I151" s="25">
        <f t="shared" si="10"/>
        <v>-81.59</v>
      </c>
      <c r="J151" s="216">
        <v>0</v>
      </c>
      <c r="K151" s="216">
        <f t="shared" si="21"/>
        <v>81.59</v>
      </c>
      <c r="L151" s="216">
        <v>81.59</v>
      </c>
    </row>
    <row r="152" spans="1:12" s="199" customFormat="1" ht="49.5" customHeight="1">
      <c r="A152" s="213" t="s">
        <v>390</v>
      </c>
      <c r="B152" s="229" t="s">
        <v>80</v>
      </c>
      <c r="C152" s="230" t="s">
        <v>20</v>
      </c>
      <c r="D152" s="230" t="s">
        <v>20</v>
      </c>
      <c r="E152" s="230" t="s">
        <v>368</v>
      </c>
      <c r="F152" s="230" t="s">
        <v>388</v>
      </c>
      <c r="G152" s="216"/>
      <c r="H152" s="216">
        <v>24.64</v>
      </c>
      <c r="I152" s="25">
        <f aca="true" t="shared" si="22" ref="I152:I207">J152-H152</f>
        <v>-24.64</v>
      </c>
      <c r="J152" s="216">
        <v>0</v>
      </c>
      <c r="K152" s="216">
        <f t="shared" si="21"/>
        <v>24.64</v>
      </c>
      <c r="L152" s="216">
        <v>24.64</v>
      </c>
    </row>
    <row r="153" spans="1:12" s="199" customFormat="1" ht="36.75" customHeight="1">
      <c r="A153" s="227" t="s">
        <v>277</v>
      </c>
      <c r="B153" s="229" t="s">
        <v>80</v>
      </c>
      <c r="C153" s="230" t="s">
        <v>20</v>
      </c>
      <c r="D153" s="230" t="s">
        <v>20</v>
      </c>
      <c r="E153" s="230" t="s">
        <v>368</v>
      </c>
      <c r="F153" s="230" t="s">
        <v>133</v>
      </c>
      <c r="G153" s="216"/>
      <c r="H153" s="216">
        <v>3</v>
      </c>
      <c r="I153" s="25">
        <f t="shared" si="22"/>
        <v>0</v>
      </c>
      <c r="J153" s="216">
        <v>3</v>
      </c>
      <c r="K153" s="216">
        <f t="shared" si="21"/>
        <v>-2</v>
      </c>
      <c r="L153" s="216">
        <v>1</v>
      </c>
    </row>
    <row r="154" spans="1:12" s="199" customFormat="1" ht="12.75" customHeight="1" hidden="1">
      <c r="A154" s="245" t="s">
        <v>238</v>
      </c>
      <c r="B154" s="218" t="s">
        <v>80</v>
      </c>
      <c r="C154" s="218" t="s">
        <v>24</v>
      </c>
      <c r="D154" s="218" t="s">
        <v>16</v>
      </c>
      <c r="E154" s="218" t="s">
        <v>42</v>
      </c>
      <c r="F154" s="218" t="s">
        <v>43</v>
      </c>
      <c r="G154" s="211">
        <f>G156+G168+G176</f>
        <v>364.90999999999997</v>
      </c>
      <c r="H154" s="211"/>
      <c r="I154" s="25">
        <f t="shared" si="22"/>
        <v>435.57</v>
      </c>
      <c r="J154" s="211">
        <f>J156+J168+J176</f>
        <v>435.57</v>
      </c>
      <c r="K154" s="211">
        <f>K156+K168+K176</f>
        <v>-435.57</v>
      </c>
      <c r="L154" s="216">
        <f t="shared" si="15"/>
        <v>0</v>
      </c>
    </row>
    <row r="155" spans="1:12" s="199" customFormat="1" ht="12.75" customHeight="1" hidden="1">
      <c r="A155" s="227" t="s">
        <v>237</v>
      </c>
      <c r="B155" s="229" t="s">
        <v>80</v>
      </c>
      <c r="C155" s="230" t="s">
        <v>24</v>
      </c>
      <c r="D155" s="230" t="s">
        <v>16</v>
      </c>
      <c r="E155" s="230" t="s">
        <v>42</v>
      </c>
      <c r="F155" s="230" t="s">
        <v>43</v>
      </c>
      <c r="G155" s="216">
        <f>G156</f>
        <v>236.57</v>
      </c>
      <c r="H155" s="216"/>
      <c r="I155" s="25">
        <f t="shared" si="22"/>
        <v>435.57</v>
      </c>
      <c r="J155" s="216">
        <f>J156</f>
        <v>435.57</v>
      </c>
      <c r="K155" s="216">
        <f>K156</f>
        <v>-435.57</v>
      </c>
      <c r="L155" s="216">
        <f t="shared" si="15"/>
        <v>0</v>
      </c>
    </row>
    <row r="156" spans="1:12" s="212" customFormat="1" ht="12.75" customHeight="1" hidden="1">
      <c r="A156" s="232" t="s">
        <v>48</v>
      </c>
      <c r="B156" s="218" t="s">
        <v>80</v>
      </c>
      <c r="C156" s="231" t="s">
        <v>24</v>
      </c>
      <c r="D156" s="231" t="s">
        <v>15</v>
      </c>
      <c r="E156" s="231" t="s">
        <v>42</v>
      </c>
      <c r="F156" s="231" t="s">
        <v>43</v>
      </c>
      <c r="G156" s="211">
        <f>G162+G157</f>
        <v>236.57</v>
      </c>
      <c r="H156" s="211"/>
      <c r="I156" s="25">
        <f t="shared" si="22"/>
        <v>435.57</v>
      </c>
      <c r="J156" s="211">
        <f>J162+J157</f>
        <v>435.57</v>
      </c>
      <c r="K156" s="211">
        <f>K162+K157</f>
        <v>-435.57</v>
      </c>
      <c r="L156" s="216">
        <f t="shared" si="15"/>
        <v>0</v>
      </c>
    </row>
    <row r="157" spans="1:12" s="212" customFormat="1" ht="38.25" customHeight="1" hidden="1">
      <c r="A157" s="237" t="s">
        <v>314</v>
      </c>
      <c r="B157" s="229" t="s">
        <v>80</v>
      </c>
      <c r="C157" s="229" t="s">
        <v>24</v>
      </c>
      <c r="D157" s="229" t="s">
        <v>15</v>
      </c>
      <c r="E157" s="229" t="s">
        <v>308</v>
      </c>
      <c r="F157" s="229" t="s">
        <v>43</v>
      </c>
      <c r="G157" s="216">
        <f>G158</f>
        <v>0</v>
      </c>
      <c r="H157" s="216"/>
      <c r="I157" s="25">
        <f t="shared" si="22"/>
        <v>435.57</v>
      </c>
      <c r="J157" s="216">
        <f>J158</f>
        <v>435.57</v>
      </c>
      <c r="K157" s="216">
        <f>K158</f>
        <v>-435.57</v>
      </c>
      <c r="L157" s="216">
        <f t="shared" si="15"/>
        <v>0</v>
      </c>
    </row>
    <row r="158" spans="1:12" s="212" customFormat="1" ht="53.25" customHeight="1" hidden="1">
      <c r="A158" s="198" t="s">
        <v>322</v>
      </c>
      <c r="B158" s="218" t="s">
        <v>80</v>
      </c>
      <c r="C158" s="218" t="s">
        <v>24</v>
      </c>
      <c r="D158" s="218" t="s">
        <v>15</v>
      </c>
      <c r="E158" s="218" t="s">
        <v>42</v>
      </c>
      <c r="F158" s="218" t="s">
        <v>43</v>
      </c>
      <c r="G158" s="211">
        <f>G159</f>
        <v>0</v>
      </c>
      <c r="H158" s="211"/>
      <c r="I158" s="25">
        <f t="shared" si="22"/>
        <v>435.57</v>
      </c>
      <c r="J158" s="211">
        <f>J159</f>
        <v>435.57</v>
      </c>
      <c r="K158" s="211">
        <f>L158-J158</f>
        <v>-435.57</v>
      </c>
      <c r="L158" s="211">
        <f>L159</f>
        <v>0</v>
      </c>
    </row>
    <row r="159" spans="1:12" s="212" customFormat="1" ht="65.25" customHeight="1" hidden="1">
      <c r="A159" s="227" t="s">
        <v>398</v>
      </c>
      <c r="B159" s="229" t="s">
        <v>80</v>
      </c>
      <c r="C159" s="229" t="s">
        <v>24</v>
      </c>
      <c r="D159" s="229" t="s">
        <v>15</v>
      </c>
      <c r="E159" s="229" t="s">
        <v>324</v>
      </c>
      <c r="F159" s="229" t="s">
        <v>43</v>
      </c>
      <c r="G159" s="216">
        <f>G160+G161</f>
        <v>0</v>
      </c>
      <c r="H159" s="216"/>
      <c r="I159" s="25">
        <f t="shared" si="22"/>
        <v>435.57</v>
      </c>
      <c r="J159" s="216">
        <f>J160+J161</f>
        <v>435.57</v>
      </c>
      <c r="K159" s="216">
        <f>L159-J159</f>
        <v>-435.57</v>
      </c>
      <c r="L159" s="216">
        <f>L160+L161</f>
        <v>0</v>
      </c>
    </row>
    <row r="160" spans="1:12" s="212" customFormat="1" ht="41.25" customHeight="1" hidden="1">
      <c r="A160" s="227" t="s">
        <v>277</v>
      </c>
      <c r="B160" s="229" t="s">
        <v>80</v>
      </c>
      <c r="C160" s="229" t="s">
        <v>24</v>
      </c>
      <c r="D160" s="229" t="s">
        <v>15</v>
      </c>
      <c r="E160" s="229" t="s">
        <v>324</v>
      </c>
      <c r="F160" s="229" t="s">
        <v>133</v>
      </c>
      <c r="G160" s="216">
        <v>0</v>
      </c>
      <c r="H160" s="216"/>
      <c r="I160" s="25">
        <f t="shared" si="22"/>
        <v>425.57</v>
      </c>
      <c r="J160" s="216">
        <v>425.57</v>
      </c>
      <c r="K160" s="216">
        <f>L160-J160</f>
        <v>-425.57</v>
      </c>
      <c r="L160" s="216">
        <v>0</v>
      </c>
    </row>
    <row r="161" spans="1:12" s="212" customFormat="1" ht="30.75" customHeight="1" hidden="1">
      <c r="A161" s="246" t="s">
        <v>246</v>
      </c>
      <c r="B161" s="229" t="s">
        <v>80</v>
      </c>
      <c r="C161" s="229" t="s">
        <v>24</v>
      </c>
      <c r="D161" s="229" t="s">
        <v>15</v>
      </c>
      <c r="E161" s="229" t="s">
        <v>324</v>
      </c>
      <c r="F161" s="229" t="s">
        <v>247</v>
      </c>
      <c r="G161" s="216">
        <v>0</v>
      </c>
      <c r="H161" s="216"/>
      <c r="I161" s="25">
        <f t="shared" si="22"/>
        <v>10</v>
      </c>
      <c r="J161" s="216">
        <v>10</v>
      </c>
      <c r="K161" s="216">
        <f>L161-J161</f>
        <v>-10</v>
      </c>
      <c r="L161" s="216">
        <v>0</v>
      </c>
    </row>
    <row r="162" spans="1:12" s="199" customFormat="1" ht="26.25" customHeight="1" hidden="1">
      <c r="A162" s="227" t="s">
        <v>49</v>
      </c>
      <c r="B162" s="229" t="s">
        <v>80</v>
      </c>
      <c r="C162" s="230" t="s">
        <v>24</v>
      </c>
      <c r="D162" s="230" t="s">
        <v>15</v>
      </c>
      <c r="E162" s="230" t="s">
        <v>236</v>
      </c>
      <c r="F162" s="230" t="s">
        <v>43</v>
      </c>
      <c r="G162" s="216">
        <f>G163</f>
        <v>236.57</v>
      </c>
      <c r="H162" s="216"/>
      <c r="I162" s="25">
        <f t="shared" si="22"/>
        <v>0</v>
      </c>
      <c r="J162" s="216">
        <f>J163</f>
        <v>0</v>
      </c>
      <c r="K162" s="216">
        <f>K163</f>
        <v>0</v>
      </c>
      <c r="L162" s="216">
        <f t="shared" si="15"/>
        <v>0</v>
      </c>
    </row>
    <row r="163" spans="1:12" s="199" customFormat="1" ht="24.75" customHeight="1" hidden="1">
      <c r="A163" s="227" t="s">
        <v>47</v>
      </c>
      <c r="B163" s="229" t="s">
        <v>80</v>
      </c>
      <c r="C163" s="230" t="s">
        <v>24</v>
      </c>
      <c r="D163" s="230" t="s">
        <v>15</v>
      </c>
      <c r="E163" s="230" t="s">
        <v>64</v>
      </c>
      <c r="F163" s="230" t="s">
        <v>43</v>
      </c>
      <c r="G163" s="216">
        <f>G164+G165</f>
        <v>236.57</v>
      </c>
      <c r="H163" s="216"/>
      <c r="I163" s="25">
        <f t="shared" si="22"/>
        <v>0</v>
      </c>
      <c r="J163" s="216">
        <f>J164+J165+J167</f>
        <v>0</v>
      </c>
      <c r="K163" s="216">
        <f>K164+K165+K167</f>
        <v>0</v>
      </c>
      <c r="L163" s="216">
        <f t="shared" si="15"/>
        <v>0</v>
      </c>
    </row>
    <row r="164" spans="1:12" s="199" customFormat="1" ht="12.75" customHeight="1" hidden="1">
      <c r="A164" s="227" t="s">
        <v>212</v>
      </c>
      <c r="B164" s="229" t="s">
        <v>80</v>
      </c>
      <c r="C164" s="230" t="s">
        <v>24</v>
      </c>
      <c r="D164" s="230" t="s">
        <v>15</v>
      </c>
      <c r="E164" s="230" t="s">
        <v>64</v>
      </c>
      <c r="F164" s="230" t="s">
        <v>132</v>
      </c>
      <c r="G164" s="216">
        <v>0</v>
      </c>
      <c r="H164" s="216"/>
      <c r="I164" s="25">
        <f t="shared" si="22"/>
        <v>0</v>
      </c>
      <c r="J164" s="216">
        <v>0</v>
      </c>
      <c r="K164" s="216">
        <v>0</v>
      </c>
      <c r="L164" s="216">
        <f t="shared" si="15"/>
        <v>0</v>
      </c>
    </row>
    <row r="165" spans="1:12" s="199" customFormat="1" ht="12.75" customHeight="1" hidden="1">
      <c r="A165" s="227" t="s">
        <v>213</v>
      </c>
      <c r="B165" s="229" t="s">
        <v>80</v>
      </c>
      <c r="C165" s="230" t="s">
        <v>24</v>
      </c>
      <c r="D165" s="230" t="s">
        <v>15</v>
      </c>
      <c r="E165" s="230" t="s">
        <v>64</v>
      </c>
      <c r="F165" s="230" t="s">
        <v>133</v>
      </c>
      <c r="G165" s="216">
        <v>236.57</v>
      </c>
      <c r="H165" s="216"/>
      <c r="I165" s="25">
        <f t="shared" si="22"/>
        <v>0</v>
      </c>
      <c r="J165" s="216">
        <v>0</v>
      </c>
      <c r="K165" s="216"/>
      <c r="L165" s="216">
        <f t="shared" si="15"/>
        <v>0</v>
      </c>
    </row>
    <row r="166" spans="1:12" s="199" customFormat="1" ht="12.75" customHeight="1" hidden="1">
      <c r="A166" s="245" t="s">
        <v>238</v>
      </c>
      <c r="B166" s="218" t="s">
        <v>80</v>
      </c>
      <c r="C166" s="218" t="s">
        <v>24</v>
      </c>
      <c r="D166" s="218" t="s">
        <v>16</v>
      </c>
      <c r="E166" s="218" t="s">
        <v>42</v>
      </c>
      <c r="F166" s="218" t="s">
        <v>43</v>
      </c>
      <c r="G166" s="211">
        <f>G168</f>
        <v>12.18</v>
      </c>
      <c r="H166" s="211"/>
      <c r="I166" s="25">
        <f t="shared" si="22"/>
        <v>0</v>
      </c>
      <c r="J166" s="211">
        <f>J168</f>
        <v>0</v>
      </c>
      <c r="K166" s="211">
        <f>K168</f>
        <v>0</v>
      </c>
      <c r="L166" s="216">
        <f t="shared" si="15"/>
        <v>0</v>
      </c>
    </row>
    <row r="167" spans="1:12" s="199" customFormat="1" ht="27.75" customHeight="1" hidden="1">
      <c r="A167" s="246" t="s">
        <v>246</v>
      </c>
      <c r="B167" s="229" t="s">
        <v>80</v>
      </c>
      <c r="C167" s="229" t="s">
        <v>24</v>
      </c>
      <c r="D167" s="229" t="s">
        <v>15</v>
      </c>
      <c r="E167" s="229" t="s">
        <v>64</v>
      </c>
      <c r="F167" s="229" t="s">
        <v>247</v>
      </c>
      <c r="G167" s="216">
        <v>0</v>
      </c>
      <c r="H167" s="216"/>
      <c r="I167" s="25">
        <f t="shared" si="22"/>
        <v>0</v>
      </c>
      <c r="J167" s="216">
        <v>0</v>
      </c>
      <c r="K167" s="216"/>
      <c r="L167" s="216">
        <f t="shared" si="15"/>
        <v>0</v>
      </c>
    </row>
    <row r="168" spans="1:12" s="212" customFormat="1" ht="12.75" customHeight="1" hidden="1">
      <c r="A168" s="232" t="s">
        <v>48</v>
      </c>
      <c r="B168" s="218" t="s">
        <v>80</v>
      </c>
      <c r="C168" s="231" t="s">
        <v>24</v>
      </c>
      <c r="D168" s="231" t="s">
        <v>15</v>
      </c>
      <c r="E168" s="231" t="s">
        <v>42</v>
      </c>
      <c r="F168" s="231" t="s">
        <v>43</v>
      </c>
      <c r="G168" s="211">
        <f aca="true" t="shared" si="23" ref="G168:K169">G169</f>
        <v>12.18</v>
      </c>
      <c r="H168" s="211"/>
      <c r="I168" s="25">
        <f t="shared" si="22"/>
        <v>0</v>
      </c>
      <c r="J168" s="211">
        <f t="shared" si="23"/>
        <v>0</v>
      </c>
      <c r="K168" s="211">
        <f t="shared" si="23"/>
        <v>0</v>
      </c>
      <c r="L168" s="216">
        <f t="shared" si="15"/>
        <v>0</v>
      </c>
    </row>
    <row r="169" spans="1:12" s="212" customFormat="1" ht="13.5" customHeight="1" hidden="1">
      <c r="A169" s="249" t="s">
        <v>241</v>
      </c>
      <c r="B169" s="218" t="s">
        <v>80</v>
      </c>
      <c r="C169" s="231" t="s">
        <v>24</v>
      </c>
      <c r="D169" s="231" t="s">
        <v>15</v>
      </c>
      <c r="E169" s="231" t="s">
        <v>240</v>
      </c>
      <c r="F169" s="231" t="s">
        <v>43</v>
      </c>
      <c r="G169" s="211">
        <f t="shared" si="23"/>
        <v>12.18</v>
      </c>
      <c r="H169" s="211"/>
      <c r="I169" s="25">
        <f t="shared" si="22"/>
        <v>0</v>
      </c>
      <c r="J169" s="211">
        <f t="shared" si="23"/>
        <v>0</v>
      </c>
      <c r="K169" s="211">
        <f t="shared" si="23"/>
        <v>0</v>
      </c>
      <c r="L169" s="216">
        <f t="shared" si="15"/>
        <v>0</v>
      </c>
    </row>
    <row r="170" spans="1:12" s="199" customFormat="1" ht="12.75" customHeight="1" hidden="1">
      <c r="A170" s="227" t="s">
        <v>47</v>
      </c>
      <c r="B170" s="229" t="s">
        <v>80</v>
      </c>
      <c r="C170" s="230" t="s">
        <v>24</v>
      </c>
      <c r="D170" s="230" t="s">
        <v>15</v>
      </c>
      <c r="E170" s="230" t="s">
        <v>130</v>
      </c>
      <c r="F170" s="230" t="s">
        <v>43</v>
      </c>
      <c r="G170" s="216">
        <f>G171+G172</f>
        <v>12.18</v>
      </c>
      <c r="H170" s="216"/>
      <c r="I170" s="25">
        <f t="shared" si="22"/>
        <v>0</v>
      </c>
      <c r="J170" s="216">
        <f>J171+J172</f>
        <v>0</v>
      </c>
      <c r="K170" s="216">
        <f>K171+K172</f>
        <v>0</v>
      </c>
      <c r="L170" s="216">
        <f t="shared" si="15"/>
        <v>0</v>
      </c>
    </row>
    <row r="171" spans="1:12" s="199" customFormat="1" ht="39.75" customHeight="1" hidden="1">
      <c r="A171" s="227" t="s">
        <v>212</v>
      </c>
      <c r="B171" s="229" t="s">
        <v>80</v>
      </c>
      <c r="C171" s="230" t="s">
        <v>24</v>
      </c>
      <c r="D171" s="230" t="s">
        <v>15</v>
      </c>
      <c r="E171" s="230" t="s">
        <v>130</v>
      </c>
      <c r="F171" s="230" t="s">
        <v>132</v>
      </c>
      <c r="G171" s="216">
        <v>0</v>
      </c>
      <c r="H171" s="216"/>
      <c r="I171" s="25">
        <f t="shared" si="22"/>
        <v>0</v>
      </c>
      <c r="J171" s="216">
        <v>0</v>
      </c>
      <c r="K171" s="216">
        <v>0</v>
      </c>
      <c r="L171" s="216">
        <f t="shared" si="15"/>
        <v>0</v>
      </c>
    </row>
    <row r="172" spans="1:12" s="199" customFormat="1" ht="36" customHeight="1" hidden="1">
      <c r="A172" s="227" t="s">
        <v>213</v>
      </c>
      <c r="B172" s="229" t="s">
        <v>80</v>
      </c>
      <c r="C172" s="230" t="s">
        <v>24</v>
      </c>
      <c r="D172" s="230" t="s">
        <v>15</v>
      </c>
      <c r="E172" s="230" t="s">
        <v>130</v>
      </c>
      <c r="F172" s="230" t="s">
        <v>133</v>
      </c>
      <c r="G172" s="216">
        <v>12.18</v>
      </c>
      <c r="H172" s="216"/>
      <c r="I172" s="25">
        <f t="shared" si="22"/>
        <v>0</v>
      </c>
      <c r="J172" s="216">
        <v>0</v>
      </c>
      <c r="K172" s="216"/>
      <c r="L172" s="216">
        <f t="shared" si="15"/>
        <v>0</v>
      </c>
    </row>
    <row r="173" spans="1:12" s="199" customFormat="1" ht="12.75" customHeight="1" hidden="1">
      <c r="A173" s="245"/>
      <c r="B173" s="218"/>
      <c r="C173" s="231"/>
      <c r="D173" s="231"/>
      <c r="E173" s="231"/>
      <c r="F173" s="231"/>
      <c r="G173" s="211">
        <f>G175</f>
        <v>116.16</v>
      </c>
      <c r="H173" s="211"/>
      <c r="I173" s="25">
        <f t="shared" si="22"/>
        <v>0</v>
      </c>
      <c r="J173" s="211">
        <f>J175</f>
        <v>0</v>
      </c>
      <c r="K173" s="211">
        <f>K175</f>
        <v>0</v>
      </c>
      <c r="L173" s="216">
        <f t="shared" si="15"/>
        <v>0</v>
      </c>
    </row>
    <row r="174" spans="1:12" s="199" customFormat="1" ht="12.75" customHeight="1" hidden="1">
      <c r="A174" s="246"/>
      <c r="B174" s="229"/>
      <c r="C174" s="229"/>
      <c r="D174" s="229"/>
      <c r="E174" s="229"/>
      <c r="F174" s="229"/>
      <c r="G174" s="216">
        <v>0</v>
      </c>
      <c r="H174" s="216"/>
      <c r="I174" s="25">
        <f t="shared" si="22"/>
        <v>4</v>
      </c>
      <c r="J174" s="216">
        <v>4</v>
      </c>
      <c r="K174" s="216">
        <v>5</v>
      </c>
      <c r="L174" s="216">
        <f t="shared" si="15"/>
        <v>9</v>
      </c>
    </row>
    <row r="175" spans="1:12" s="212" customFormat="1" ht="12.75" customHeight="1" hidden="1">
      <c r="A175" s="249" t="s">
        <v>27</v>
      </c>
      <c r="B175" s="218" t="s">
        <v>80</v>
      </c>
      <c r="C175" s="231" t="s">
        <v>24</v>
      </c>
      <c r="D175" s="231" t="s">
        <v>15</v>
      </c>
      <c r="E175" s="231" t="s">
        <v>42</v>
      </c>
      <c r="F175" s="231" t="s">
        <v>43</v>
      </c>
      <c r="G175" s="211">
        <f aca="true" t="shared" si="24" ref="G175:K176">G176</f>
        <v>116.16</v>
      </c>
      <c r="H175" s="211"/>
      <c r="I175" s="25">
        <f t="shared" si="22"/>
        <v>0</v>
      </c>
      <c r="J175" s="211">
        <f t="shared" si="24"/>
        <v>0</v>
      </c>
      <c r="K175" s="211">
        <f t="shared" si="24"/>
        <v>0</v>
      </c>
      <c r="L175" s="216">
        <f t="shared" si="15"/>
        <v>0</v>
      </c>
    </row>
    <row r="176" spans="1:12" s="212" customFormat="1" ht="12.75" customHeight="1" hidden="1">
      <c r="A176" s="232" t="s">
        <v>50</v>
      </c>
      <c r="B176" s="218" t="s">
        <v>80</v>
      </c>
      <c r="C176" s="231" t="s">
        <v>24</v>
      </c>
      <c r="D176" s="231" t="s">
        <v>15</v>
      </c>
      <c r="E176" s="231" t="s">
        <v>239</v>
      </c>
      <c r="F176" s="231" t="s">
        <v>43</v>
      </c>
      <c r="G176" s="211">
        <f t="shared" si="24"/>
        <v>116.16</v>
      </c>
      <c r="H176" s="211"/>
      <c r="I176" s="25">
        <f t="shared" si="22"/>
        <v>0</v>
      </c>
      <c r="J176" s="211">
        <f t="shared" si="24"/>
        <v>0</v>
      </c>
      <c r="K176" s="211">
        <f t="shared" si="24"/>
        <v>0</v>
      </c>
      <c r="L176" s="216">
        <f t="shared" si="15"/>
        <v>0</v>
      </c>
    </row>
    <row r="177" spans="1:12" s="199" customFormat="1" ht="26.25" customHeight="1" hidden="1">
      <c r="A177" s="227" t="s">
        <v>47</v>
      </c>
      <c r="B177" s="229" t="s">
        <v>80</v>
      </c>
      <c r="C177" s="230" t="s">
        <v>24</v>
      </c>
      <c r="D177" s="230" t="s">
        <v>15</v>
      </c>
      <c r="E177" s="230" t="s">
        <v>65</v>
      </c>
      <c r="F177" s="230" t="s">
        <v>43</v>
      </c>
      <c r="G177" s="216">
        <f>G178+G179</f>
        <v>116.16</v>
      </c>
      <c r="H177" s="216"/>
      <c r="I177" s="25">
        <f t="shared" si="22"/>
        <v>0</v>
      </c>
      <c r="J177" s="216">
        <f>J178+J179+J180</f>
        <v>0</v>
      </c>
      <c r="K177" s="216">
        <f>K178+K179+K180</f>
        <v>0</v>
      </c>
      <c r="L177" s="216">
        <f t="shared" si="15"/>
        <v>0</v>
      </c>
    </row>
    <row r="178" spans="1:12" s="199" customFormat="1" ht="12.75" customHeight="1" hidden="1">
      <c r="A178" s="227" t="s">
        <v>212</v>
      </c>
      <c r="B178" s="229" t="s">
        <v>80</v>
      </c>
      <c r="C178" s="230" t="s">
        <v>24</v>
      </c>
      <c r="D178" s="230" t="s">
        <v>15</v>
      </c>
      <c r="E178" s="230" t="s">
        <v>65</v>
      </c>
      <c r="F178" s="230" t="s">
        <v>132</v>
      </c>
      <c r="G178" s="216">
        <v>0</v>
      </c>
      <c r="H178" s="216"/>
      <c r="I178" s="25">
        <f t="shared" si="22"/>
        <v>0</v>
      </c>
      <c r="J178" s="216">
        <v>0</v>
      </c>
      <c r="K178" s="216">
        <v>0</v>
      </c>
      <c r="L178" s="216">
        <f t="shared" si="15"/>
        <v>0</v>
      </c>
    </row>
    <row r="179" spans="1:12" s="199" customFormat="1" ht="36.75" customHeight="1" hidden="1">
      <c r="A179" s="227" t="s">
        <v>213</v>
      </c>
      <c r="B179" s="229" t="s">
        <v>80</v>
      </c>
      <c r="C179" s="230" t="s">
        <v>24</v>
      </c>
      <c r="D179" s="230" t="s">
        <v>15</v>
      </c>
      <c r="E179" s="230" t="s">
        <v>65</v>
      </c>
      <c r="F179" s="230" t="s">
        <v>133</v>
      </c>
      <c r="G179" s="216">
        <v>116.16</v>
      </c>
      <c r="H179" s="216"/>
      <c r="I179" s="25">
        <f t="shared" si="22"/>
        <v>0</v>
      </c>
      <c r="J179" s="216">
        <v>0</v>
      </c>
      <c r="K179" s="216"/>
      <c r="L179" s="216">
        <f t="shared" si="15"/>
        <v>0</v>
      </c>
    </row>
    <row r="180" spans="1:12" s="199" customFormat="1" ht="28.5" customHeight="1" hidden="1">
      <c r="A180" s="246" t="s">
        <v>246</v>
      </c>
      <c r="B180" s="229" t="s">
        <v>80</v>
      </c>
      <c r="C180" s="229" t="s">
        <v>24</v>
      </c>
      <c r="D180" s="229" t="s">
        <v>15</v>
      </c>
      <c r="E180" s="229" t="s">
        <v>65</v>
      </c>
      <c r="F180" s="229" t="s">
        <v>247</v>
      </c>
      <c r="G180" s="216">
        <v>0</v>
      </c>
      <c r="H180" s="216"/>
      <c r="I180" s="25">
        <f t="shared" si="22"/>
        <v>0</v>
      </c>
      <c r="J180" s="216">
        <v>0</v>
      </c>
      <c r="K180" s="216"/>
      <c r="L180" s="216">
        <f t="shared" si="15"/>
        <v>0</v>
      </c>
    </row>
    <row r="181" spans="1:12" s="199" customFormat="1" ht="14.25" customHeight="1">
      <c r="A181" s="273" t="s">
        <v>238</v>
      </c>
      <c r="B181" s="218"/>
      <c r="C181" s="218" t="s">
        <v>24</v>
      </c>
      <c r="D181" s="218" t="s">
        <v>16</v>
      </c>
      <c r="E181" s="218" t="s">
        <v>394</v>
      </c>
      <c r="F181" s="218" t="s">
        <v>43</v>
      </c>
      <c r="G181" s="211"/>
      <c r="H181" s="211">
        <f>H182</f>
        <v>325.38</v>
      </c>
      <c r="I181" s="61">
        <f t="shared" si="22"/>
        <v>400.95000000000005</v>
      </c>
      <c r="J181" s="211">
        <f>J182</f>
        <v>726.33</v>
      </c>
      <c r="K181" s="216"/>
      <c r="L181" s="216"/>
    </row>
    <row r="182" spans="1:12" s="199" customFormat="1" ht="14.25" customHeight="1">
      <c r="A182" s="272" t="s">
        <v>27</v>
      </c>
      <c r="B182" s="229"/>
      <c r="C182" s="229" t="s">
        <v>24</v>
      </c>
      <c r="D182" s="229" t="s">
        <v>15</v>
      </c>
      <c r="E182" s="229" t="s">
        <v>394</v>
      </c>
      <c r="F182" s="229" t="s">
        <v>43</v>
      </c>
      <c r="G182" s="216"/>
      <c r="H182" s="216">
        <f>H183</f>
        <v>325.38</v>
      </c>
      <c r="I182" s="25">
        <f t="shared" si="22"/>
        <v>400.95000000000005</v>
      </c>
      <c r="J182" s="216">
        <f>J183</f>
        <v>726.33</v>
      </c>
      <c r="K182" s="216"/>
      <c r="L182" s="216"/>
    </row>
    <row r="183" spans="1:12" s="199" customFormat="1" ht="39" customHeight="1">
      <c r="A183" s="233" t="s">
        <v>405</v>
      </c>
      <c r="B183" s="229"/>
      <c r="C183" s="229" t="s">
        <v>24</v>
      </c>
      <c r="D183" s="229" t="s">
        <v>15</v>
      </c>
      <c r="E183" s="229" t="s">
        <v>344</v>
      </c>
      <c r="F183" s="229" t="s">
        <v>43</v>
      </c>
      <c r="G183" s="216"/>
      <c r="H183" s="216">
        <f>H184</f>
        <v>325.38</v>
      </c>
      <c r="I183" s="25">
        <f t="shared" si="22"/>
        <v>400.95000000000005</v>
      </c>
      <c r="J183" s="216">
        <f>J184</f>
        <v>726.33</v>
      </c>
      <c r="K183" s="216"/>
      <c r="L183" s="216"/>
    </row>
    <row r="184" spans="1:12" s="199" customFormat="1" ht="51.75" customHeight="1">
      <c r="A184" s="233" t="s">
        <v>322</v>
      </c>
      <c r="B184" s="229" t="s">
        <v>80</v>
      </c>
      <c r="C184" s="229" t="s">
        <v>24</v>
      </c>
      <c r="D184" s="229" t="s">
        <v>15</v>
      </c>
      <c r="E184" s="229" t="s">
        <v>366</v>
      </c>
      <c r="F184" s="229" t="s">
        <v>43</v>
      </c>
      <c r="G184" s="216"/>
      <c r="H184" s="216">
        <f>H185</f>
        <v>325.38</v>
      </c>
      <c r="I184" s="25">
        <f t="shared" si="22"/>
        <v>400.95000000000005</v>
      </c>
      <c r="J184" s="216">
        <f>J185</f>
        <v>726.33</v>
      </c>
      <c r="K184" s="211">
        <f>L184-J184</f>
        <v>-524.61</v>
      </c>
      <c r="L184" s="211">
        <f>L185</f>
        <v>201.72</v>
      </c>
    </row>
    <row r="185" spans="1:12" s="199" customFormat="1" ht="64.5" customHeight="1">
      <c r="A185" s="227" t="s">
        <v>398</v>
      </c>
      <c r="B185" s="229" t="s">
        <v>80</v>
      </c>
      <c r="C185" s="229" t="s">
        <v>24</v>
      </c>
      <c r="D185" s="229" t="s">
        <v>15</v>
      </c>
      <c r="E185" s="229" t="s">
        <v>370</v>
      </c>
      <c r="F185" s="229" t="s">
        <v>43</v>
      </c>
      <c r="G185" s="216"/>
      <c r="H185" s="216">
        <f>H186+H187</f>
        <v>325.38</v>
      </c>
      <c r="I185" s="25">
        <f t="shared" si="22"/>
        <v>400.95000000000005</v>
      </c>
      <c r="J185" s="216">
        <f>J186+J187</f>
        <v>726.33</v>
      </c>
      <c r="K185" s="216">
        <f>L185-J185</f>
        <v>-524.61</v>
      </c>
      <c r="L185" s="216">
        <f>L186+L187</f>
        <v>201.72</v>
      </c>
    </row>
    <row r="186" spans="1:12" s="199" customFormat="1" ht="36.75" customHeight="1">
      <c r="A186" s="227" t="s">
        <v>277</v>
      </c>
      <c r="B186" s="229" t="s">
        <v>80</v>
      </c>
      <c r="C186" s="229" t="s">
        <v>24</v>
      </c>
      <c r="D186" s="229" t="s">
        <v>15</v>
      </c>
      <c r="E186" s="229" t="s">
        <v>370</v>
      </c>
      <c r="F186" s="229" t="s">
        <v>133</v>
      </c>
      <c r="G186" s="216"/>
      <c r="H186" s="216">
        <v>315.38</v>
      </c>
      <c r="I186" s="25">
        <f t="shared" si="22"/>
        <v>400.95000000000005</v>
      </c>
      <c r="J186" s="216">
        <v>716.33</v>
      </c>
      <c r="K186" s="216">
        <f>L186-J186</f>
        <v>-524.61</v>
      </c>
      <c r="L186" s="216">
        <v>191.72</v>
      </c>
    </row>
    <row r="187" spans="1:12" s="199" customFormat="1" ht="28.5" customHeight="1">
      <c r="A187" s="246" t="s">
        <v>399</v>
      </c>
      <c r="B187" s="229" t="s">
        <v>80</v>
      </c>
      <c r="C187" s="229" t="s">
        <v>24</v>
      </c>
      <c r="D187" s="229" t="s">
        <v>15</v>
      </c>
      <c r="E187" s="229" t="s">
        <v>370</v>
      </c>
      <c r="F187" s="229" t="s">
        <v>247</v>
      </c>
      <c r="G187" s="216"/>
      <c r="H187" s="216">
        <v>10</v>
      </c>
      <c r="I187" s="25">
        <f t="shared" si="22"/>
        <v>0</v>
      </c>
      <c r="J187" s="216">
        <v>10</v>
      </c>
      <c r="K187" s="216">
        <f>L187-J187</f>
        <v>0</v>
      </c>
      <c r="L187" s="216">
        <v>10</v>
      </c>
    </row>
    <row r="188" spans="1:12" s="199" customFormat="1" ht="12.75" customHeight="1" hidden="1">
      <c r="A188" s="232" t="s">
        <v>127</v>
      </c>
      <c r="B188" s="218" t="s">
        <v>80</v>
      </c>
      <c r="C188" s="231" t="s">
        <v>126</v>
      </c>
      <c r="D188" s="231" t="s">
        <v>16</v>
      </c>
      <c r="E188" s="231" t="s">
        <v>42</v>
      </c>
      <c r="F188" s="231" t="s">
        <v>43</v>
      </c>
      <c r="G188" s="211">
        <f>G189</f>
        <v>769.69</v>
      </c>
      <c r="H188" s="211"/>
      <c r="I188" s="25">
        <f t="shared" si="22"/>
        <v>591.07</v>
      </c>
      <c r="J188" s="211">
        <f>J189</f>
        <v>591.07</v>
      </c>
      <c r="K188" s="211">
        <f>K189</f>
        <v>-591.07</v>
      </c>
      <c r="L188" s="216">
        <f t="shared" si="15"/>
        <v>0</v>
      </c>
    </row>
    <row r="189" spans="1:12" s="199" customFormat="1" ht="26.25" customHeight="1" hidden="1">
      <c r="A189" s="227" t="s">
        <v>202</v>
      </c>
      <c r="B189" s="229" t="s">
        <v>80</v>
      </c>
      <c r="C189" s="230" t="s">
        <v>126</v>
      </c>
      <c r="D189" s="230" t="s">
        <v>23</v>
      </c>
      <c r="E189" s="230" t="s">
        <v>42</v>
      </c>
      <c r="F189" s="230" t="s">
        <v>43</v>
      </c>
      <c r="G189" s="216">
        <f>G190+G194</f>
        <v>769.69</v>
      </c>
      <c r="H189" s="216"/>
      <c r="I189" s="25">
        <f t="shared" si="22"/>
        <v>591.07</v>
      </c>
      <c r="J189" s="216">
        <f>J194+J190</f>
        <v>591.07</v>
      </c>
      <c r="K189" s="216">
        <f>K194+K190</f>
        <v>-591.07</v>
      </c>
      <c r="L189" s="216">
        <f t="shared" si="15"/>
        <v>0</v>
      </c>
    </row>
    <row r="190" spans="1:12" s="199" customFormat="1" ht="36.75" customHeight="1" hidden="1">
      <c r="A190" s="237" t="s">
        <v>314</v>
      </c>
      <c r="B190" s="229" t="s">
        <v>80</v>
      </c>
      <c r="C190" s="230" t="s">
        <v>126</v>
      </c>
      <c r="D190" s="230" t="s">
        <v>23</v>
      </c>
      <c r="E190" s="241" t="s">
        <v>308</v>
      </c>
      <c r="F190" s="230" t="s">
        <v>43</v>
      </c>
      <c r="G190" s="216">
        <f aca="true" t="shared" si="25" ref="G190:K192">G191</f>
        <v>0</v>
      </c>
      <c r="H190" s="216"/>
      <c r="I190" s="25">
        <f t="shared" si="22"/>
        <v>591.07</v>
      </c>
      <c r="J190" s="216">
        <f t="shared" si="25"/>
        <v>591.07</v>
      </c>
      <c r="K190" s="216">
        <f t="shared" si="25"/>
        <v>-591.07</v>
      </c>
      <c r="L190" s="216">
        <f t="shared" si="15"/>
        <v>0</v>
      </c>
    </row>
    <row r="191" spans="1:12" s="199" customFormat="1" ht="51.75" customHeight="1" hidden="1">
      <c r="A191" s="198" t="s">
        <v>322</v>
      </c>
      <c r="B191" s="218" t="s">
        <v>80</v>
      </c>
      <c r="C191" s="231" t="s">
        <v>126</v>
      </c>
      <c r="D191" s="231" t="s">
        <v>23</v>
      </c>
      <c r="E191" s="250" t="s">
        <v>42</v>
      </c>
      <c r="F191" s="231" t="s">
        <v>43</v>
      </c>
      <c r="G191" s="211">
        <f t="shared" si="25"/>
        <v>0</v>
      </c>
      <c r="H191" s="211"/>
      <c r="I191" s="25">
        <f t="shared" si="22"/>
        <v>591.07</v>
      </c>
      <c r="J191" s="211">
        <f t="shared" si="25"/>
        <v>591.07</v>
      </c>
      <c r="K191" s="211">
        <f>L191-J191</f>
        <v>-591.07</v>
      </c>
      <c r="L191" s="211">
        <f>L192</f>
        <v>0</v>
      </c>
    </row>
    <row r="192" spans="1:12" s="199" customFormat="1" ht="51" customHeight="1" hidden="1">
      <c r="A192" s="233" t="s">
        <v>328</v>
      </c>
      <c r="B192" s="229" t="s">
        <v>80</v>
      </c>
      <c r="C192" s="230" t="s">
        <v>126</v>
      </c>
      <c r="D192" s="230" t="s">
        <v>23</v>
      </c>
      <c r="E192" s="241" t="s">
        <v>327</v>
      </c>
      <c r="F192" s="230" t="s">
        <v>43</v>
      </c>
      <c r="G192" s="216">
        <f t="shared" si="25"/>
        <v>0</v>
      </c>
      <c r="H192" s="216"/>
      <c r="I192" s="25">
        <f t="shared" si="22"/>
        <v>591.07</v>
      </c>
      <c r="J192" s="216">
        <f t="shared" si="25"/>
        <v>591.07</v>
      </c>
      <c r="K192" s="216">
        <f>L192-J192</f>
        <v>-591.07</v>
      </c>
      <c r="L192" s="216">
        <f>L193</f>
        <v>0</v>
      </c>
    </row>
    <row r="193" spans="1:12" s="199" customFormat="1" ht="39.75" customHeight="1" hidden="1">
      <c r="A193" s="233" t="s">
        <v>212</v>
      </c>
      <c r="B193" s="229" t="s">
        <v>80</v>
      </c>
      <c r="C193" s="230" t="s">
        <v>126</v>
      </c>
      <c r="D193" s="230" t="s">
        <v>23</v>
      </c>
      <c r="E193" s="241" t="s">
        <v>327</v>
      </c>
      <c r="F193" s="230" t="s">
        <v>132</v>
      </c>
      <c r="G193" s="216">
        <v>0</v>
      </c>
      <c r="H193" s="216"/>
      <c r="I193" s="25">
        <f t="shared" si="22"/>
        <v>591.07</v>
      </c>
      <c r="J193" s="216">
        <v>591.07</v>
      </c>
      <c r="K193" s="216">
        <f>L193-J193</f>
        <v>-591.07</v>
      </c>
      <c r="L193" s="216">
        <v>0</v>
      </c>
    </row>
    <row r="194" spans="1:12" s="199" customFormat="1" ht="77.25" customHeight="1" hidden="1">
      <c r="A194" s="227" t="s">
        <v>244</v>
      </c>
      <c r="B194" s="229" t="s">
        <v>80</v>
      </c>
      <c r="C194" s="230" t="s">
        <v>126</v>
      </c>
      <c r="D194" s="230" t="s">
        <v>23</v>
      </c>
      <c r="E194" s="230" t="s">
        <v>243</v>
      </c>
      <c r="F194" s="230" t="s">
        <v>43</v>
      </c>
      <c r="G194" s="216">
        <f aca="true" t="shared" si="26" ref="G194:K195">G195</f>
        <v>769.69</v>
      </c>
      <c r="H194" s="216"/>
      <c r="I194" s="25">
        <f t="shared" si="22"/>
        <v>0</v>
      </c>
      <c r="J194" s="216">
        <f t="shared" si="26"/>
        <v>0</v>
      </c>
      <c r="K194" s="216">
        <f t="shared" si="26"/>
        <v>0</v>
      </c>
      <c r="L194" s="216">
        <f t="shared" si="15"/>
        <v>0</v>
      </c>
    </row>
    <row r="195" spans="1:12" s="199" customFormat="1" ht="24" customHeight="1" hidden="1">
      <c r="A195" s="227" t="s">
        <v>47</v>
      </c>
      <c r="B195" s="229" t="s">
        <v>80</v>
      </c>
      <c r="C195" s="230" t="s">
        <v>126</v>
      </c>
      <c r="D195" s="230" t="s">
        <v>23</v>
      </c>
      <c r="E195" s="230" t="s">
        <v>242</v>
      </c>
      <c r="F195" s="230" t="s">
        <v>43</v>
      </c>
      <c r="G195" s="216">
        <f t="shared" si="26"/>
        <v>769.69</v>
      </c>
      <c r="H195" s="216"/>
      <c r="I195" s="25">
        <f t="shared" si="22"/>
        <v>0</v>
      </c>
      <c r="J195" s="216">
        <f t="shared" si="26"/>
        <v>0</v>
      </c>
      <c r="K195" s="216">
        <f t="shared" si="26"/>
        <v>0</v>
      </c>
      <c r="L195" s="216">
        <f t="shared" si="15"/>
        <v>0</v>
      </c>
    </row>
    <row r="196" spans="1:12" s="199" customFormat="1" ht="12.75" customHeight="1" hidden="1">
      <c r="A196" s="227" t="s">
        <v>212</v>
      </c>
      <c r="B196" s="229" t="s">
        <v>80</v>
      </c>
      <c r="C196" s="230" t="s">
        <v>126</v>
      </c>
      <c r="D196" s="230" t="s">
        <v>23</v>
      </c>
      <c r="E196" s="230" t="s">
        <v>242</v>
      </c>
      <c r="F196" s="230" t="s">
        <v>132</v>
      </c>
      <c r="G196" s="216">
        <v>769.69</v>
      </c>
      <c r="H196" s="216"/>
      <c r="I196" s="25">
        <f t="shared" si="22"/>
        <v>0</v>
      </c>
      <c r="J196" s="216">
        <v>0</v>
      </c>
      <c r="K196" s="216"/>
      <c r="L196" s="216">
        <f>J196+K196</f>
        <v>0</v>
      </c>
    </row>
    <row r="197" spans="1:12" s="199" customFormat="1" ht="12.75" customHeight="1">
      <c r="A197" s="271" t="s">
        <v>127</v>
      </c>
      <c r="B197" s="218"/>
      <c r="C197" s="231" t="s">
        <v>126</v>
      </c>
      <c r="D197" s="231" t="s">
        <v>16</v>
      </c>
      <c r="E197" s="231" t="s">
        <v>394</v>
      </c>
      <c r="F197" s="231" t="s">
        <v>43</v>
      </c>
      <c r="G197" s="211"/>
      <c r="H197" s="211">
        <f>H198</f>
        <v>942.78</v>
      </c>
      <c r="I197" s="61">
        <f t="shared" si="22"/>
        <v>365.34000000000015</v>
      </c>
      <c r="J197" s="211">
        <f>J198</f>
        <v>1308.1200000000001</v>
      </c>
      <c r="K197" s="216"/>
      <c r="L197" s="216"/>
    </row>
    <row r="198" spans="1:12" s="199" customFormat="1" ht="12.75" customHeight="1">
      <c r="A198" s="227" t="s">
        <v>434</v>
      </c>
      <c r="B198" s="229"/>
      <c r="C198" s="230" t="s">
        <v>126</v>
      </c>
      <c r="D198" s="230" t="s">
        <v>23</v>
      </c>
      <c r="E198" s="230" t="s">
        <v>394</v>
      </c>
      <c r="F198" s="230" t="s">
        <v>43</v>
      </c>
      <c r="G198" s="216"/>
      <c r="H198" s="216">
        <f>H199</f>
        <v>942.78</v>
      </c>
      <c r="I198" s="25">
        <f t="shared" si="22"/>
        <v>365.34000000000015</v>
      </c>
      <c r="J198" s="216">
        <f>J199</f>
        <v>1308.1200000000001</v>
      </c>
      <c r="K198" s="216"/>
      <c r="L198" s="216"/>
    </row>
    <row r="199" spans="1:12" s="199" customFormat="1" ht="39.75" customHeight="1">
      <c r="A199" s="233" t="s">
        <v>405</v>
      </c>
      <c r="B199" s="229"/>
      <c r="C199" s="230" t="s">
        <v>126</v>
      </c>
      <c r="D199" s="230" t="s">
        <v>23</v>
      </c>
      <c r="E199" s="230" t="s">
        <v>344</v>
      </c>
      <c r="F199" s="230"/>
      <c r="G199" s="216"/>
      <c r="H199" s="216">
        <f>H200</f>
        <v>942.78</v>
      </c>
      <c r="I199" s="25">
        <f t="shared" si="22"/>
        <v>365.34000000000015</v>
      </c>
      <c r="J199" s="216">
        <f>J200</f>
        <v>1308.1200000000001</v>
      </c>
      <c r="K199" s="216"/>
      <c r="L199" s="216"/>
    </row>
    <row r="200" spans="1:12" s="199" customFormat="1" ht="52.5" customHeight="1">
      <c r="A200" s="233" t="s">
        <v>322</v>
      </c>
      <c r="B200" s="229" t="s">
        <v>80</v>
      </c>
      <c r="C200" s="229" t="s">
        <v>126</v>
      </c>
      <c r="D200" s="229" t="s">
        <v>23</v>
      </c>
      <c r="E200" s="229" t="s">
        <v>366</v>
      </c>
      <c r="F200" s="229" t="s">
        <v>43</v>
      </c>
      <c r="G200" s="216"/>
      <c r="H200" s="216">
        <f>H201+H204</f>
        <v>942.78</v>
      </c>
      <c r="I200" s="25">
        <f t="shared" si="22"/>
        <v>365.34000000000015</v>
      </c>
      <c r="J200" s="216">
        <f>J204+J201</f>
        <v>1308.1200000000001</v>
      </c>
      <c r="K200" s="211">
        <f>L200-J200</f>
        <v>-448.33000000000015</v>
      </c>
      <c r="L200" s="211">
        <f>L204</f>
        <v>859.79</v>
      </c>
    </row>
    <row r="201" spans="1:12" s="199" customFormat="1" ht="63.75" customHeight="1">
      <c r="A201" s="233" t="s">
        <v>328</v>
      </c>
      <c r="B201" s="229" t="s">
        <v>80</v>
      </c>
      <c r="C201" s="229" t="s">
        <v>126</v>
      </c>
      <c r="D201" s="229" t="s">
        <v>23</v>
      </c>
      <c r="E201" s="229" t="s">
        <v>372</v>
      </c>
      <c r="F201" s="229" t="s">
        <v>43</v>
      </c>
      <c r="G201" s="216"/>
      <c r="H201" s="216">
        <f>H202+H203</f>
        <v>942.78</v>
      </c>
      <c r="I201" s="25">
        <f t="shared" si="22"/>
        <v>258.94000000000005</v>
      </c>
      <c r="J201" s="216">
        <f>J202+J203</f>
        <v>1201.72</v>
      </c>
      <c r="K201" s="211"/>
      <c r="L201" s="211"/>
    </row>
    <row r="202" spans="1:12" s="199" customFormat="1" ht="27" customHeight="1">
      <c r="A202" s="233" t="s">
        <v>392</v>
      </c>
      <c r="B202" s="229" t="s">
        <v>80</v>
      </c>
      <c r="C202" s="229" t="s">
        <v>126</v>
      </c>
      <c r="D202" s="229" t="s">
        <v>23</v>
      </c>
      <c r="E202" s="229" t="s">
        <v>372</v>
      </c>
      <c r="F202" s="229" t="s">
        <v>132</v>
      </c>
      <c r="G202" s="216"/>
      <c r="H202" s="216">
        <v>716.43</v>
      </c>
      <c r="I202" s="25">
        <f t="shared" si="22"/>
        <v>199.09000000000003</v>
      </c>
      <c r="J202" s="216">
        <v>915.52</v>
      </c>
      <c r="K202" s="211"/>
      <c r="L202" s="211"/>
    </row>
    <row r="203" spans="1:12" s="199" customFormat="1" ht="48.75" customHeight="1">
      <c r="A203" s="213" t="s">
        <v>390</v>
      </c>
      <c r="B203" s="229" t="s">
        <v>80</v>
      </c>
      <c r="C203" s="230" t="s">
        <v>126</v>
      </c>
      <c r="D203" s="230" t="s">
        <v>23</v>
      </c>
      <c r="E203" s="229" t="s">
        <v>372</v>
      </c>
      <c r="F203" s="230" t="s">
        <v>388</v>
      </c>
      <c r="G203" s="216"/>
      <c r="H203" s="216">
        <v>226.35</v>
      </c>
      <c r="I203" s="25">
        <f t="shared" si="22"/>
        <v>59.849999999999994</v>
      </c>
      <c r="J203" s="216">
        <v>286.2</v>
      </c>
      <c r="K203" s="211"/>
      <c r="L203" s="211"/>
    </row>
    <row r="204" spans="1:12" s="199" customFormat="1" ht="64.5" customHeight="1">
      <c r="A204" s="233" t="s">
        <v>328</v>
      </c>
      <c r="B204" s="229" t="s">
        <v>80</v>
      </c>
      <c r="C204" s="229" t="s">
        <v>126</v>
      </c>
      <c r="D204" s="229" t="s">
        <v>23</v>
      </c>
      <c r="E204" s="229" t="s">
        <v>372</v>
      </c>
      <c r="F204" s="229" t="s">
        <v>43</v>
      </c>
      <c r="G204" s="216"/>
      <c r="H204" s="216">
        <f>H205+H206</f>
        <v>0</v>
      </c>
      <c r="I204" s="25">
        <f t="shared" si="22"/>
        <v>106.4</v>
      </c>
      <c r="J204" s="216">
        <f>J205+J206</f>
        <v>106.4</v>
      </c>
      <c r="K204" s="216">
        <f>L204-J204</f>
        <v>753.39</v>
      </c>
      <c r="L204" s="216">
        <f>L205+L206</f>
        <v>859.79</v>
      </c>
    </row>
    <row r="205" spans="1:12" s="199" customFormat="1" ht="26.25" customHeight="1">
      <c r="A205" s="233" t="s">
        <v>392</v>
      </c>
      <c r="B205" s="229" t="s">
        <v>80</v>
      </c>
      <c r="C205" s="229" t="s">
        <v>126</v>
      </c>
      <c r="D205" s="229" t="s">
        <v>23</v>
      </c>
      <c r="E205" s="229" t="s">
        <v>415</v>
      </c>
      <c r="F205" s="229" t="s">
        <v>132</v>
      </c>
      <c r="G205" s="216"/>
      <c r="H205" s="216">
        <v>0</v>
      </c>
      <c r="I205" s="25">
        <f t="shared" si="22"/>
        <v>81.72</v>
      </c>
      <c r="J205" s="216">
        <v>81.72</v>
      </c>
      <c r="K205" s="216">
        <f>L205-J205</f>
        <v>518.39</v>
      </c>
      <c r="L205" s="216">
        <v>600.11</v>
      </c>
    </row>
    <row r="206" spans="1:12" s="199" customFormat="1" ht="38.25" customHeight="1">
      <c r="A206" s="213" t="s">
        <v>390</v>
      </c>
      <c r="B206" s="229" t="s">
        <v>80</v>
      </c>
      <c r="C206" s="230" t="s">
        <v>126</v>
      </c>
      <c r="D206" s="230" t="s">
        <v>23</v>
      </c>
      <c r="E206" s="229" t="s">
        <v>415</v>
      </c>
      <c r="F206" s="230" t="s">
        <v>388</v>
      </c>
      <c r="G206" s="216"/>
      <c r="H206" s="216">
        <v>0</v>
      </c>
      <c r="I206" s="25">
        <f t="shared" si="22"/>
        <v>24.68</v>
      </c>
      <c r="J206" s="216">
        <v>24.68</v>
      </c>
      <c r="K206" s="216">
        <f>L206-J206</f>
        <v>235</v>
      </c>
      <c r="L206" s="216">
        <v>259.68</v>
      </c>
    </row>
    <row r="207" spans="1:12" ht="12.75" customHeight="1">
      <c r="A207" s="82" t="s">
        <v>28</v>
      </c>
      <c r="B207" s="69"/>
      <c r="C207" s="69"/>
      <c r="D207" s="69"/>
      <c r="E207" s="69"/>
      <c r="F207" s="69"/>
      <c r="G207" s="61">
        <f>G188+G154+G135+G100+G91+G83+G9+G71</f>
        <v>4279.68</v>
      </c>
      <c r="H207" s="61">
        <f>H8</f>
        <v>3476.5</v>
      </c>
      <c r="I207" s="61">
        <f t="shared" si="22"/>
        <v>564.8599999999997</v>
      </c>
      <c r="J207" s="61">
        <f>J8</f>
        <v>4041.3599999999997</v>
      </c>
      <c r="K207" s="61">
        <f>L207-J207</f>
        <v>-587.94</v>
      </c>
      <c r="L207" s="61">
        <f>L8</f>
        <v>3453.4199999999996</v>
      </c>
    </row>
  </sheetData>
  <sheetProtection/>
  <mergeCells count="14">
    <mergeCell ref="F4:F5"/>
    <mergeCell ref="K4:K5"/>
    <mergeCell ref="L4:L5"/>
    <mergeCell ref="M2:O2"/>
    <mergeCell ref="M7:M35"/>
    <mergeCell ref="H4:J4"/>
    <mergeCell ref="A1:E1"/>
    <mergeCell ref="F1:L1"/>
    <mergeCell ref="A2:L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298" t="s">
        <v>12</v>
      </c>
      <c r="B5" s="298" t="s">
        <v>13</v>
      </c>
      <c r="C5" s="298" t="s">
        <v>8</v>
      </c>
      <c r="D5" s="298" t="s">
        <v>9</v>
      </c>
      <c r="E5" s="298" t="s">
        <v>10</v>
      </c>
      <c r="F5" s="298" t="s">
        <v>11</v>
      </c>
      <c r="G5" s="152"/>
      <c r="H5" s="311" t="s">
        <v>410</v>
      </c>
      <c r="I5" s="301"/>
      <c r="J5" s="312"/>
    </row>
    <row r="6" spans="1:10" ht="31.5">
      <c r="A6" s="299"/>
      <c r="B6" s="299"/>
      <c r="C6" s="299"/>
      <c r="D6" s="299"/>
      <c r="E6" s="299"/>
      <c r="F6" s="299"/>
      <c r="G6" s="153" t="s">
        <v>93</v>
      </c>
      <c r="H6" s="260" t="s">
        <v>408</v>
      </c>
      <c r="I6" s="260" t="s">
        <v>411</v>
      </c>
      <c r="J6" s="261" t="s">
        <v>96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69" t="s">
        <v>418</v>
      </c>
      <c r="I7" s="69" t="s">
        <v>419</v>
      </c>
      <c r="J7" s="76">
        <v>9</v>
      </c>
    </row>
    <row r="8" spans="1:10" ht="16.5" customHeight="1">
      <c r="A8" s="86" t="s">
        <v>207</v>
      </c>
      <c r="B8" s="69" t="s">
        <v>80</v>
      </c>
      <c r="C8" s="69"/>
      <c r="D8" s="69"/>
      <c r="E8" s="69"/>
      <c r="F8" s="69"/>
      <c r="G8" s="61" t="e">
        <f>G34+#REF!+G60</f>
        <v>#REF!</v>
      </c>
      <c r="H8" s="61"/>
      <c r="I8" s="61"/>
      <c r="J8" s="61" t="e">
        <f>J34+#REF!+J60+#REF!</f>
        <v>#REF!</v>
      </c>
    </row>
    <row r="9" spans="1:10" ht="25.5">
      <c r="A9" s="86" t="s">
        <v>332</v>
      </c>
      <c r="B9" s="69" t="s">
        <v>80</v>
      </c>
      <c r="C9" s="69" t="s">
        <v>16</v>
      </c>
      <c r="D9" s="69" t="s">
        <v>16</v>
      </c>
      <c r="E9" s="154" t="s">
        <v>394</v>
      </c>
      <c r="F9" s="69" t="s">
        <v>43</v>
      </c>
      <c r="G9" s="61">
        <f>G10</f>
        <v>1998.96</v>
      </c>
      <c r="H9" s="61">
        <f>H10+H78+H127+H143+H179+H195</f>
        <v>3476.5</v>
      </c>
      <c r="I9" s="61">
        <f>J9-H9</f>
        <v>564.8599999999997</v>
      </c>
      <c r="J9" s="61">
        <f>J10+J78+J124+J141+J176+J192</f>
        <v>4041.3599999999997</v>
      </c>
    </row>
    <row r="10" spans="1:10" ht="12.75">
      <c r="A10" s="86" t="s">
        <v>208</v>
      </c>
      <c r="B10" s="69" t="s">
        <v>80</v>
      </c>
      <c r="C10" s="69" t="s">
        <v>15</v>
      </c>
      <c r="D10" s="69" t="s">
        <v>16</v>
      </c>
      <c r="E10" s="154" t="s">
        <v>394</v>
      </c>
      <c r="F10" s="69" t="s">
        <v>43</v>
      </c>
      <c r="G10" s="61">
        <f>G12+G34+G56+G60</f>
        <v>1998.96</v>
      </c>
      <c r="H10" s="61">
        <f>H11+H46+H69+H64</f>
        <v>1664.83</v>
      </c>
      <c r="I10" s="61">
        <f aca="true" t="shared" si="0" ref="I10:I81">J10-H10</f>
        <v>35.600000000000136</v>
      </c>
      <c r="J10" s="61">
        <f>J11+J45+J64+J68</f>
        <v>1700.43</v>
      </c>
    </row>
    <row r="11" spans="1:10" ht="51">
      <c r="A11" s="68" t="s">
        <v>337</v>
      </c>
      <c r="B11" s="69" t="s">
        <v>80</v>
      </c>
      <c r="C11" s="69" t="s">
        <v>15</v>
      </c>
      <c r="D11" s="69" t="s">
        <v>17</v>
      </c>
      <c r="E11" s="154" t="s">
        <v>394</v>
      </c>
      <c r="F11" s="154" t="s">
        <v>43</v>
      </c>
      <c r="G11" s="61"/>
      <c r="H11" s="61">
        <f>H16</f>
        <v>460.52</v>
      </c>
      <c r="I11" s="61">
        <f t="shared" si="0"/>
        <v>18.430000000000064</v>
      </c>
      <c r="J11" s="61">
        <f>J16</f>
        <v>478.95000000000005</v>
      </c>
    </row>
    <row r="12" spans="1:10" ht="25.5">
      <c r="A12" s="34" t="s">
        <v>271</v>
      </c>
      <c r="B12" s="135" t="s">
        <v>80</v>
      </c>
      <c r="C12" s="135" t="s">
        <v>15</v>
      </c>
      <c r="D12" s="135" t="s">
        <v>17</v>
      </c>
      <c r="E12" s="142" t="s">
        <v>310</v>
      </c>
      <c r="F12" s="142" t="s">
        <v>43</v>
      </c>
      <c r="G12" s="61">
        <f>G13+G22</f>
        <v>0</v>
      </c>
      <c r="H12" s="61"/>
      <c r="I12" s="61">
        <f t="shared" si="0"/>
        <v>388.34</v>
      </c>
      <c r="J12" s="25">
        <f>J13</f>
        <v>388.34</v>
      </c>
    </row>
    <row r="13" spans="1:10" ht="38.25">
      <c r="A13" s="146" t="s">
        <v>272</v>
      </c>
      <c r="B13" s="45" t="s">
        <v>80</v>
      </c>
      <c r="C13" s="45" t="s">
        <v>15</v>
      </c>
      <c r="D13" s="45" t="s">
        <v>17</v>
      </c>
      <c r="E13" s="190" t="s">
        <v>310</v>
      </c>
      <c r="F13" s="190" t="s">
        <v>43</v>
      </c>
      <c r="G13" s="25">
        <f aca="true" t="shared" si="1" ref="G13:J14">G14</f>
        <v>0</v>
      </c>
      <c r="H13" s="25"/>
      <c r="I13" s="61">
        <f t="shared" si="0"/>
        <v>388.34</v>
      </c>
      <c r="J13" s="25">
        <f t="shared" si="1"/>
        <v>388.34</v>
      </c>
    </row>
    <row r="14" spans="1:10" ht="38.25">
      <c r="A14" s="34" t="s">
        <v>273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43</v>
      </c>
      <c r="G14" s="25">
        <f t="shared" si="1"/>
        <v>0</v>
      </c>
      <c r="H14" s="25"/>
      <c r="I14" s="61">
        <f t="shared" si="0"/>
        <v>388.34</v>
      </c>
      <c r="J14" s="25">
        <f t="shared" si="1"/>
        <v>388.34</v>
      </c>
    </row>
    <row r="15" spans="1:10" ht="51">
      <c r="A15" s="137" t="s">
        <v>212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90" t="s">
        <v>132</v>
      </c>
      <c r="G15" s="25">
        <v>0</v>
      </c>
      <c r="H15" s="25"/>
      <c r="I15" s="61">
        <f t="shared" si="0"/>
        <v>388.34</v>
      </c>
      <c r="J15" s="25">
        <v>388.34</v>
      </c>
    </row>
    <row r="16" spans="1:10" ht="25.5">
      <c r="A16" s="208" t="s">
        <v>424</v>
      </c>
      <c r="B16" s="209" t="s">
        <v>80</v>
      </c>
      <c r="C16" s="209" t="s">
        <v>15</v>
      </c>
      <c r="D16" s="209" t="s">
        <v>17</v>
      </c>
      <c r="E16" s="209" t="s">
        <v>384</v>
      </c>
      <c r="F16" s="209" t="s">
        <v>43</v>
      </c>
      <c r="G16" s="209"/>
      <c r="H16" s="210">
        <f>H18</f>
        <v>460.52</v>
      </c>
      <c r="I16" s="61">
        <f t="shared" si="0"/>
        <v>18.430000000000064</v>
      </c>
      <c r="J16" s="210">
        <f>J18</f>
        <v>478.95000000000005</v>
      </c>
    </row>
    <row r="17" spans="1:10" ht="25.5">
      <c r="A17" s="213" t="s">
        <v>425</v>
      </c>
      <c r="B17" s="214" t="s">
        <v>80</v>
      </c>
      <c r="C17" s="214" t="s">
        <v>15</v>
      </c>
      <c r="D17" s="214" t="s">
        <v>17</v>
      </c>
      <c r="E17" s="214" t="s">
        <v>426</v>
      </c>
      <c r="F17" s="214" t="s">
        <v>43</v>
      </c>
      <c r="G17" s="214"/>
      <c r="H17" s="215">
        <f>H18</f>
        <v>460.52</v>
      </c>
      <c r="I17" s="25">
        <f t="shared" si="0"/>
        <v>18.430000000000064</v>
      </c>
      <c r="J17" s="215">
        <f>J18</f>
        <v>478.95000000000005</v>
      </c>
    </row>
    <row r="18" spans="1:10" ht="25.5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43</v>
      </c>
      <c r="G18" s="213"/>
      <c r="H18" s="215">
        <f>H19+H20</f>
        <v>460.52</v>
      </c>
      <c r="I18" s="25">
        <f t="shared" si="0"/>
        <v>18.430000000000064</v>
      </c>
      <c r="J18" s="215">
        <f>J19+J20</f>
        <v>478.95000000000005</v>
      </c>
    </row>
    <row r="19" spans="1:10" ht="25.5">
      <c r="A19" s="213" t="s">
        <v>392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132</v>
      </c>
      <c r="G19" s="213"/>
      <c r="H19" s="215" t="s">
        <v>412</v>
      </c>
      <c r="I19" s="25">
        <f t="shared" si="0"/>
        <v>14.160000000000025</v>
      </c>
      <c r="J19" s="215">
        <v>367.86</v>
      </c>
    </row>
    <row r="20" spans="1:10" ht="76.5">
      <c r="A20" s="213" t="s">
        <v>390</v>
      </c>
      <c r="B20" s="214" t="s">
        <v>80</v>
      </c>
      <c r="C20" s="214" t="s">
        <v>15</v>
      </c>
      <c r="D20" s="214" t="s">
        <v>17</v>
      </c>
      <c r="E20" s="214" t="s">
        <v>385</v>
      </c>
      <c r="F20" s="214" t="s">
        <v>388</v>
      </c>
      <c r="G20" s="213"/>
      <c r="H20" s="215" t="s">
        <v>413</v>
      </c>
      <c r="I20" s="25">
        <f t="shared" si="0"/>
        <v>4.27000000000001</v>
      </c>
      <c r="J20" s="215">
        <v>111.09</v>
      </c>
    </row>
    <row r="21" spans="1:10" ht="76.5">
      <c r="A21" s="217" t="s">
        <v>200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0"/>
        <v>2350.23</v>
      </c>
      <c r="J21" s="211">
        <f>J22+J46</f>
        <v>2350.23</v>
      </c>
    </row>
    <row r="22" spans="1:10" ht="51">
      <c r="A22" s="220" t="s">
        <v>314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1">
        <f>G23</f>
        <v>0</v>
      </c>
      <c r="H22" s="211"/>
      <c r="I22" s="25">
        <f t="shared" si="0"/>
        <v>1177.75</v>
      </c>
      <c r="J22" s="211">
        <f>J23</f>
        <v>1177.75</v>
      </c>
    </row>
    <row r="23" spans="1:10" ht="38.25">
      <c r="A23" s="223" t="s">
        <v>329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43</v>
      </c>
      <c r="G23" s="216">
        <f>G24+G26+G27+G28+G29</f>
        <v>0</v>
      </c>
      <c r="H23" s="216"/>
      <c r="I23" s="25">
        <f t="shared" si="0"/>
        <v>1177.75</v>
      </c>
      <c r="J23" s="216">
        <f>J24+J26+J27+J28+J29</f>
        <v>1177.75</v>
      </c>
    </row>
    <row r="24" spans="1:10" ht="51">
      <c r="A24" s="226" t="s">
        <v>212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132</v>
      </c>
      <c r="G24" s="216">
        <v>0</v>
      </c>
      <c r="H24" s="216"/>
      <c r="I24" s="25">
        <f t="shared" si="0"/>
        <v>862.83</v>
      </c>
      <c r="J24" s="216">
        <v>862.83</v>
      </c>
    </row>
    <row r="25" spans="1:10" ht="25.5">
      <c r="A25" s="227" t="s">
        <v>311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312</v>
      </c>
      <c r="G25" s="216"/>
      <c r="H25" s="216"/>
      <c r="I25" s="25">
        <f t="shared" si="0"/>
        <v>0</v>
      </c>
      <c r="J25" s="216"/>
    </row>
    <row r="26" spans="1:10" ht="5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142</v>
      </c>
      <c r="G26" s="216">
        <v>0</v>
      </c>
      <c r="H26" s="216"/>
      <c r="I26" s="25">
        <f t="shared" si="0"/>
        <v>45</v>
      </c>
      <c r="J26" s="216">
        <v>45</v>
      </c>
    </row>
    <row r="27" spans="1:10" ht="5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133</v>
      </c>
      <c r="G27" s="216">
        <v>0</v>
      </c>
      <c r="H27" s="216"/>
      <c r="I27" s="25">
        <f t="shared" si="0"/>
        <v>221.72</v>
      </c>
      <c r="J27" s="216">
        <v>221.72</v>
      </c>
    </row>
    <row r="28" spans="1:10" ht="25.5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141</v>
      </c>
      <c r="G28" s="216">
        <v>0</v>
      </c>
      <c r="H28" s="216"/>
      <c r="I28" s="25">
        <f t="shared" si="0"/>
        <v>33.56</v>
      </c>
      <c r="J28" s="216">
        <v>33.56</v>
      </c>
    </row>
    <row r="29" spans="1:10" ht="25.5">
      <c r="A29" s="227" t="s">
        <v>279</v>
      </c>
      <c r="B29" s="224" t="s">
        <v>80</v>
      </c>
      <c r="C29" s="224" t="s">
        <v>15</v>
      </c>
      <c r="D29" s="224" t="s">
        <v>19</v>
      </c>
      <c r="E29" s="225" t="s">
        <v>309</v>
      </c>
      <c r="F29" s="225" t="s">
        <v>140</v>
      </c>
      <c r="G29" s="216">
        <v>0</v>
      </c>
      <c r="H29" s="216"/>
      <c r="I29" s="25">
        <f t="shared" si="0"/>
        <v>14.64</v>
      </c>
      <c r="J29" s="216">
        <v>14.64</v>
      </c>
    </row>
    <row r="30" spans="1:10" ht="51">
      <c r="A30" s="228" t="s">
        <v>199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2" ref="G30:J32">G31</f>
        <v>0</v>
      </c>
      <c r="H30" s="211"/>
      <c r="I30" s="25">
        <f t="shared" si="0"/>
        <v>0</v>
      </c>
      <c r="J30" s="211">
        <f t="shared" si="2"/>
        <v>0</v>
      </c>
    </row>
    <row r="31" spans="1:10" ht="63.75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209</v>
      </c>
      <c r="F31" s="230" t="s">
        <v>43</v>
      </c>
      <c r="G31" s="216">
        <f t="shared" si="2"/>
        <v>0</v>
      </c>
      <c r="H31" s="216"/>
      <c r="I31" s="25">
        <f t="shared" si="0"/>
        <v>0</v>
      </c>
      <c r="J31" s="216">
        <f t="shared" si="2"/>
        <v>0</v>
      </c>
    </row>
    <row r="32" spans="1:10" ht="12.75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2"/>
        <v>0</v>
      </c>
      <c r="H32" s="216"/>
      <c r="I32" s="25">
        <f t="shared" si="0"/>
        <v>0</v>
      </c>
      <c r="J32" s="216">
        <f t="shared" si="2"/>
        <v>0</v>
      </c>
    </row>
    <row r="33" spans="1:10" ht="51">
      <c r="A33" s="227" t="s">
        <v>212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0"/>
        <v>0</v>
      </c>
      <c r="J33" s="216">
        <v>0</v>
      </c>
    </row>
    <row r="34" spans="1:10" ht="63.75">
      <c r="A34" s="228" t="s">
        <v>217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0"/>
        <v>0</v>
      </c>
      <c r="J34" s="211">
        <f>J35+J38</f>
        <v>0</v>
      </c>
    </row>
    <row r="35" spans="1:10" ht="63.75">
      <c r="A35" s="227" t="s">
        <v>216</v>
      </c>
      <c r="B35" s="229" t="s">
        <v>80</v>
      </c>
      <c r="C35" s="230" t="s">
        <v>15</v>
      </c>
      <c r="D35" s="230" t="s">
        <v>19</v>
      </c>
      <c r="E35" s="230" t="s">
        <v>209</v>
      </c>
      <c r="F35" s="230" t="s">
        <v>43</v>
      </c>
      <c r="G35" s="216">
        <f aca="true" t="shared" si="3" ref="G35:J36">G36</f>
        <v>727</v>
      </c>
      <c r="H35" s="216"/>
      <c r="I35" s="25">
        <f t="shared" si="0"/>
        <v>0</v>
      </c>
      <c r="J35" s="216">
        <f t="shared" si="3"/>
        <v>0</v>
      </c>
    </row>
    <row r="36" spans="1:10" ht="25.5">
      <c r="A36" s="227" t="s">
        <v>215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3"/>
        <v>727</v>
      </c>
      <c r="H36" s="216"/>
      <c r="I36" s="25">
        <f t="shared" si="0"/>
        <v>0</v>
      </c>
      <c r="J36" s="216">
        <f t="shared" si="3"/>
        <v>0</v>
      </c>
    </row>
    <row r="37" spans="1:10" ht="51">
      <c r="A37" s="227" t="s">
        <v>212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0"/>
        <v>0</v>
      </c>
      <c r="J37" s="216">
        <v>0</v>
      </c>
    </row>
    <row r="38" spans="1:10" ht="12.75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0"/>
        <v>0</v>
      </c>
      <c r="J38" s="211">
        <f>J40+J41+J42+J43+J44</f>
        <v>0</v>
      </c>
    </row>
    <row r="39" spans="1:10" ht="25.5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0"/>
        <v>0</v>
      </c>
      <c r="J39" s="216">
        <f>J40+J41+J42+J43+J44</f>
        <v>0</v>
      </c>
    </row>
    <row r="40" spans="1:10" ht="51">
      <c r="A40" s="227" t="s">
        <v>212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0"/>
        <v>0</v>
      </c>
      <c r="J40" s="216">
        <v>0</v>
      </c>
    </row>
    <row r="41" spans="1:10" ht="38.25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0"/>
        <v>0</v>
      </c>
      <c r="J41" s="216">
        <v>0</v>
      </c>
    </row>
    <row r="42" spans="1:10" ht="51">
      <c r="A42" s="227" t="s">
        <v>213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0"/>
        <v>0</v>
      </c>
      <c r="J42" s="216">
        <v>0</v>
      </c>
    </row>
    <row r="43" spans="1:10" ht="25.5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0"/>
        <v>0</v>
      </c>
      <c r="J43" s="216">
        <v>0</v>
      </c>
    </row>
    <row r="44" spans="1:10" ht="25.5">
      <c r="A44" s="227" t="s">
        <v>214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0"/>
        <v>0</v>
      </c>
      <c r="J44" s="216">
        <v>0</v>
      </c>
    </row>
    <row r="45" spans="1:10" ht="76.5">
      <c r="A45" s="266" t="s">
        <v>200</v>
      </c>
      <c r="B45" s="218" t="s">
        <v>80</v>
      </c>
      <c r="C45" s="231" t="s">
        <v>15</v>
      </c>
      <c r="D45" s="231" t="s">
        <v>19</v>
      </c>
      <c r="E45" s="231" t="s">
        <v>394</v>
      </c>
      <c r="F45" s="231" t="s">
        <v>43</v>
      </c>
      <c r="G45" s="211"/>
      <c r="H45" s="211">
        <f>H46</f>
        <v>1189.31</v>
      </c>
      <c r="I45" s="61">
        <f t="shared" si="0"/>
        <v>-16.829999999999927</v>
      </c>
      <c r="J45" s="211">
        <f>J46</f>
        <v>1172.48</v>
      </c>
    </row>
    <row r="46" spans="1:10" ht="51">
      <c r="A46" s="233" t="s">
        <v>405</v>
      </c>
      <c r="B46" s="234">
        <v>801</v>
      </c>
      <c r="C46" s="229" t="s">
        <v>15</v>
      </c>
      <c r="D46" s="229" t="s">
        <v>19</v>
      </c>
      <c r="E46" s="229" t="s">
        <v>344</v>
      </c>
      <c r="F46" s="229" t="s">
        <v>43</v>
      </c>
      <c r="G46" s="227"/>
      <c r="H46" s="216">
        <f>H47+H51</f>
        <v>1189.31</v>
      </c>
      <c r="I46" s="25">
        <f t="shared" si="0"/>
        <v>-16.829999999999927</v>
      </c>
      <c r="J46" s="216">
        <f>J47+J51</f>
        <v>1172.48</v>
      </c>
    </row>
    <row r="47" spans="1:10" ht="38.25">
      <c r="A47" s="233" t="s">
        <v>329</v>
      </c>
      <c r="B47" s="229">
        <v>801</v>
      </c>
      <c r="C47" s="229" t="s">
        <v>15</v>
      </c>
      <c r="D47" s="229" t="s">
        <v>19</v>
      </c>
      <c r="E47" s="229" t="s">
        <v>380</v>
      </c>
      <c r="F47" s="229" t="s">
        <v>43</v>
      </c>
      <c r="G47" s="234"/>
      <c r="H47" s="216">
        <f>H48</f>
        <v>925.85</v>
      </c>
      <c r="I47" s="25">
        <f t="shared" si="0"/>
        <v>14.480000000000018</v>
      </c>
      <c r="J47" s="216">
        <f>J48</f>
        <v>940.33</v>
      </c>
    </row>
    <row r="48" spans="1:10" ht="25.5">
      <c r="A48" s="267" t="s">
        <v>427</v>
      </c>
      <c r="B48" s="229" t="s">
        <v>80</v>
      </c>
      <c r="C48" s="229" t="s">
        <v>15</v>
      </c>
      <c r="D48" s="229" t="s">
        <v>19</v>
      </c>
      <c r="E48" s="229" t="s">
        <v>380</v>
      </c>
      <c r="F48" s="229" t="s">
        <v>43</v>
      </c>
      <c r="G48" s="234"/>
      <c r="H48" s="216">
        <f>H49+H50</f>
        <v>925.85</v>
      </c>
      <c r="I48" s="25">
        <f t="shared" si="0"/>
        <v>14.480000000000018</v>
      </c>
      <c r="J48" s="216">
        <f>J49+J50</f>
        <v>940.33</v>
      </c>
    </row>
    <row r="49" spans="1:10" ht="25.5">
      <c r="A49" s="227" t="s">
        <v>392</v>
      </c>
      <c r="B49" s="229" t="s">
        <v>80</v>
      </c>
      <c r="C49" s="229" t="s">
        <v>15</v>
      </c>
      <c r="D49" s="229" t="s">
        <v>19</v>
      </c>
      <c r="E49" s="229" t="s">
        <v>382</v>
      </c>
      <c r="F49" s="229">
        <v>121</v>
      </c>
      <c r="G49" s="234"/>
      <c r="H49" s="216">
        <v>718.77</v>
      </c>
      <c r="I49" s="25">
        <f t="shared" si="0"/>
        <v>11.32000000000005</v>
      </c>
      <c r="J49" s="216">
        <v>730.09</v>
      </c>
    </row>
    <row r="50" spans="1:10" ht="76.5">
      <c r="A50" s="213" t="s">
        <v>390</v>
      </c>
      <c r="B50" s="229" t="s">
        <v>80</v>
      </c>
      <c r="C50" s="229" t="s">
        <v>15</v>
      </c>
      <c r="D50" s="229" t="s">
        <v>19</v>
      </c>
      <c r="E50" s="229" t="s">
        <v>382</v>
      </c>
      <c r="F50" s="229">
        <v>129</v>
      </c>
      <c r="G50" s="234"/>
      <c r="H50" s="216">
        <v>207.08</v>
      </c>
      <c r="I50" s="25">
        <f t="shared" si="0"/>
        <v>3.1599999999999966</v>
      </c>
      <c r="J50" s="216">
        <v>210.24</v>
      </c>
    </row>
    <row r="51" spans="1:10" ht="44.25">
      <c r="A51" s="227" t="s">
        <v>393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 t="s">
        <v>43</v>
      </c>
      <c r="G51" s="234"/>
      <c r="H51" s="216">
        <f>H52+H53+H54+H55</f>
        <v>263.46</v>
      </c>
      <c r="I51" s="25">
        <f t="shared" si="0"/>
        <v>-31.309999999999974</v>
      </c>
      <c r="J51" s="216">
        <f>J52+J53+J54+J55</f>
        <v>232.15</v>
      </c>
    </row>
    <row r="52" spans="1:10" ht="51">
      <c r="A52" s="227" t="s">
        <v>276</v>
      </c>
      <c r="B52" s="229" t="s">
        <v>80</v>
      </c>
      <c r="C52" s="229" t="s">
        <v>15</v>
      </c>
      <c r="D52" s="229" t="s">
        <v>19</v>
      </c>
      <c r="E52" s="229" t="s">
        <v>383</v>
      </c>
      <c r="F52" s="229">
        <v>242</v>
      </c>
      <c r="G52" s="234"/>
      <c r="H52" s="216">
        <v>73.8</v>
      </c>
      <c r="I52" s="25">
        <f t="shared" si="0"/>
        <v>-73.8</v>
      </c>
      <c r="J52" s="216">
        <v>0</v>
      </c>
    </row>
    <row r="53" spans="1:10" ht="51">
      <c r="A53" s="227" t="s">
        <v>277</v>
      </c>
      <c r="B53" s="229" t="s">
        <v>80</v>
      </c>
      <c r="C53" s="229" t="s">
        <v>15</v>
      </c>
      <c r="D53" s="229" t="s">
        <v>19</v>
      </c>
      <c r="E53" s="229" t="s">
        <v>383</v>
      </c>
      <c r="F53" s="229">
        <v>244</v>
      </c>
      <c r="G53" s="234"/>
      <c r="H53" s="216">
        <v>102.73</v>
      </c>
      <c r="I53" s="25">
        <f t="shared" si="0"/>
        <v>44.290000000000006</v>
      </c>
      <c r="J53" s="216">
        <v>147.02</v>
      </c>
    </row>
    <row r="54" spans="1:10" ht="25.5">
      <c r="A54" s="227" t="s">
        <v>278</v>
      </c>
      <c r="B54" s="229" t="s">
        <v>80</v>
      </c>
      <c r="C54" s="229" t="s">
        <v>15</v>
      </c>
      <c r="D54" s="229" t="s">
        <v>19</v>
      </c>
      <c r="E54" s="229" t="s">
        <v>383</v>
      </c>
      <c r="F54" s="229">
        <v>851</v>
      </c>
      <c r="G54" s="234"/>
      <c r="H54" s="216">
        <v>44.57</v>
      </c>
      <c r="I54" s="25">
        <f t="shared" si="0"/>
        <v>0</v>
      </c>
      <c r="J54" s="216">
        <v>44.57</v>
      </c>
    </row>
    <row r="55" spans="1:10" ht="25.5">
      <c r="A55" s="227" t="s">
        <v>279</v>
      </c>
      <c r="B55" s="229" t="s">
        <v>80</v>
      </c>
      <c r="C55" s="229" t="s">
        <v>15</v>
      </c>
      <c r="D55" s="229" t="s">
        <v>19</v>
      </c>
      <c r="E55" s="229" t="s">
        <v>383</v>
      </c>
      <c r="F55" s="229">
        <v>852</v>
      </c>
      <c r="G55" s="234"/>
      <c r="H55" s="216">
        <v>42.36</v>
      </c>
      <c r="I55" s="25">
        <f t="shared" si="0"/>
        <v>-1.7999999999999972</v>
      </c>
      <c r="J55" s="216">
        <v>40.56</v>
      </c>
    </row>
    <row r="56" spans="1:10" ht="12.75">
      <c r="A56" s="235" t="s">
        <v>271</v>
      </c>
      <c r="B56" s="221" t="s">
        <v>80</v>
      </c>
      <c r="C56" s="236" t="s">
        <v>15</v>
      </c>
      <c r="D56" s="236" t="s">
        <v>16</v>
      </c>
      <c r="E56" s="236" t="s">
        <v>42</v>
      </c>
      <c r="F56" s="231" t="s">
        <v>43</v>
      </c>
      <c r="G56" s="211">
        <f aca="true" t="shared" si="4" ref="G56:J58">G57</f>
        <v>0</v>
      </c>
      <c r="H56" s="211"/>
      <c r="I56" s="25">
        <f t="shared" si="0"/>
        <v>15</v>
      </c>
      <c r="J56" s="211">
        <f t="shared" si="4"/>
        <v>15</v>
      </c>
    </row>
    <row r="57" spans="1:10" ht="38.25">
      <c r="A57" s="237" t="s">
        <v>272</v>
      </c>
      <c r="B57" s="224" t="s">
        <v>80</v>
      </c>
      <c r="C57" s="238" t="s">
        <v>15</v>
      </c>
      <c r="D57" s="238" t="s">
        <v>126</v>
      </c>
      <c r="E57" s="238" t="s">
        <v>281</v>
      </c>
      <c r="F57" s="230" t="s">
        <v>43</v>
      </c>
      <c r="G57" s="216">
        <f t="shared" si="4"/>
        <v>0</v>
      </c>
      <c r="H57" s="216"/>
      <c r="I57" s="25">
        <f t="shared" si="0"/>
        <v>15</v>
      </c>
      <c r="J57" s="216">
        <f t="shared" si="4"/>
        <v>15</v>
      </c>
    </row>
    <row r="58" spans="1:10" ht="25.5">
      <c r="A58" s="239" t="s">
        <v>45</v>
      </c>
      <c r="B58" s="224" t="s">
        <v>80</v>
      </c>
      <c r="C58" s="238" t="s">
        <v>15</v>
      </c>
      <c r="D58" s="238" t="s">
        <v>126</v>
      </c>
      <c r="E58" s="238" t="s">
        <v>281</v>
      </c>
      <c r="F58" s="230" t="s">
        <v>43</v>
      </c>
      <c r="G58" s="216">
        <f t="shared" si="4"/>
        <v>0</v>
      </c>
      <c r="H58" s="216"/>
      <c r="I58" s="25">
        <f t="shared" si="0"/>
        <v>15</v>
      </c>
      <c r="J58" s="216">
        <f t="shared" si="4"/>
        <v>15</v>
      </c>
    </row>
    <row r="59" spans="1:10" ht="12.75">
      <c r="A59" s="227" t="s">
        <v>218</v>
      </c>
      <c r="B59" s="224" t="s">
        <v>80</v>
      </c>
      <c r="C59" s="238" t="s">
        <v>15</v>
      </c>
      <c r="D59" s="238" t="s">
        <v>126</v>
      </c>
      <c r="E59" s="238" t="s">
        <v>281</v>
      </c>
      <c r="F59" s="230" t="s">
        <v>143</v>
      </c>
      <c r="G59" s="216">
        <v>0</v>
      </c>
      <c r="H59" s="216"/>
      <c r="I59" s="25">
        <f t="shared" si="0"/>
        <v>15</v>
      </c>
      <c r="J59" s="216">
        <v>15</v>
      </c>
    </row>
    <row r="60" spans="1:10" ht="12.75">
      <c r="A60" s="232" t="s">
        <v>220</v>
      </c>
      <c r="B60" s="229" t="s">
        <v>80</v>
      </c>
      <c r="C60" s="230" t="s">
        <v>15</v>
      </c>
      <c r="D60" s="230" t="s">
        <v>126</v>
      </c>
      <c r="E60" s="230" t="s">
        <v>42</v>
      </c>
      <c r="F60" s="230" t="s">
        <v>43</v>
      </c>
      <c r="G60" s="211">
        <f aca="true" t="shared" si="5" ref="G60:J62">G61</f>
        <v>15</v>
      </c>
      <c r="H60" s="211"/>
      <c r="I60" s="25">
        <f t="shared" si="0"/>
        <v>0</v>
      </c>
      <c r="J60" s="211">
        <f t="shared" si="5"/>
        <v>0</v>
      </c>
    </row>
    <row r="61" spans="1:10" ht="12.75">
      <c r="A61" s="227" t="s">
        <v>103</v>
      </c>
      <c r="B61" s="229" t="s">
        <v>80</v>
      </c>
      <c r="C61" s="230" t="s">
        <v>15</v>
      </c>
      <c r="D61" s="230" t="s">
        <v>126</v>
      </c>
      <c r="E61" s="230" t="s">
        <v>219</v>
      </c>
      <c r="F61" s="230" t="s">
        <v>43</v>
      </c>
      <c r="G61" s="216">
        <f t="shared" si="5"/>
        <v>15</v>
      </c>
      <c r="H61" s="216"/>
      <c r="I61" s="25">
        <f t="shared" si="0"/>
        <v>0</v>
      </c>
      <c r="J61" s="216">
        <f t="shared" si="5"/>
        <v>0</v>
      </c>
    </row>
    <row r="62" spans="1:10" ht="25.5">
      <c r="A62" s="227" t="s">
        <v>45</v>
      </c>
      <c r="B62" s="229" t="s">
        <v>80</v>
      </c>
      <c r="C62" s="230" t="s">
        <v>15</v>
      </c>
      <c r="D62" s="230" t="s">
        <v>126</v>
      </c>
      <c r="E62" s="230" t="s">
        <v>102</v>
      </c>
      <c r="F62" s="230" t="s">
        <v>43</v>
      </c>
      <c r="G62" s="216">
        <f t="shared" si="5"/>
        <v>15</v>
      </c>
      <c r="H62" s="216"/>
      <c r="I62" s="25">
        <f t="shared" si="0"/>
        <v>0</v>
      </c>
      <c r="J62" s="216">
        <f t="shared" si="5"/>
        <v>0</v>
      </c>
    </row>
    <row r="63" spans="1:10" ht="12.75">
      <c r="A63" s="227" t="s">
        <v>218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143</v>
      </c>
      <c r="G63" s="216">
        <v>15</v>
      </c>
      <c r="H63" s="216"/>
      <c r="I63" s="25">
        <f t="shared" si="0"/>
        <v>0</v>
      </c>
      <c r="J63" s="216">
        <v>0</v>
      </c>
    </row>
    <row r="64" spans="1:10" ht="25.5">
      <c r="A64" s="232" t="s">
        <v>174</v>
      </c>
      <c r="B64" s="218" t="s">
        <v>80</v>
      </c>
      <c r="C64" s="231" t="s">
        <v>15</v>
      </c>
      <c r="D64" s="231" t="s">
        <v>20</v>
      </c>
      <c r="E64" s="231" t="s">
        <v>394</v>
      </c>
      <c r="F64" s="231" t="s">
        <v>43</v>
      </c>
      <c r="G64" s="211"/>
      <c r="H64" s="211">
        <f>H65</f>
        <v>0</v>
      </c>
      <c r="I64" s="61">
        <f t="shared" si="0"/>
        <v>39</v>
      </c>
      <c r="J64" s="211">
        <f>J65</f>
        <v>39</v>
      </c>
    </row>
    <row r="65" spans="1:10" ht="12.75">
      <c r="A65" s="268" t="s">
        <v>271</v>
      </c>
      <c r="B65" s="218" t="s">
        <v>80</v>
      </c>
      <c r="C65" s="231" t="s">
        <v>15</v>
      </c>
      <c r="D65" s="231" t="s">
        <v>20</v>
      </c>
      <c r="E65" s="231" t="s">
        <v>384</v>
      </c>
      <c r="F65" s="231" t="s">
        <v>43</v>
      </c>
      <c r="G65" s="211"/>
      <c r="H65" s="211">
        <f>H66</f>
        <v>0</v>
      </c>
      <c r="I65" s="61">
        <f t="shared" si="0"/>
        <v>39</v>
      </c>
      <c r="J65" s="211">
        <f>J66</f>
        <v>39</v>
      </c>
    </row>
    <row r="66" spans="1:10" ht="25.5">
      <c r="A66" s="227" t="s">
        <v>428</v>
      </c>
      <c r="B66" s="229" t="s">
        <v>80</v>
      </c>
      <c r="C66" s="230" t="s">
        <v>15</v>
      </c>
      <c r="D66" s="230" t="s">
        <v>20</v>
      </c>
      <c r="E66" s="230" t="s">
        <v>416</v>
      </c>
      <c r="F66" s="230" t="s">
        <v>43</v>
      </c>
      <c r="G66" s="216"/>
      <c r="H66" s="216">
        <f>H67</f>
        <v>0</v>
      </c>
      <c r="I66" s="25">
        <f t="shared" si="0"/>
        <v>39</v>
      </c>
      <c r="J66" s="216">
        <f>J67</f>
        <v>39</v>
      </c>
    </row>
    <row r="67" spans="1:10" ht="12.75">
      <c r="A67" s="227" t="s">
        <v>422</v>
      </c>
      <c r="B67" s="229" t="s">
        <v>80</v>
      </c>
      <c r="C67" s="230" t="s">
        <v>15</v>
      </c>
      <c r="D67" s="230" t="s">
        <v>20</v>
      </c>
      <c r="E67" s="230" t="s">
        <v>416</v>
      </c>
      <c r="F67" s="230" t="s">
        <v>417</v>
      </c>
      <c r="G67" s="216"/>
      <c r="H67" s="216">
        <v>0</v>
      </c>
      <c r="I67" s="25">
        <f t="shared" si="0"/>
        <v>39</v>
      </c>
      <c r="J67" s="216">
        <v>39</v>
      </c>
    </row>
    <row r="68" spans="1:10" ht="25.5">
      <c r="A68" s="269" t="s">
        <v>429</v>
      </c>
      <c r="B68" s="218" t="s">
        <v>80</v>
      </c>
      <c r="C68" s="231" t="s">
        <v>15</v>
      </c>
      <c r="D68" s="231" t="s">
        <v>126</v>
      </c>
      <c r="E68" s="231" t="s">
        <v>394</v>
      </c>
      <c r="F68" s="231" t="s">
        <v>43</v>
      </c>
      <c r="G68" s="211"/>
      <c r="H68" s="211">
        <f>H69</f>
        <v>15</v>
      </c>
      <c r="I68" s="61">
        <f t="shared" si="0"/>
        <v>-5</v>
      </c>
      <c r="J68" s="211">
        <f>J69</f>
        <v>10</v>
      </c>
    </row>
    <row r="69" spans="1:10" ht="12.75">
      <c r="A69" s="235" t="s">
        <v>271</v>
      </c>
      <c r="B69" s="218" t="s">
        <v>80</v>
      </c>
      <c r="C69" s="231" t="s">
        <v>15</v>
      </c>
      <c r="D69" s="231" t="s">
        <v>126</v>
      </c>
      <c r="E69" s="231" t="s">
        <v>384</v>
      </c>
      <c r="F69" s="231" t="s">
        <v>43</v>
      </c>
      <c r="G69" s="211"/>
      <c r="H69" s="211">
        <f>H70</f>
        <v>15</v>
      </c>
      <c r="I69" s="61">
        <f t="shared" si="0"/>
        <v>-5</v>
      </c>
      <c r="J69" s="211">
        <f>J70</f>
        <v>10</v>
      </c>
    </row>
    <row r="70" spans="1:10" ht="25.5">
      <c r="A70" s="239" t="s">
        <v>45</v>
      </c>
      <c r="B70" s="229" t="s">
        <v>80</v>
      </c>
      <c r="C70" s="230" t="s">
        <v>15</v>
      </c>
      <c r="D70" s="230" t="s">
        <v>126</v>
      </c>
      <c r="E70" s="230" t="s">
        <v>387</v>
      </c>
      <c r="F70" s="230" t="s">
        <v>43</v>
      </c>
      <c r="G70" s="216"/>
      <c r="H70" s="216">
        <f>H71</f>
        <v>15</v>
      </c>
      <c r="I70" s="25">
        <f t="shared" si="0"/>
        <v>-5</v>
      </c>
      <c r="J70" s="216">
        <f>J71</f>
        <v>10</v>
      </c>
    </row>
    <row r="71" spans="1:10" ht="12.75">
      <c r="A71" s="239" t="s">
        <v>218</v>
      </c>
      <c r="B71" s="229" t="s">
        <v>80</v>
      </c>
      <c r="C71" s="230" t="s">
        <v>15</v>
      </c>
      <c r="D71" s="230" t="s">
        <v>126</v>
      </c>
      <c r="E71" s="230" t="s">
        <v>387</v>
      </c>
      <c r="F71" s="230" t="s">
        <v>143</v>
      </c>
      <c r="G71" s="216"/>
      <c r="H71" s="216">
        <v>15</v>
      </c>
      <c r="I71" s="25">
        <f t="shared" si="0"/>
        <v>-5</v>
      </c>
      <c r="J71" s="216">
        <v>10</v>
      </c>
    </row>
    <row r="72" spans="1:10" ht="12.75">
      <c r="A72" s="227" t="s">
        <v>218</v>
      </c>
      <c r="B72" s="229"/>
      <c r="C72" s="230"/>
      <c r="D72" s="230"/>
      <c r="E72" s="230"/>
      <c r="F72" s="230"/>
      <c r="G72" s="216"/>
      <c r="H72" s="216"/>
      <c r="I72" s="61">
        <f t="shared" si="0"/>
        <v>0</v>
      </c>
      <c r="J72" s="216"/>
    </row>
    <row r="73" spans="1:10" ht="12.75">
      <c r="A73" s="235" t="s">
        <v>271</v>
      </c>
      <c r="B73" s="218" t="s">
        <v>80</v>
      </c>
      <c r="C73" s="231" t="s">
        <v>17</v>
      </c>
      <c r="D73" s="231" t="s">
        <v>16</v>
      </c>
      <c r="E73" s="231" t="s">
        <v>316</v>
      </c>
      <c r="F73" s="231" t="s">
        <v>43</v>
      </c>
      <c r="G73" s="211">
        <f>G74</f>
        <v>0</v>
      </c>
      <c r="H73" s="211"/>
      <c r="I73" s="61">
        <f t="shared" si="0"/>
        <v>60.6</v>
      </c>
      <c r="J73" s="211">
        <f>J74</f>
        <v>60.6</v>
      </c>
    </row>
    <row r="74" spans="1:10" ht="25.5">
      <c r="A74" s="240" t="s">
        <v>57</v>
      </c>
      <c r="B74" s="229" t="s">
        <v>80</v>
      </c>
      <c r="C74" s="230" t="s">
        <v>17</v>
      </c>
      <c r="D74" s="230" t="s">
        <v>18</v>
      </c>
      <c r="E74" s="230" t="s">
        <v>259</v>
      </c>
      <c r="F74" s="230" t="s">
        <v>43</v>
      </c>
      <c r="G74" s="216">
        <f>G75</f>
        <v>0</v>
      </c>
      <c r="H74" s="216"/>
      <c r="I74" s="61">
        <f t="shared" si="0"/>
        <v>60.6</v>
      </c>
      <c r="J74" s="216">
        <f>J75</f>
        <v>60.6</v>
      </c>
    </row>
    <row r="75" spans="1:10" ht="38.25">
      <c r="A75" s="239" t="s">
        <v>61</v>
      </c>
      <c r="B75" s="229" t="s">
        <v>80</v>
      </c>
      <c r="C75" s="230" t="s">
        <v>17</v>
      </c>
      <c r="D75" s="230" t="s">
        <v>18</v>
      </c>
      <c r="E75" s="230" t="s">
        <v>315</v>
      </c>
      <c r="F75" s="230" t="s">
        <v>43</v>
      </c>
      <c r="G75" s="216">
        <f>G76+G77</f>
        <v>0</v>
      </c>
      <c r="H75" s="216"/>
      <c r="I75" s="61">
        <f t="shared" si="0"/>
        <v>60.6</v>
      </c>
      <c r="J75" s="216">
        <f>J76+J77</f>
        <v>60.6</v>
      </c>
    </row>
    <row r="76" spans="1:10" ht="51">
      <c r="A76" s="213" t="s">
        <v>212</v>
      </c>
      <c r="B76" s="229" t="s">
        <v>80</v>
      </c>
      <c r="C76" s="230" t="s">
        <v>17</v>
      </c>
      <c r="D76" s="230" t="s">
        <v>18</v>
      </c>
      <c r="E76" s="230" t="s">
        <v>315</v>
      </c>
      <c r="F76" s="230" t="s">
        <v>132</v>
      </c>
      <c r="G76" s="216">
        <v>0</v>
      </c>
      <c r="H76" s="216"/>
      <c r="I76" s="61">
        <f t="shared" si="0"/>
        <v>58.2</v>
      </c>
      <c r="J76" s="216">
        <v>58.2</v>
      </c>
    </row>
    <row r="77" spans="1:10" ht="51">
      <c r="A77" s="227" t="s">
        <v>277</v>
      </c>
      <c r="B77" s="229" t="s">
        <v>80</v>
      </c>
      <c r="C77" s="230" t="s">
        <v>17</v>
      </c>
      <c r="D77" s="230" t="s">
        <v>18</v>
      </c>
      <c r="E77" s="230" t="s">
        <v>315</v>
      </c>
      <c r="F77" s="230" t="s">
        <v>133</v>
      </c>
      <c r="G77" s="216">
        <v>0</v>
      </c>
      <c r="H77" s="216"/>
      <c r="I77" s="61">
        <f t="shared" si="0"/>
        <v>2.4</v>
      </c>
      <c r="J77" s="216">
        <v>2.4</v>
      </c>
    </row>
    <row r="78" spans="1:10" ht="25.5">
      <c r="A78" s="198" t="s">
        <v>57</v>
      </c>
      <c r="B78" s="229" t="s">
        <v>80</v>
      </c>
      <c r="C78" s="218" t="s">
        <v>17</v>
      </c>
      <c r="D78" s="218" t="s">
        <v>18</v>
      </c>
      <c r="E78" s="218" t="s">
        <v>394</v>
      </c>
      <c r="F78" s="231" t="s">
        <v>43</v>
      </c>
      <c r="G78" s="211"/>
      <c r="H78" s="211">
        <f>H79</f>
        <v>60.9</v>
      </c>
      <c r="I78" s="61">
        <f t="shared" si="0"/>
        <v>4.199999999999996</v>
      </c>
      <c r="J78" s="211">
        <f>J79</f>
        <v>65.1</v>
      </c>
    </row>
    <row r="79" spans="1:10" ht="51">
      <c r="A79" s="233" t="s">
        <v>405</v>
      </c>
      <c r="B79" s="229" t="s">
        <v>80</v>
      </c>
      <c r="C79" s="230" t="s">
        <v>17</v>
      </c>
      <c r="D79" s="230" t="s">
        <v>18</v>
      </c>
      <c r="E79" s="241" t="s">
        <v>344</v>
      </c>
      <c r="F79" s="230" t="s">
        <v>43</v>
      </c>
      <c r="G79" s="211"/>
      <c r="H79" s="216">
        <f>H80</f>
        <v>60.9</v>
      </c>
      <c r="I79" s="25">
        <f t="shared" si="0"/>
        <v>4.199999999999996</v>
      </c>
      <c r="J79" s="216">
        <f>J80</f>
        <v>65.1</v>
      </c>
    </row>
    <row r="80" spans="1:10" ht="51">
      <c r="A80" s="242" t="s">
        <v>414</v>
      </c>
      <c r="B80" s="229" t="s">
        <v>80</v>
      </c>
      <c r="C80" s="230" t="s">
        <v>17</v>
      </c>
      <c r="D80" s="230" t="s">
        <v>18</v>
      </c>
      <c r="E80" s="241" t="s">
        <v>346</v>
      </c>
      <c r="F80" s="230" t="s">
        <v>43</v>
      </c>
      <c r="G80" s="211"/>
      <c r="H80" s="216">
        <f>H81</f>
        <v>60.9</v>
      </c>
      <c r="I80" s="25">
        <f t="shared" si="0"/>
        <v>4.199999999999996</v>
      </c>
      <c r="J80" s="216">
        <f>J81</f>
        <v>65.1</v>
      </c>
    </row>
    <row r="81" spans="1:10" ht="51">
      <c r="A81" s="233" t="s">
        <v>430</v>
      </c>
      <c r="B81" s="229" t="s">
        <v>80</v>
      </c>
      <c r="C81" s="229" t="s">
        <v>17</v>
      </c>
      <c r="D81" s="229" t="s">
        <v>18</v>
      </c>
      <c r="E81" s="229" t="s">
        <v>395</v>
      </c>
      <c r="F81" s="230" t="s">
        <v>43</v>
      </c>
      <c r="G81" s="216"/>
      <c r="H81" s="216">
        <f>H82+H83+H84</f>
        <v>60.9</v>
      </c>
      <c r="I81" s="25">
        <f t="shared" si="0"/>
        <v>4.199999999999996</v>
      </c>
      <c r="J81" s="216">
        <f>J82+J83+J84</f>
        <v>65.1</v>
      </c>
    </row>
    <row r="82" spans="1:10" ht="25.5">
      <c r="A82" s="233" t="s">
        <v>392</v>
      </c>
      <c r="B82" s="229" t="s">
        <v>80</v>
      </c>
      <c r="C82" s="229" t="s">
        <v>17</v>
      </c>
      <c r="D82" s="229" t="s">
        <v>18</v>
      </c>
      <c r="E82" s="229" t="s">
        <v>395</v>
      </c>
      <c r="F82" s="230" t="s">
        <v>132</v>
      </c>
      <c r="G82" s="216"/>
      <c r="H82" s="216">
        <v>45.48</v>
      </c>
      <c r="I82" s="25">
        <f aca="true" t="shared" si="6" ref="I82:I150">J82-H82</f>
        <v>2.780000000000001</v>
      </c>
      <c r="J82" s="216">
        <v>48.26</v>
      </c>
    </row>
    <row r="83" spans="1:10" ht="76.5">
      <c r="A83" s="213" t="s">
        <v>390</v>
      </c>
      <c r="B83" s="229" t="s">
        <v>80</v>
      </c>
      <c r="C83" s="229" t="s">
        <v>17</v>
      </c>
      <c r="D83" s="229" t="s">
        <v>18</v>
      </c>
      <c r="E83" s="229" t="s">
        <v>395</v>
      </c>
      <c r="F83" s="230" t="s">
        <v>388</v>
      </c>
      <c r="G83" s="216"/>
      <c r="H83" s="216">
        <v>13.74</v>
      </c>
      <c r="I83" s="25">
        <f t="shared" si="6"/>
        <v>0.9000000000000004</v>
      </c>
      <c r="J83" s="216">
        <v>14.64</v>
      </c>
    </row>
    <row r="84" spans="1:10" ht="51">
      <c r="A84" s="227" t="s">
        <v>277</v>
      </c>
      <c r="B84" s="229" t="s">
        <v>80</v>
      </c>
      <c r="C84" s="229" t="s">
        <v>17</v>
      </c>
      <c r="D84" s="229" t="s">
        <v>18</v>
      </c>
      <c r="E84" s="229" t="s">
        <v>395</v>
      </c>
      <c r="F84" s="230" t="s">
        <v>133</v>
      </c>
      <c r="G84" s="216"/>
      <c r="H84" s="216">
        <v>1.68</v>
      </c>
      <c r="I84" s="25">
        <f t="shared" si="6"/>
        <v>0.5200000000000002</v>
      </c>
      <c r="J84" s="216">
        <v>2.2</v>
      </c>
    </row>
    <row r="85" spans="1:10" ht="12.75">
      <c r="A85" s="228" t="s">
        <v>221</v>
      </c>
      <c r="B85" s="218" t="s">
        <v>80</v>
      </c>
      <c r="C85" s="231" t="s">
        <v>17</v>
      </c>
      <c r="D85" s="231" t="s">
        <v>16</v>
      </c>
      <c r="E85" s="231" t="s">
        <v>42</v>
      </c>
      <c r="F85" s="231" t="s">
        <v>43</v>
      </c>
      <c r="G85" s="211">
        <f aca="true" t="shared" si="7" ref="G85:J86">G86</f>
        <v>54.400000000000006</v>
      </c>
      <c r="H85" s="211"/>
      <c r="I85" s="61">
        <f t="shared" si="6"/>
        <v>0</v>
      </c>
      <c r="J85" s="211">
        <f t="shared" si="7"/>
        <v>0</v>
      </c>
    </row>
    <row r="86" spans="1:10" ht="25.5">
      <c r="A86" s="243" t="s">
        <v>57</v>
      </c>
      <c r="B86" s="229" t="s">
        <v>80</v>
      </c>
      <c r="C86" s="230" t="s">
        <v>17</v>
      </c>
      <c r="D86" s="230" t="s">
        <v>18</v>
      </c>
      <c r="E86" s="230" t="s">
        <v>317</v>
      </c>
      <c r="F86" s="230" t="s">
        <v>43</v>
      </c>
      <c r="G86" s="216">
        <f t="shared" si="7"/>
        <v>54.400000000000006</v>
      </c>
      <c r="H86" s="216"/>
      <c r="I86" s="61">
        <f t="shared" si="6"/>
        <v>0</v>
      </c>
      <c r="J86" s="216">
        <f t="shared" si="7"/>
        <v>0</v>
      </c>
    </row>
    <row r="87" spans="1:10" ht="38.25">
      <c r="A87" s="244" t="s">
        <v>61</v>
      </c>
      <c r="B87" s="229" t="s">
        <v>80</v>
      </c>
      <c r="C87" s="230" t="s">
        <v>17</v>
      </c>
      <c r="D87" s="230" t="s">
        <v>18</v>
      </c>
      <c r="E87" s="230" t="s">
        <v>318</v>
      </c>
      <c r="F87" s="230" t="s">
        <v>43</v>
      </c>
      <c r="G87" s="216">
        <f>G91+G92</f>
        <v>54.400000000000006</v>
      </c>
      <c r="H87" s="216"/>
      <c r="I87" s="61">
        <f t="shared" si="6"/>
        <v>0</v>
      </c>
      <c r="J87" s="216">
        <f>J91+J92</f>
        <v>0</v>
      </c>
    </row>
    <row r="88" spans="1:10" ht="25.5">
      <c r="A88" s="232" t="s">
        <v>70</v>
      </c>
      <c r="B88" s="229" t="s">
        <v>80</v>
      </c>
      <c r="C88" s="230" t="s">
        <v>19</v>
      </c>
      <c r="D88" s="230" t="s">
        <v>56</v>
      </c>
      <c r="E88" s="230" t="s">
        <v>42</v>
      </c>
      <c r="F88" s="230" t="s">
        <v>43</v>
      </c>
      <c r="G88" s="211">
        <f aca="true" t="shared" si="8" ref="G88:J89">G89</f>
        <v>0</v>
      </c>
      <c r="H88" s="211"/>
      <c r="I88" s="61">
        <f t="shared" si="6"/>
        <v>0</v>
      </c>
      <c r="J88" s="211">
        <f t="shared" si="8"/>
        <v>0</v>
      </c>
    </row>
    <row r="89" spans="1:10" ht="38.25">
      <c r="A89" s="227" t="s">
        <v>113</v>
      </c>
      <c r="B89" s="229" t="s">
        <v>80</v>
      </c>
      <c r="C89" s="230" t="s">
        <v>19</v>
      </c>
      <c r="D89" s="230" t="s">
        <v>56</v>
      </c>
      <c r="E89" s="230" t="s">
        <v>101</v>
      </c>
      <c r="F89" s="230" t="s">
        <v>43</v>
      </c>
      <c r="G89" s="216">
        <f t="shared" si="8"/>
        <v>0</v>
      </c>
      <c r="H89" s="216"/>
      <c r="I89" s="61">
        <f t="shared" si="6"/>
        <v>0</v>
      </c>
      <c r="J89" s="216">
        <f t="shared" si="8"/>
        <v>0</v>
      </c>
    </row>
    <row r="90" spans="1:10" ht="25.5">
      <c r="A90" s="227" t="s">
        <v>112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59</v>
      </c>
      <c r="G90" s="216">
        <v>0</v>
      </c>
      <c r="H90" s="216"/>
      <c r="I90" s="61">
        <f t="shared" si="6"/>
        <v>0</v>
      </c>
      <c r="J90" s="216">
        <v>0</v>
      </c>
    </row>
    <row r="91" spans="1:10" ht="51">
      <c r="A91" s="227" t="s">
        <v>212</v>
      </c>
      <c r="B91" s="229" t="s">
        <v>80</v>
      </c>
      <c r="C91" s="230" t="s">
        <v>17</v>
      </c>
      <c r="D91" s="230" t="s">
        <v>18</v>
      </c>
      <c r="E91" s="230" t="s">
        <v>318</v>
      </c>
      <c r="F91" s="230" t="s">
        <v>132</v>
      </c>
      <c r="G91" s="216">
        <v>52.2</v>
      </c>
      <c r="H91" s="216"/>
      <c r="I91" s="61">
        <f t="shared" si="6"/>
        <v>0</v>
      </c>
      <c r="J91" s="216">
        <v>0</v>
      </c>
    </row>
    <row r="92" spans="1:10" ht="51">
      <c r="A92" s="227" t="s">
        <v>213</v>
      </c>
      <c r="B92" s="229" t="s">
        <v>80</v>
      </c>
      <c r="C92" s="230" t="s">
        <v>17</v>
      </c>
      <c r="D92" s="230" t="s">
        <v>18</v>
      </c>
      <c r="E92" s="230" t="s">
        <v>318</v>
      </c>
      <c r="F92" s="230" t="s">
        <v>133</v>
      </c>
      <c r="G92" s="216">
        <v>2.2</v>
      </c>
      <c r="H92" s="216"/>
      <c r="I92" s="61">
        <f t="shared" si="6"/>
        <v>0</v>
      </c>
      <c r="J92" s="216">
        <v>0</v>
      </c>
    </row>
    <row r="93" spans="1:10" ht="12.75">
      <c r="A93" s="232" t="s">
        <v>226</v>
      </c>
      <c r="B93" s="218" t="s">
        <v>80</v>
      </c>
      <c r="C93" s="231" t="s">
        <v>19</v>
      </c>
      <c r="D93" s="231" t="s">
        <v>16</v>
      </c>
      <c r="E93" s="231" t="s">
        <v>42</v>
      </c>
      <c r="F93" s="231" t="s">
        <v>43</v>
      </c>
      <c r="G93" s="211">
        <f aca="true" t="shared" si="9" ref="G93:J96">G94</f>
        <v>477.8</v>
      </c>
      <c r="H93" s="211"/>
      <c r="I93" s="61">
        <f t="shared" si="6"/>
        <v>0</v>
      </c>
      <c r="J93" s="211">
        <f t="shared" si="9"/>
        <v>0</v>
      </c>
    </row>
    <row r="94" spans="1:10" ht="25.5">
      <c r="A94" s="227" t="s">
        <v>198</v>
      </c>
      <c r="B94" s="229" t="s">
        <v>80</v>
      </c>
      <c r="C94" s="230" t="s">
        <v>19</v>
      </c>
      <c r="D94" s="230" t="s">
        <v>197</v>
      </c>
      <c r="E94" s="230" t="s">
        <v>42</v>
      </c>
      <c r="F94" s="230" t="s">
        <v>43</v>
      </c>
      <c r="G94" s="216">
        <f t="shared" si="9"/>
        <v>477.8</v>
      </c>
      <c r="H94" s="216"/>
      <c r="I94" s="61">
        <f t="shared" si="6"/>
        <v>0</v>
      </c>
      <c r="J94" s="216">
        <f t="shared" si="9"/>
        <v>0</v>
      </c>
    </row>
    <row r="95" spans="1:10" ht="25.5">
      <c r="A95" s="227" t="s">
        <v>225</v>
      </c>
      <c r="B95" s="229" t="s">
        <v>80</v>
      </c>
      <c r="C95" s="230" t="s">
        <v>19</v>
      </c>
      <c r="D95" s="230" t="s">
        <v>197</v>
      </c>
      <c r="E95" s="230" t="s">
        <v>224</v>
      </c>
      <c r="F95" s="230" t="s">
        <v>43</v>
      </c>
      <c r="G95" s="216">
        <f t="shared" si="9"/>
        <v>477.8</v>
      </c>
      <c r="H95" s="216"/>
      <c r="I95" s="61">
        <f t="shared" si="6"/>
        <v>0</v>
      </c>
      <c r="J95" s="216">
        <f t="shared" si="9"/>
        <v>0</v>
      </c>
    </row>
    <row r="96" spans="1:10" ht="38.25">
      <c r="A96" s="227" t="s">
        <v>223</v>
      </c>
      <c r="B96" s="229" t="s">
        <v>80</v>
      </c>
      <c r="C96" s="230" t="s">
        <v>19</v>
      </c>
      <c r="D96" s="230" t="s">
        <v>197</v>
      </c>
      <c r="E96" s="230" t="s">
        <v>222</v>
      </c>
      <c r="F96" s="230" t="s">
        <v>43</v>
      </c>
      <c r="G96" s="216">
        <f t="shared" si="9"/>
        <v>477.8</v>
      </c>
      <c r="H96" s="216"/>
      <c r="I96" s="61">
        <f t="shared" si="6"/>
        <v>0</v>
      </c>
      <c r="J96" s="216">
        <f t="shared" si="9"/>
        <v>0</v>
      </c>
    </row>
    <row r="97" spans="1:10" ht="51">
      <c r="A97" s="227" t="s">
        <v>213</v>
      </c>
      <c r="B97" s="229" t="s">
        <v>80</v>
      </c>
      <c r="C97" s="230" t="s">
        <v>19</v>
      </c>
      <c r="D97" s="230" t="s">
        <v>197</v>
      </c>
      <c r="E97" s="230" t="s">
        <v>222</v>
      </c>
      <c r="F97" s="230" t="s">
        <v>133</v>
      </c>
      <c r="G97" s="216">
        <v>477.8</v>
      </c>
      <c r="H97" s="216"/>
      <c r="I97" s="61">
        <f t="shared" si="6"/>
        <v>0</v>
      </c>
      <c r="J97" s="216">
        <v>0</v>
      </c>
    </row>
    <row r="98" spans="1:10" ht="25.5">
      <c r="A98" s="232" t="s">
        <v>46</v>
      </c>
      <c r="B98" s="229" t="s">
        <v>80</v>
      </c>
      <c r="C98" s="230" t="s">
        <v>20</v>
      </c>
      <c r="D98" s="230" t="s">
        <v>20</v>
      </c>
      <c r="E98" s="230" t="s">
        <v>42</v>
      </c>
      <c r="F98" s="230" t="s">
        <v>43</v>
      </c>
      <c r="G98" s="211">
        <f>G99</f>
        <v>93.03999999999999</v>
      </c>
      <c r="H98" s="211"/>
      <c r="I98" s="61">
        <f t="shared" si="6"/>
        <v>83.64</v>
      </c>
      <c r="J98" s="211">
        <f>J100+J101</f>
        <v>83.64</v>
      </c>
    </row>
    <row r="99" spans="1:10" ht="25.5">
      <c r="A99" s="227" t="s">
        <v>47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43</v>
      </c>
      <c r="G99" s="216">
        <f>G100+G101</f>
        <v>93.03999999999999</v>
      </c>
      <c r="H99" s="216"/>
      <c r="I99" s="61">
        <f t="shared" si="6"/>
        <v>83.64</v>
      </c>
      <c r="J99" s="216">
        <f>J100+J101</f>
        <v>83.64</v>
      </c>
    </row>
    <row r="100" spans="1:10" ht="12.75">
      <c r="A100" s="227" t="s">
        <v>134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132</v>
      </c>
      <c r="G100" s="216">
        <v>78.97</v>
      </c>
      <c r="H100" s="216"/>
      <c r="I100" s="61">
        <f t="shared" si="6"/>
        <v>81.14</v>
      </c>
      <c r="J100" s="216">
        <v>81.14</v>
      </c>
    </row>
    <row r="101" spans="1:10" ht="25.5">
      <c r="A101" s="227" t="s">
        <v>135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133</v>
      </c>
      <c r="G101" s="216">
        <v>14.07</v>
      </c>
      <c r="H101" s="216"/>
      <c r="I101" s="61">
        <f t="shared" si="6"/>
        <v>2.5</v>
      </c>
      <c r="J101" s="216">
        <v>2.5</v>
      </c>
    </row>
    <row r="102" spans="1:10" ht="12.75">
      <c r="A102" s="245" t="s">
        <v>63</v>
      </c>
      <c r="B102" s="218" t="s">
        <v>80</v>
      </c>
      <c r="C102" s="218" t="s">
        <v>23</v>
      </c>
      <c r="D102" s="218" t="s">
        <v>16</v>
      </c>
      <c r="E102" s="218" t="s">
        <v>42</v>
      </c>
      <c r="F102" s="218" t="s">
        <v>43</v>
      </c>
      <c r="G102" s="211">
        <f>G103+G120+G112</f>
        <v>524.72</v>
      </c>
      <c r="H102" s="211"/>
      <c r="I102" s="61">
        <f t="shared" si="6"/>
        <v>946.44</v>
      </c>
      <c r="J102" s="211">
        <f>J103+J120+J112</f>
        <v>946.44</v>
      </c>
    </row>
    <row r="103" spans="1:10" ht="12.75">
      <c r="A103" s="246" t="s">
        <v>231</v>
      </c>
      <c r="B103" s="229" t="s">
        <v>80</v>
      </c>
      <c r="C103" s="229" t="s">
        <v>23</v>
      </c>
      <c r="D103" s="229" t="s">
        <v>17</v>
      </c>
      <c r="E103" s="229" t="s">
        <v>42</v>
      </c>
      <c r="F103" s="229" t="s">
        <v>43</v>
      </c>
      <c r="G103" s="216">
        <f aca="true" t="shared" si="10" ref="G103:J104">G104</f>
        <v>424.6</v>
      </c>
      <c r="H103" s="216"/>
      <c r="I103" s="61">
        <f t="shared" si="6"/>
        <v>0</v>
      </c>
      <c r="J103" s="216">
        <f t="shared" si="10"/>
        <v>0</v>
      </c>
    </row>
    <row r="104" spans="1:10" ht="25.5">
      <c r="A104" s="246" t="s">
        <v>229</v>
      </c>
      <c r="B104" s="229" t="s">
        <v>80</v>
      </c>
      <c r="C104" s="229" t="s">
        <v>23</v>
      </c>
      <c r="D104" s="229" t="s">
        <v>17</v>
      </c>
      <c r="E104" s="229" t="s">
        <v>230</v>
      </c>
      <c r="F104" s="229" t="s">
        <v>43</v>
      </c>
      <c r="G104" s="216">
        <f t="shared" si="10"/>
        <v>424.6</v>
      </c>
      <c r="H104" s="216"/>
      <c r="I104" s="61">
        <f t="shared" si="6"/>
        <v>0</v>
      </c>
      <c r="J104" s="216">
        <f t="shared" si="10"/>
        <v>0</v>
      </c>
    </row>
    <row r="105" spans="1:10" ht="25.5">
      <c r="A105" s="246" t="s">
        <v>228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43</v>
      </c>
      <c r="G105" s="216">
        <f>G106+G107</f>
        <v>424.6</v>
      </c>
      <c r="H105" s="216"/>
      <c r="I105" s="61">
        <f t="shared" si="6"/>
        <v>0</v>
      </c>
      <c r="J105" s="216">
        <f>J106+J107</f>
        <v>0</v>
      </c>
    </row>
    <row r="106" spans="1:10" ht="51">
      <c r="A106" s="227" t="s">
        <v>212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132</v>
      </c>
      <c r="G106" s="216">
        <v>252.14</v>
      </c>
      <c r="H106" s="216"/>
      <c r="I106" s="61">
        <f t="shared" si="6"/>
        <v>0</v>
      </c>
      <c r="J106" s="216">
        <v>0</v>
      </c>
    </row>
    <row r="107" spans="1:10" ht="51">
      <c r="A107" s="227" t="s">
        <v>213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133</v>
      </c>
      <c r="G107" s="216">
        <v>172.46</v>
      </c>
      <c r="H107" s="216"/>
      <c r="I107" s="61">
        <f t="shared" si="6"/>
        <v>0</v>
      </c>
      <c r="J107" s="216">
        <v>0</v>
      </c>
    </row>
    <row r="108" spans="1:10" ht="25.5">
      <c r="A108" s="227" t="s">
        <v>181</v>
      </c>
      <c r="B108" s="229" t="s">
        <v>80</v>
      </c>
      <c r="C108" s="229" t="s">
        <v>23</v>
      </c>
      <c r="D108" s="229" t="s">
        <v>17</v>
      </c>
      <c r="E108" s="229" t="s">
        <v>179</v>
      </c>
      <c r="F108" s="229" t="s">
        <v>43</v>
      </c>
      <c r="G108" s="216"/>
      <c r="H108" s="216"/>
      <c r="I108" s="61">
        <f t="shared" si="6"/>
        <v>30</v>
      </c>
      <c r="J108" s="216">
        <f>J109</f>
        <v>30</v>
      </c>
    </row>
    <row r="109" spans="1:10" ht="38.25">
      <c r="A109" s="227" t="s">
        <v>182</v>
      </c>
      <c r="B109" s="229" t="s">
        <v>180</v>
      </c>
      <c r="C109" s="229" t="s">
        <v>23</v>
      </c>
      <c r="D109" s="229" t="s">
        <v>17</v>
      </c>
      <c r="E109" s="229" t="s">
        <v>179</v>
      </c>
      <c r="F109" s="229" t="s">
        <v>133</v>
      </c>
      <c r="G109" s="216"/>
      <c r="H109" s="216"/>
      <c r="I109" s="61">
        <f t="shared" si="6"/>
        <v>30</v>
      </c>
      <c r="J109" s="216">
        <v>30</v>
      </c>
    </row>
    <row r="110" spans="1:10" ht="12.75">
      <c r="A110" s="247" t="s">
        <v>63</v>
      </c>
      <c r="B110" s="229" t="s">
        <v>80</v>
      </c>
      <c r="C110" s="230" t="s">
        <v>23</v>
      </c>
      <c r="D110" s="230" t="s">
        <v>16</v>
      </c>
      <c r="E110" s="230" t="s">
        <v>42</v>
      </c>
      <c r="F110" s="230" t="s">
        <v>43</v>
      </c>
      <c r="G110" s="211">
        <f>G123</f>
        <v>100.12</v>
      </c>
      <c r="H110" s="211"/>
      <c r="I110" s="61">
        <f t="shared" si="6"/>
        <v>0</v>
      </c>
      <c r="J110" s="211">
        <f>J123</f>
        <v>0</v>
      </c>
    </row>
    <row r="111" spans="1:10" ht="12.75">
      <c r="A111" s="227"/>
      <c r="B111" s="229" t="s">
        <v>80</v>
      </c>
      <c r="C111" s="230" t="s">
        <v>23</v>
      </c>
      <c r="D111" s="230" t="s">
        <v>18</v>
      </c>
      <c r="E111" s="230" t="s">
        <v>129</v>
      </c>
      <c r="F111" s="230" t="s">
        <v>43</v>
      </c>
      <c r="G111" s="216" t="e">
        <f>#REF!</f>
        <v>#REF!</v>
      </c>
      <c r="H111" s="216"/>
      <c r="I111" s="61" t="e">
        <f t="shared" si="6"/>
        <v>#REF!</v>
      </c>
      <c r="J111" s="216" t="e">
        <f>#REF!</f>
        <v>#REF!</v>
      </c>
    </row>
    <row r="112" spans="1:10" ht="51">
      <c r="A112" s="237" t="s">
        <v>314</v>
      </c>
      <c r="B112" s="229" t="s">
        <v>80</v>
      </c>
      <c r="C112" s="230" t="s">
        <v>23</v>
      </c>
      <c r="D112" s="230" t="s">
        <v>18</v>
      </c>
      <c r="E112" s="230" t="s">
        <v>308</v>
      </c>
      <c r="F112" s="230" t="s">
        <v>43</v>
      </c>
      <c r="G112" s="216">
        <f>G117</f>
        <v>0</v>
      </c>
      <c r="H112" s="216"/>
      <c r="I112" s="61">
        <f t="shared" si="6"/>
        <v>473.22</v>
      </c>
      <c r="J112" s="216">
        <f>J117</f>
        <v>473.22</v>
      </c>
    </row>
    <row r="113" spans="1:10" ht="76.5">
      <c r="A113" s="198" t="s">
        <v>396</v>
      </c>
      <c r="B113" s="218" t="s">
        <v>80</v>
      </c>
      <c r="C113" s="218" t="s">
        <v>19</v>
      </c>
      <c r="D113" s="218" t="s">
        <v>56</v>
      </c>
      <c r="E113" s="218" t="s">
        <v>374</v>
      </c>
      <c r="F113" s="218" t="s">
        <v>43</v>
      </c>
      <c r="G113" s="216"/>
      <c r="H113" s="216"/>
      <c r="I113" s="61">
        <f t="shared" si="6"/>
        <v>0</v>
      </c>
      <c r="J113" s="211">
        <f>J114</f>
        <v>0</v>
      </c>
    </row>
    <row r="114" spans="1:10" ht="114.75">
      <c r="A114" s="233" t="s">
        <v>397</v>
      </c>
      <c r="B114" s="229" t="s">
        <v>80</v>
      </c>
      <c r="C114" s="229" t="s">
        <v>19</v>
      </c>
      <c r="D114" s="229" t="s">
        <v>56</v>
      </c>
      <c r="E114" s="229" t="s">
        <v>376</v>
      </c>
      <c r="F114" s="229" t="s">
        <v>43</v>
      </c>
      <c r="G114" s="216"/>
      <c r="H114" s="216"/>
      <c r="I114" s="61">
        <f t="shared" si="6"/>
        <v>0</v>
      </c>
      <c r="J114" s="216">
        <f>J115+J116</f>
        <v>0</v>
      </c>
    </row>
    <row r="115" spans="1:10" ht="25.5">
      <c r="A115" s="233" t="s">
        <v>392</v>
      </c>
      <c r="B115" s="229" t="s">
        <v>80</v>
      </c>
      <c r="C115" s="229" t="s">
        <v>19</v>
      </c>
      <c r="D115" s="229" t="s">
        <v>56</v>
      </c>
      <c r="E115" s="229" t="s">
        <v>376</v>
      </c>
      <c r="F115" s="229" t="s">
        <v>132</v>
      </c>
      <c r="G115" s="216"/>
      <c r="H115" s="216"/>
      <c r="I115" s="61">
        <f t="shared" si="6"/>
        <v>0</v>
      </c>
      <c r="J115" s="216"/>
    </row>
    <row r="116" spans="1:10" ht="76.5">
      <c r="A116" s="213" t="s">
        <v>390</v>
      </c>
      <c r="B116" s="229" t="s">
        <v>80</v>
      </c>
      <c r="C116" s="229" t="s">
        <v>19</v>
      </c>
      <c r="D116" s="229" t="s">
        <v>56</v>
      </c>
      <c r="E116" s="229" t="s">
        <v>376</v>
      </c>
      <c r="F116" s="229" t="s">
        <v>388</v>
      </c>
      <c r="G116" s="216"/>
      <c r="H116" s="216"/>
      <c r="I116" s="61">
        <f t="shared" si="6"/>
        <v>0</v>
      </c>
      <c r="J116" s="216"/>
    </row>
    <row r="117" spans="1:10" ht="25.5">
      <c r="A117" s="248" t="s">
        <v>294</v>
      </c>
      <c r="B117" s="218" t="s">
        <v>80</v>
      </c>
      <c r="C117" s="231" t="s">
        <v>23</v>
      </c>
      <c r="D117" s="231" t="s">
        <v>16</v>
      </c>
      <c r="E117" s="231" t="s">
        <v>42</v>
      </c>
      <c r="F117" s="231" t="s">
        <v>43</v>
      </c>
      <c r="G117" s="211">
        <f>G118</f>
        <v>0</v>
      </c>
      <c r="H117" s="211"/>
      <c r="I117" s="61">
        <f t="shared" si="6"/>
        <v>473.22</v>
      </c>
      <c r="J117" s="211">
        <f>J118</f>
        <v>473.22</v>
      </c>
    </row>
    <row r="118" spans="1:10" ht="38.25">
      <c r="A118" s="223" t="s">
        <v>295</v>
      </c>
      <c r="B118" s="229" t="s">
        <v>80</v>
      </c>
      <c r="C118" s="230" t="s">
        <v>23</v>
      </c>
      <c r="D118" s="230" t="s">
        <v>18</v>
      </c>
      <c r="E118" s="230" t="s">
        <v>42</v>
      </c>
      <c r="F118" s="230" t="s">
        <v>43</v>
      </c>
      <c r="G118" s="216">
        <f>G119</f>
        <v>0</v>
      </c>
      <c r="H118" s="216"/>
      <c r="I118" s="61">
        <f t="shared" si="6"/>
        <v>473.22</v>
      </c>
      <c r="J118" s="216">
        <f>J119</f>
        <v>473.22</v>
      </c>
    </row>
    <row r="119" spans="1:10" ht="38.25">
      <c r="A119" s="227" t="s">
        <v>296</v>
      </c>
      <c r="B119" s="229" t="s">
        <v>80</v>
      </c>
      <c r="C119" s="230" t="s">
        <v>23</v>
      </c>
      <c r="D119" s="230" t="s">
        <v>18</v>
      </c>
      <c r="E119" s="230" t="s">
        <v>319</v>
      </c>
      <c r="F119" s="230" t="s">
        <v>43</v>
      </c>
      <c r="G119" s="216">
        <v>0</v>
      </c>
      <c r="H119" s="216"/>
      <c r="I119" s="61">
        <f t="shared" si="6"/>
        <v>473.22</v>
      </c>
      <c r="J119" s="216">
        <f>J120</f>
        <v>473.22</v>
      </c>
    </row>
    <row r="120" spans="1:10" ht="12.75">
      <c r="A120" s="227" t="s">
        <v>128</v>
      </c>
      <c r="B120" s="229" t="s">
        <v>80</v>
      </c>
      <c r="C120" s="230" t="s">
        <v>23</v>
      </c>
      <c r="D120" s="230" t="s">
        <v>18</v>
      </c>
      <c r="E120" s="230" t="s">
        <v>319</v>
      </c>
      <c r="F120" s="230" t="s">
        <v>133</v>
      </c>
      <c r="G120" s="216">
        <f>G121</f>
        <v>100.12</v>
      </c>
      <c r="H120" s="216"/>
      <c r="I120" s="61">
        <f t="shared" si="6"/>
        <v>473.22</v>
      </c>
      <c r="J120" s="216">
        <v>473.22</v>
      </c>
    </row>
    <row r="121" spans="1:10" ht="12.75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227</v>
      </c>
      <c r="F121" s="230" t="s">
        <v>43</v>
      </c>
      <c r="G121" s="216">
        <f>G122</f>
        <v>100.12</v>
      </c>
      <c r="H121" s="216"/>
      <c r="I121" s="61">
        <f t="shared" si="6"/>
        <v>0</v>
      </c>
      <c r="J121" s="216">
        <f>J122</f>
        <v>0</v>
      </c>
    </row>
    <row r="122" spans="1:10" ht="38.25">
      <c r="A122" s="227" t="s">
        <v>245</v>
      </c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>
        <f>G123</f>
        <v>100.12</v>
      </c>
      <c r="H122" s="216"/>
      <c r="I122" s="61">
        <f t="shared" si="6"/>
        <v>0</v>
      </c>
      <c r="J122" s="216">
        <f>J123</f>
        <v>0</v>
      </c>
    </row>
    <row r="123" spans="1:10" ht="51">
      <c r="A123" s="227" t="s">
        <v>213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133</v>
      </c>
      <c r="G123" s="216">
        <v>100.12</v>
      </c>
      <c r="H123" s="216"/>
      <c r="I123" s="61">
        <f t="shared" si="6"/>
        <v>0</v>
      </c>
      <c r="J123" s="216">
        <v>0</v>
      </c>
    </row>
    <row r="124" spans="1:10" ht="12.75">
      <c r="A124" s="232" t="s">
        <v>431</v>
      </c>
      <c r="B124" s="218" t="s">
        <v>80</v>
      </c>
      <c r="C124" s="231" t="s">
        <v>23</v>
      </c>
      <c r="D124" s="231" t="s">
        <v>16</v>
      </c>
      <c r="E124" s="231" t="s">
        <v>394</v>
      </c>
      <c r="F124" s="231" t="s">
        <v>43</v>
      </c>
      <c r="G124" s="211"/>
      <c r="H124" s="211">
        <f>H125</f>
        <v>373.38</v>
      </c>
      <c r="I124" s="211">
        <f>J124-H124</f>
        <v>-225</v>
      </c>
      <c r="J124" s="211">
        <f>J125</f>
        <v>148.38</v>
      </c>
    </row>
    <row r="125" spans="1:10" ht="12.75">
      <c r="A125" s="227" t="s">
        <v>128</v>
      </c>
      <c r="B125" s="229" t="s">
        <v>80</v>
      </c>
      <c r="C125" s="230" t="s">
        <v>23</v>
      </c>
      <c r="D125" s="230" t="s">
        <v>18</v>
      </c>
      <c r="E125" s="230" t="s">
        <v>394</v>
      </c>
      <c r="F125" s="230" t="s">
        <v>43</v>
      </c>
      <c r="G125" s="216"/>
      <c r="H125" s="216">
        <f>H126</f>
        <v>373.38</v>
      </c>
      <c r="I125" s="216">
        <f>J125-H125</f>
        <v>-225</v>
      </c>
      <c r="J125" s="216">
        <f>J126</f>
        <v>148.38</v>
      </c>
    </row>
    <row r="126" spans="1:10" ht="51">
      <c r="A126" s="233" t="s">
        <v>405</v>
      </c>
      <c r="B126" s="229" t="s">
        <v>80</v>
      </c>
      <c r="C126" s="230" t="s">
        <v>23</v>
      </c>
      <c r="D126" s="230" t="s">
        <v>18</v>
      </c>
      <c r="E126" s="230" t="s">
        <v>344</v>
      </c>
      <c r="F126" s="230" t="s">
        <v>43</v>
      </c>
      <c r="G126" s="216"/>
      <c r="H126" s="216">
        <f>H127</f>
        <v>373.38</v>
      </c>
      <c r="I126" s="216">
        <f>J126-H126</f>
        <v>-225</v>
      </c>
      <c r="J126" s="216">
        <f>J127</f>
        <v>148.38</v>
      </c>
    </row>
    <row r="127" spans="1:10" ht="38.25">
      <c r="A127" s="233" t="s">
        <v>432</v>
      </c>
      <c r="B127" s="229" t="s">
        <v>80</v>
      </c>
      <c r="C127" s="229" t="s">
        <v>23</v>
      </c>
      <c r="D127" s="229" t="s">
        <v>18</v>
      </c>
      <c r="E127" s="230" t="s">
        <v>354</v>
      </c>
      <c r="F127" s="230" t="s">
        <v>43</v>
      </c>
      <c r="G127" s="216"/>
      <c r="H127" s="216">
        <f>H128</f>
        <v>373.38</v>
      </c>
      <c r="I127" s="25">
        <f t="shared" si="6"/>
        <v>-225</v>
      </c>
      <c r="J127" s="216">
        <f>J128</f>
        <v>148.38</v>
      </c>
    </row>
    <row r="128" spans="1:10" ht="25.5">
      <c r="A128" s="223" t="s">
        <v>433</v>
      </c>
      <c r="B128" s="229" t="s">
        <v>80</v>
      </c>
      <c r="C128" s="229" t="s">
        <v>23</v>
      </c>
      <c r="D128" s="229" t="s">
        <v>18</v>
      </c>
      <c r="E128" s="230" t="s">
        <v>356</v>
      </c>
      <c r="F128" s="230" t="s">
        <v>43</v>
      </c>
      <c r="G128" s="216"/>
      <c r="H128" s="216">
        <f>H129</f>
        <v>373.38</v>
      </c>
      <c r="I128" s="25">
        <f t="shared" si="6"/>
        <v>-225</v>
      </c>
      <c r="J128" s="216">
        <f>J129</f>
        <v>148.38</v>
      </c>
    </row>
    <row r="129" spans="1:10" ht="38.25">
      <c r="A129" s="233" t="s">
        <v>296</v>
      </c>
      <c r="B129" s="229" t="s">
        <v>80</v>
      </c>
      <c r="C129" s="229" t="s">
        <v>23</v>
      </c>
      <c r="D129" s="229" t="s">
        <v>18</v>
      </c>
      <c r="E129" s="230" t="s">
        <v>356</v>
      </c>
      <c r="F129" s="230" t="s">
        <v>133</v>
      </c>
      <c r="G129" s="216"/>
      <c r="H129" s="216">
        <v>373.38</v>
      </c>
      <c r="I129" s="25">
        <f t="shared" si="6"/>
        <v>-225</v>
      </c>
      <c r="J129" s="216">
        <v>148.38</v>
      </c>
    </row>
    <row r="130" spans="1:10" ht="63.75">
      <c r="A130" s="198" t="s">
        <v>322</v>
      </c>
      <c r="B130" s="218" t="s">
        <v>80</v>
      </c>
      <c r="C130" s="231" t="s">
        <v>20</v>
      </c>
      <c r="D130" s="231" t="s">
        <v>16</v>
      </c>
      <c r="E130" s="231" t="s">
        <v>42</v>
      </c>
      <c r="F130" s="231" t="s">
        <v>43</v>
      </c>
      <c r="G130" s="211">
        <f>G131+G136</f>
        <v>89.2</v>
      </c>
      <c r="H130" s="211"/>
      <c r="I130" s="25">
        <f t="shared" si="6"/>
        <v>89.2</v>
      </c>
      <c r="J130" s="211">
        <f>J131+J136</f>
        <v>89.2</v>
      </c>
    </row>
    <row r="131" spans="1:10" ht="51">
      <c r="A131" s="237" t="s">
        <v>314</v>
      </c>
      <c r="B131" s="229" t="s">
        <v>80</v>
      </c>
      <c r="C131" s="230" t="s">
        <v>20</v>
      </c>
      <c r="D131" s="230" t="s">
        <v>16</v>
      </c>
      <c r="E131" s="230" t="s">
        <v>308</v>
      </c>
      <c r="F131" s="230" t="s">
        <v>43</v>
      </c>
      <c r="G131" s="216">
        <f>G132</f>
        <v>0</v>
      </c>
      <c r="H131" s="216"/>
      <c r="I131" s="25">
        <f t="shared" si="6"/>
        <v>89.2</v>
      </c>
      <c r="J131" s="216">
        <f>J132</f>
        <v>89.2</v>
      </c>
    </row>
    <row r="132" spans="1:10" ht="89.25">
      <c r="A132" s="233" t="s">
        <v>323</v>
      </c>
      <c r="B132" s="229" t="s">
        <v>80</v>
      </c>
      <c r="C132" s="230" t="s">
        <v>20</v>
      </c>
      <c r="D132" s="230" t="s">
        <v>20</v>
      </c>
      <c r="E132" s="230" t="s">
        <v>42</v>
      </c>
      <c r="F132" s="230" t="s">
        <v>43</v>
      </c>
      <c r="G132" s="216">
        <f>G133</f>
        <v>0</v>
      </c>
      <c r="H132" s="216"/>
      <c r="I132" s="25">
        <f t="shared" si="6"/>
        <v>89.2</v>
      </c>
      <c r="J132" s="216">
        <f>J133</f>
        <v>89.2</v>
      </c>
    </row>
    <row r="133" spans="1:10" ht="51">
      <c r="A133" s="233" t="s">
        <v>212</v>
      </c>
      <c r="B133" s="229" t="s">
        <v>80</v>
      </c>
      <c r="C133" s="230" t="s">
        <v>20</v>
      </c>
      <c r="D133" s="230" t="s">
        <v>20</v>
      </c>
      <c r="E133" s="230" t="s">
        <v>321</v>
      </c>
      <c r="F133" s="230" t="s">
        <v>43</v>
      </c>
      <c r="G133" s="216">
        <f>G134+G135</f>
        <v>0</v>
      </c>
      <c r="H133" s="216"/>
      <c r="I133" s="25">
        <f t="shared" si="6"/>
        <v>89.2</v>
      </c>
      <c r="J133" s="216">
        <f>J134+J135</f>
        <v>89.2</v>
      </c>
    </row>
    <row r="134" spans="1:10" ht="51">
      <c r="A134" s="233" t="s">
        <v>212</v>
      </c>
      <c r="B134" s="229" t="s">
        <v>80</v>
      </c>
      <c r="C134" s="230" t="s">
        <v>20</v>
      </c>
      <c r="D134" s="230" t="s">
        <v>20</v>
      </c>
      <c r="E134" s="230" t="s">
        <v>321</v>
      </c>
      <c r="F134" s="230" t="s">
        <v>132</v>
      </c>
      <c r="G134" s="216">
        <v>0</v>
      </c>
      <c r="H134" s="216"/>
      <c r="I134" s="25">
        <f t="shared" si="6"/>
        <v>88.2</v>
      </c>
      <c r="J134" s="216">
        <v>88.2</v>
      </c>
    </row>
    <row r="135" spans="1:10" ht="51">
      <c r="A135" s="227" t="s">
        <v>277</v>
      </c>
      <c r="B135" s="229" t="s">
        <v>80</v>
      </c>
      <c r="C135" s="230" t="s">
        <v>20</v>
      </c>
      <c r="D135" s="230" t="s">
        <v>20</v>
      </c>
      <c r="E135" s="230" t="s">
        <v>321</v>
      </c>
      <c r="F135" s="230" t="s">
        <v>133</v>
      </c>
      <c r="G135" s="216">
        <v>0</v>
      </c>
      <c r="H135" s="216"/>
      <c r="I135" s="25">
        <f t="shared" si="6"/>
        <v>1</v>
      </c>
      <c r="J135" s="216">
        <v>1</v>
      </c>
    </row>
    <row r="136" spans="1:10" ht="25.5">
      <c r="A136" s="227" t="s">
        <v>46</v>
      </c>
      <c r="B136" s="229" t="s">
        <v>80</v>
      </c>
      <c r="C136" s="230" t="s">
        <v>20</v>
      </c>
      <c r="D136" s="230" t="s">
        <v>20</v>
      </c>
      <c r="E136" s="230" t="s">
        <v>42</v>
      </c>
      <c r="F136" s="230" t="s">
        <v>43</v>
      </c>
      <c r="G136" s="216">
        <f aca="true" t="shared" si="11" ref="G136:J137">G137</f>
        <v>89.2</v>
      </c>
      <c r="H136" s="216"/>
      <c r="I136" s="25">
        <f t="shared" si="6"/>
        <v>0</v>
      </c>
      <c r="J136" s="216">
        <f t="shared" si="11"/>
        <v>0</v>
      </c>
    </row>
    <row r="137" spans="1:10" ht="25.5">
      <c r="A137" s="227" t="s">
        <v>234</v>
      </c>
      <c r="B137" s="229" t="s">
        <v>80</v>
      </c>
      <c r="C137" s="230" t="s">
        <v>20</v>
      </c>
      <c r="D137" s="230" t="s">
        <v>20</v>
      </c>
      <c r="E137" s="230" t="s">
        <v>233</v>
      </c>
      <c r="F137" s="230" t="s">
        <v>43</v>
      </c>
      <c r="G137" s="216">
        <f t="shared" si="11"/>
        <v>89.2</v>
      </c>
      <c r="H137" s="216"/>
      <c r="I137" s="25">
        <f t="shared" si="6"/>
        <v>0</v>
      </c>
      <c r="J137" s="216">
        <f t="shared" si="11"/>
        <v>0</v>
      </c>
    </row>
    <row r="138" spans="1:10" ht="25.5">
      <c r="A138" s="227" t="s">
        <v>232</v>
      </c>
      <c r="B138" s="229" t="s">
        <v>80</v>
      </c>
      <c r="C138" s="230" t="s">
        <v>20</v>
      </c>
      <c r="D138" s="230" t="s">
        <v>20</v>
      </c>
      <c r="E138" s="230" t="s">
        <v>90</v>
      </c>
      <c r="F138" s="230" t="s">
        <v>43</v>
      </c>
      <c r="G138" s="216">
        <f>G139+G140</f>
        <v>89.2</v>
      </c>
      <c r="H138" s="216"/>
      <c r="I138" s="25">
        <f t="shared" si="6"/>
        <v>0</v>
      </c>
      <c r="J138" s="216">
        <f>J139+J140</f>
        <v>0</v>
      </c>
    </row>
    <row r="139" spans="1:10" ht="51">
      <c r="A139" s="227" t="s">
        <v>212</v>
      </c>
      <c r="B139" s="229" t="s">
        <v>80</v>
      </c>
      <c r="C139" s="230" t="s">
        <v>20</v>
      </c>
      <c r="D139" s="230" t="s">
        <v>20</v>
      </c>
      <c r="E139" s="230" t="s">
        <v>90</v>
      </c>
      <c r="F139" s="230" t="s">
        <v>132</v>
      </c>
      <c r="G139" s="216">
        <v>88.2</v>
      </c>
      <c r="H139" s="216"/>
      <c r="I139" s="25">
        <f t="shared" si="6"/>
        <v>0</v>
      </c>
      <c r="J139" s="216">
        <v>0</v>
      </c>
    </row>
    <row r="140" spans="1:10" ht="51">
      <c r="A140" s="227" t="s">
        <v>213</v>
      </c>
      <c r="B140" s="229" t="s">
        <v>80</v>
      </c>
      <c r="C140" s="230" t="s">
        <v>20</v>
      </c>
      <c r="D140" s="230" t="s">
        <v>20</v>
      </c>
      <c r="E140" s="230" t="s">
        <v>90</v>
      </c>
      <c r="F140" s="230" t="s">
        <v>133</v>
      </c>
      <c r="G140" s="216">
        <v>1</v>
      </c>
      <c r="H140" s="216"/>
      <c r="I140" s="25">
        <f t="shared" si="6"/>
        <v>0</v>
      </c>
      <c r="J140" s="216">
        <v>0</v>
      </c>
    </row>
    <row r="141" spans="1:10" ht="25.5">
      <c r="A141" s="232" t="s">
        <v>46</v>
      </c>
      <c r="B141" s="218" t="s">
        <v>80</v>
      </c>
      <c r="C141" s="231" t="s">
        <v>20</v>
      </c>
      <c r="D141" s="231" t="s">
        <v>20</v>
      </c>
      <c r="E141" s="231" t="s">
        <v>394</v>
      </c>
      <c r="F141" s="231" t="s">
        <v>43</v>
      </c>
      <c r="G141" s="211"/>
      <c r="H141" s="211">
        <f>H142</f>
        <v>109.23</v>
      </c>
      <c r="I141" s="61">
        <f t="shared" si="6"/>
        <v>-106.23</v>
      </c>
      <c r="J141" s="211">
        <f>J142</f>
        <v>3</v>
      </c>
    </row>
    <row r="142" spans="1:10" ht="51">
      <c r="A142" s="233" t="s">
        <v>405</v>
      </c>
      <c r="B142" s="229" t="s">
        <v>80</v>
      </c>
      <c r="C142" s="230" t="s">
        <v>20</v>
      </c>
      <c r="D142" s="230" t="s">
        <v>20</v>
      </c>
      <c r="E142" s="230" t="s">
        <v>344</v>
      </c>
      <c r="F142" s="230" t="s">
        <v>43</v>
      </c>
      <c r="G142" s="216"/>
      <c r="H142" s="216">
        <f>H143</f>
        <v>109.23</v>
      </c>
      <c r="I142" s="25">
        <f t="shared" si="6"/>
        <v>-106.23</v>
      </c>
      <c r="J142" s="216">
        <f>J143</f>
        <v>3</v>
      </c>
    </row>
    <row r="143" spans="1:10" ht="63.75">
      <c r="A143" s="233" t="s">
        <v>322</v>
      </c>
      <c r="B143" s="229" t="s">
        <v>80</v>
      </c>
      <c r="C143" s="230" t="s">
        <v>20</v>
      </c>
      <c r="D143" s="230" t="s">
        <v>20</v>
      </c>
      <c r="E143" s="230" t="s">
        <v>366</v>
      </c>
      <c r="F143" s="230" t="s">
        <v>43</v>
      </c>
      <c r="G143" s="216"/>
      <c r="H143" s="216">
        <f>H145</f>
        <v>109.23</v>
      </c>
      <c r="I143" s="25">
        <f t="shared" si="6"/>
        <v>-106.23</v>
      </c>
      <c r="J143" s="216">
        <f>J145</f>
        <v>3</v>
      </c>
    </row>
    <row r="144" spans="1:10" ht="12.75">
      <c r="A144" s="237"/>
      <c r="B144" s="229"/>
      <c r="C144" s="230"/>
      <c r="D144" s="230"/>
      <c r="E144" s="230"/>
      <c r="F144" s="230"/>
      <c r="G144" s="216"/>
      <c r="H144" s="216"/>
      <c r="I144" s="61">
        <f t="shared" si="6"/>
        <v>0</v>
      </c>
      <c r="J144" s="216"/>
    </row>
    <row r="145" spans="1:10" ht="89.25">
      <c r="A145" s="233" t="s">
        <v>323</v>
      </c>
      <c r="B145" s="229" t="s">
        <v>80</v>
      </c>
      <c r="C145" s="230" t="s">
        <v>20</v>
      </c>
      <c r="D145" s="230" t="s">
        <v>20</v>
      </c>
      <c r="E145" s="230" t="s">
        <v>368</v>
      </c>
      <c r="F145" s="230" t="s">
        <v>43</v>
      </c>
      <c r="G145" s="216"/>
      <c r="H145" s="216">
        <f>H146+H147+H148</f>
        <v>109.23</v>
      </c>
      <c r="I145" s="25">
        <f t="shared" si="6"/>
        <v>-106.23</v>
      </c>
      <c r="J145" s="216">
        <f>J146+J147+J148</f>
        <v>3</v>
      </c>
    </row>
    <row r="146" spans="1:10" ht="25.5">
      <c r="A146" s="233" t="s">
        <v>392</v>
      </c>
      <c r="B146" s="229" t="s">
        <v>80</v>
      </c>
      <c r="C146" s="230" t="s">
        <v>20</v>
      </c>
      <c r="D146" s="230" t="s">
        <v>20</v>
      </c>
      <c r="E146" s="230" t="s">
        <v>368</v>
      </c>
      <c r="F146" s="230" t="s">
        <v>132</v>
      </c>
      <c r="G146" s="216"/>
      <c r="H146" s="216">
        <v>81.59</v>
      </c>
      <c r="I146" s="25">
        <f t="shared" si="6"/>
        <v>-81.59</v>
      </c>
      <c r="J146" s="216">
        <v>0</v>
      </c>
    </row>
    <row r="147" spans="1:10" ht="76.5">
      <c r="A147" s="213" t="s">
        <v>390</v>
      </c>
      <c r="B147" s="229" t="s">
        <v>80</v>
      </c>
      <c r="C147" s="230" t="s">
        <v>20</v>
      </c>
      <c r="D147" s="230" t="s">
        <v>20</v>
      </c>
      <c r="E147" s="230" t="s">
        <v>368</v>
      </c>
      <c r="F147" s="230" t="s">
        <v>388</v>
      </c>
      <c r="G147" s="216"/>
      <c r="H147" s="216">
        <v>24.64</v>
      </c>
      <c r="I147" s="25">
        <f t="shared" si="6"/>
        <v>-24.64</v>
      </c>
      <c r="J147" s="216">
        <v>0</v>
      </c>
    </row>
    <row r="148" spans="1:10" ht="51">
      <c r="A148" s="227" t="s">
        <v>277</v>
      </c>
      <c r="B148" s="229" t="s">
        <v>80</v>
      </c>
      <c r="C148" s="230" t="s">
        <v>20</v>
      </c>
      <c r="D148" s="230" t="s">
        <v>20</v>
      </c>
      <c r="E148" s="230" t="s">
        <v>368</v>
      </c>
      <c r="F148" s="230" t="s">
        <v>133</v>
      </c>
      <c r="G148" s="216"/>
      <c r="H148" s="216">
        <v>3</v>
      </c>
      <c r="I148" s="25">
        <f t="shared" si="6"/>
        <v>0</v>
      </c>
      <c r="J148" s="216">
        <v>3</v>
      </c>
    </row>
    <row r="149" spans="1:10" ht="12.75">
      <c r="A149" s="245" t="s">
        <v>238</v>
      </c>
      <c r="B149" s="218" t="s">
        <v>80</v>
      </c>
      <c r="C149" s="218" t="s">
        <v>24</v>
      </c>
      <c r="D149" s="218" t="s">
        <v>16</v>
      </c>
      <c r="E149" s="218" t="s">
        <v>42</v>
      </c>
      <c r="F149" s="218" t="s">
        <v>43</v>
      </c>
      <c r="G149" s="211">
        <f>G151+G163+G171</f>
        <v>364.90999999999997</v>
      </c>
      <c r="H149" s="211"/>
      <c r="I149" s="25">
        <f t="shared" si="6"/>
        <v>435.57</v>
      </c>
      <c r="J149" s="211">
        <f>J151+J163+J171</f>
        <v>435.57</v>
      </c>
    </row>
    <row r="150" spans="1:10" ht="12.75">
      <c r="A150" s="227" t="s">
        <v>237</v>
      </c>
      <c r="B150" s="229" t="s">
        <v>80</v>
      </c>
      <c r="C150" s="230" t="s">
        <v>24</v>
      </c>
      <c r="D150" s="230" t="s">
        <v>16</v>
      </c>
      <c r="E150" s="230" t="s">
        <v>42</v>
      </c>
      <c r="F150" s="230" t="s">
        <v>43</v>
      </c>
      <c r="G150" s="216">
        <f>G151</f>
        <v>236.57</v>
      </c>
      <c r="H150" s="216"/>
      <c r="I150" s="25">
        <f t="shared" si="6"/>
        <v>435.57</v>
      </c>
      <c r="J150" s="216">
        <f>J151</f>
        <v>435.57</v>
      </c>
    </row>
    <row r="151" spans="1:10" ht="12.75">
      <c r="A151" s="232" t="s">
        <v>48</v>
      </c>
      <c r="B151" s="218" t="s">
        <v>80</v>
      </c>
      <c r="C151" s="231" t="s">
        <v>24</v>
      </c>
      <c r="D151" s="231" t="s">
        <v>15</v>
      </c>
      <c r="E151" s="231" t="s">
        <v>42</v>
      </c>
      <c r="F151" s="231" t="s">
        <v>43</v>
      </c>
      <c r="G151" s="211">
        <f>G157+G152</f>
        <v>236.57</v>
      </c>
      <c r="H151" s="211"/>
      <c r="I151" s="25">
        <f aca="true" t="shared" si="12" ref="I151:I202">J151-H151</f>
        <v>435.57</v>
      </c>
      <c r="J151" s="211">
        <f>J157+J152</f>
        <v>435.57</v>
      </c>
    </row>
    <row r="152" spans="1:10" ht="51">
      <c r="A152" s="237" t="s">
        <v>314</v>
      </c>
      <c r="B152" s="229" t="s">
        <v>80</v>
      </c>
      <c r="C152" s="229" t="s">
        <v>24</v>
      </c>
      <c r="D152" s="229" t="s">
        <v>15</v>
      </c>
      <c r="E152" s="229" t="s">
        <v>308</v>
      </c>
      <c r="F152" s="229" t="s">
        <v>43</v>
      </c>
      <c r="G152" s="216">
        <f>G153</f>
        <v>0</v>
      </c>
      <c r="H152" s="216"/>
      <c r="I152" s="25">
        <f t="shared" si="12"/>
        <v>435.57</v>
      </c>
      <c r="J152" s="216">
        <f>J153</f>
        <v>435.57</v>
      </c>
    </row>
    <row r="153" spans="1:10" ht="63.75">
      <c r="A153" s="198" t="s">
        <v>322</v>
      </c>
      <c r="B153" s="218" t="s">
        <v>80</v>
      </c>
      <c r="C153" s="218" t="s">
        <v>24</v>
      </c>
      <c r="D153" s="218" t="s">
        <v>15</v>
      </c>
      <c r="E153" s="218" t="s">
        <v>42</v>
      </c>
      <c r="F153" s="218" t="s">
        <v>43</v>
      </c>
      <c r="G153" s="211">
        <f>G154</f>
        <v>0</v>
      </c>
      <c r="H153" s="211"/>
      <c r="I153" s="25">
        <f t="shared" si="12"/>
        <v>435.57</v>
      </c>
      <c r="J153" s="211">
        <f>J154</f>
        <v>435.57</v>
      </c>
    </row>
    <row r="154" spans="1:10" ht="76.5">
      <c r="A154" s="227" t="s">
        <v>398</v>
      </c>
      <c r="B154" s="229" t="s">
        <v>80</v>
      </c>
      <c r="C154" s="229" t="s">
        <v>24</v>
      </c>
      <c r="D154" s="229" t="s">
        <v>15</v>
      </c>
      <c r="E154" s="229" t="s">
        <v>324</v>
      </c>
      <c r="F154" s="229" t="s">
        <v>43</v>
      </c>
      <c r="G154" s="216">
        <f>G155+G156</f>
        <v>0</v>
      </c>
      <c r="H154" s="216"/>
      <c r="I154" s="25">
        <f t="shared" si="12"/>
        <v>435.57</v>
      </c>
      <c r="J154" s="216">
        <f>J155+J156</f>
        <v>435.57</v>
      </c>
    </row>
    <row r="155" spans="1:10" ht="51">
      <c r="A155" s="227" t="s">
        <v>277</v>
      </c>
      <c r="B155" s="229" t="s">
        <v>80</v>
      </c>
      <c r="C155" s="229" t="s">
        <v>24</v>
      </c>
      <c r="D155" s="229" t="s">
        <v>15</v>
      </c>
      <c r="E155" s="229" t="s">
        <v>324</v>
      </c>
      <c r="F155" s="229" t="s">
        <v>133</v>
      </c>
      <c r="G155" s="216">
        <v>0</v>
      </c>
      <c r="H155" s="216"/>
      <c r="I155" s="25">
        <f t="shared" si="12"/>
        <v>425.57</v>
      </c>
      <c r="J155" s="216">
        <v>425.57</v>
      </c>
    </row>
    <row r="156" spans="1:10" ht="38.25">
      <c r="A156" s="246" t="s">
        <v>246</v>
      </c>
      <c r="B156" s="229" t="s">
        <v>80</v>
      </c>
      <c r="C156" s="229" t="s">
        <v>24</v>
      </c>
      <c r="D156" s="229" t="s">
        <v>15</v>
      </c>
      <c r="E156" s="229" t="s">
        <v>324</v>
      </c>
      <c r="F156" s="229" t="s">
        <v>247</v>
      </c>
      <c r="G156" s="216">
        <v>0</v>
      </c>
      <c r="H156" s="216"/>
      <c r="I156" s="25">
        <f t="shared" si="12"/>
        <v>10</v>
      </c>
      <c r="J156" s="216">
        <v>10</v>
      </c>
    </row>
    <row r="157" spans="1:10" ht="38.25">
      <c r="A157" s="227" t="s">
        <v>49</v>
      </c>
      <c r="B157" s="229" t="s">
        <v>80</v>
      </c>
      <c r="C157" s="230" t="s">
        <v>24</v>
      </c>
      <c r="D157" s="230" t="s">
        <v>15</v>
      </c>
      <c r="E157" s="230" t="s">
        <v>236</v>
      </c>
      <c r="F157" s="230" t="s">
        <v>43</v>
      </c>
      <c r="G157" s="216">
        <f>G158</f>
        <v>236.57</v>
      </c>
      <c r="H157" s="216"/>
      <c r="I157" s="25">
        <f t="shared" si="12"/>
        <v>0</v>
      </c>
      <c r="J157" s="216">
        <f>J158</f>
        <v>0</v>
      </c>
    </row>
    <row r="158" spans="1:10" ht="25.5">
      <c r="A158" s="227" t="s">
        <v>47</v>
      </c>
      <c r="B158" s="229" t="s">
        <v>80</v>
      </c>
      <c r="C158" s="230" t="s">
        <v>24</v>
      </c>
      <c r="D158" s="230" t="s">
        <v>15</v>
      </c>
      <c r="E158" s="230" t="s">
        <v>64</v>
      </c>
      <c r="F158" s="230" t="s">
        <v>43</v>
      </c>
      <c r="G158" s="216">
        <f>G159+G160</f>
        <v>236.57</v>
      </c>
      <c r="H158" s="216"/>
      <c r="I158" s="25">
        <f t="shared" si="12"/>
        <v>0</v>
      </c>
      <c r="J158" s="216">
        <f>J159+J160+J162</f>
        <v>0</v>
      </c>
    </row>
    <row r="159" spans="1:10" ht="51">
      <c r="A159" s="227" t="s">
        <v>212</v>
      </c>
      <c r="B159" s="229" t="s">
        <v>80</v>
      </c>
      <c r="C159" s="230" t="s">
        <v>24</v>
      </c>
      <c r="D159" s="230" t="s">
        <v>15</v>
      </c>
      <c r="E159" s="230" t="s">
        <v>64</v>
      </c>
      <c r="F159" s="230" t="s">
        <v>132</v>
      </c>
      <c r="G159" s="216">
        <v>0</v>
      </c>
      <c r="H159" s="216"/>
      <c r="I159" s="25">
        <f t="shared" si="12"/>
        <v>0</v>
      </c>
      <c r="J159" s="216">
        <v>0</v>
      </c>
    </row>
    <row r="160" spans="1:10" ht="51">
      <c r="A160" s="227" t="s">
        <v>213</v>
      </c>
      <c r="B160" s="229" t="s">
        <v>80</v>
      </c>
      <c r="C160" s="230" t="s">
        <v>24</v>
      </c>
      <c r="D160" s="230" t="s">
        <v>15</v>
      </c>
      <c r="E160" s="230" t="s">
        <v>64</v>
      </c>
      <c r="F160" s="230" t="s">
        <v>133</v>
      </c>
      <c r="G160" s="216">
        <v>236.57</v>
      </c>
      <c r="H160" s="216"/>
      <c r="I160" s="25">
        <f t="shared" si="12"/>
        <v>0</v>
      </c>
      <c r="J160" s="216">
        <v>0</v>
      </c>
    </row>
    <row r="161" spans="1:10" ht="12.75">
      <c r="A161" s="245" t="s">
        <v>238</v>
      </c>
      <c r="B161" s="218" t="s">
        <v>80</v>
      </c>
      <c r="C161" s="218" t="s">
        <v>24</v>
      </c>
      <c r="D161" s="218" t="s">
        <v>16</v>
      </c>
      <c r="E161" s="218" t="s">
        <v>42</v>
      </c>
      <c r="F161" s="218" t="s">
        <v>43</v>
      </c>
      <c r="G161" s="211">
        <f>G163</f>
        <v>12.18</v>
      </c>
      <c r="H161" s="211"/>
      <c r="I161" s="25">
        <f t="shared" si="12"/>
        <v>0</v>
      </c>
      <c r="J161" s="211">
        <f>J163</f>
        <v>0</v>
      </c>
    </row>
    <row r="162" spans="1:10" ht="38.25">
      <c r="A162" s="246" t="s">
        <v>246</v>
      </c>
      <c r="B162" s="229" t="s">
        <v>80</v>
      </c>
      <c r="C162" s="229" t="s">
        <v>24</v>
      </c>
      <c r="D162" s="229" t="s">
        <v>15</v>
      </c>
      <c r="E162" s="229" t="s">
        <v>64</v>
      </c>
      <c r="F162" s="229" t="s">
        <v>247</v>
      </c>
      <c r="G162" s="216">
        <v>0</v>
      </c>
      <c r="H162" s="216"/>
      <c r="I162" s="25">
        <f t="shared" si="12"/>
        <v>0</v>
      </c>
      <c r="J162" s="216">
        <v>0</v>
      </c>
    </row>
    <row r="163" spans="1:10" ht="12.75">
      <c r="A163" s="232" t="s">
        <v>48</v>
      </c>
      <c r="B163" s="218" t="s">
        <v>80</v>
      </c>
      <c r="C163" s="231" t="s">
        <v>24</v>
      </c>
      <c r="D163" s="231" t="s">
        <v>15</v>
      </c>
      <c r="E163" s="231" t="s">
        <v>42</v>
      </c>
      <c r="F163" s="231" t="s">
        <v>43</v>
      </c>
      <c r="G163" s="211">
        <f aca="true" t="shared" si="13" ref="G163:J164">G164</f>
        <v>12.18</v>
      </c>
      <c r="H163" s="211"/>
      <c r="I163" s="25">
        <f t="shared" si="12"/>
        <v>0</v>
      </c>
      <c r="J163" s="211">
        <f t="shared" si="13"/>
        <v>0</v>
      </c>
    </row>
    <row r="164" spans="1:10" ht="12.75">
      <c r="A164" s="249" t="s">
        <v>241</v>
      </c>
      <c r="B164" s="218" t="s">
        <v>80</v>
      </c>
      <c r="C164" s="231" t="s">
        <v>24</v>
      </c>
      <c r="D164" s="231" t="s">
        <v>15</v>
      </c>
      <c r="E164" s="231" t="s">
        <v>240</v>
      </c>
      <c r="F164" s="231" t="s">
        <v>43</v>
      </c>
      <c r="G164" s="211">
        <f t="shared" si="13"/>
        <v>12.18</v>
      </c>
      <c r="H164" s="211"/>
      <c r="I164" s="25">
        <f t="shared" si="12"/>
        <v>0</v>
      </c>
      <c r="J164" s="211">
        <f t="shared" si="13"/>
        <v>0</v>
      </c>
    </row>
    <row r="165" spans="1:10" ht="25.5">
      <c r="A165" s="227" t="s">
        <v>47</v>
      </c>
      <c r="B165" s="229" t="s">
        <v>80</v>
      </c>
      <c r="C165" s="230" t="s">
        <v>24</v>
      </c>
      <c r="D165" s="230" t="s">
        <v>15</v>
      </c>
      <c r="E165" s="230" t="s">
        <v>130</v>
      </c>
      <c r="F165" s="230" t="s">
        <v>43</v>
      </c>
      <c r="G165" s="216">
        <f>G166+G167</f>
        <v>12.18</v>
      </c>
      <c r="H165" s="216"/>
      <c r="I165" s="25">
        <f t="shared" si="12"/>
        <v>0</v>
      </c>
      <c r="J165" s="216">
        <f>J166+J167</f>
        <v>0</v>
      </c>
    </row>
    <row r="166" spans="1:10" ht="51">
      <c r="A166" s="227" t="s">
        <v>212</v>
      </c>
      <c r="B166" s="229" t="s">
        <v>80</v>
      </c>
      <c r="C166" s="230" t="s">
        <v>24</v>
      </c>
      <c r="D166" s="230" t="s">
        <v>15</v>
      </c>
      <c r="E166" s="230" t="s">
        <v>130</v>
      </c>
      <c r="F166" s="230" t="s">
        <v>132</v>
      </c>
      <c r="G166" s="216">
        <v>0</v>
      </c>
      <c r="H166" s="216"/>
      <c r="I166" s="25">
        <f t="shared" si="12"/>
        <v>0</v>
      </c>
      <c r="J166" s="216">
        <v>0</v>
      </c>
    </row>
    <row r="167" spans="1:10" ht="51">
      <c r="A167" s="227" t="s">
        <v>213</v>
      </c>
      <c r="B167" s="229" t="s">
        <v>80</v>
      </c>
      <c r="C167" s="230" t="s">
        <v>24</v>
      </c>
      <c r="D167" s="230" t="s">
        <v>15</v>
      </c>
      <c r="E167" s="230" t="s">
        <v>130</v>
      </c>
      <c r="F167" s="230" t="s">
        <v>133</v>
      </c>
      <c r="G167" s="216">
        <v>12.18</v>
      </c>
      <c r="H167" s="216"/>
      <c r="I167" s="25">
        <f t="shared" si="12"/>
        <v>0</v>
      </c>
      <c r="J167" s="216">
        <v>0</v>
      </c>
    </row>
    <row r="168" spans="1:10" ht="12.75">
      <c r="A168" s="245"/>
      <c r="B168" s="218"/>
      <c r="C168" s="231"/>
      <c r="D168" s="231"/>
      <c r="E168" s="231"/>
      <c r="F168" s="231"/>
      <c r="G168" s="211">
        <f>G170</f>
        <v>116.16</v>
      </c>
      <c r="H168" s="211"/>
      <c r="I168" s="25">
        <f t="shared" si="12"/>
        <v>0</v>
      </c>
      <c r="J168" s="211">
        <f>J170</f>
        <v>0</v>
      </c>
    </row>
    <row r="169" spans="1:10" ht="12.75">
      <c r="A169" s="246"/>
      <c r="B169" s="229"/>
      <c r="C169" s="229"/>
      <c r="D169" s="229"/>
      <c r="E169" s="229"/>
      <c r="F169" s="229"/>
      <c r="G169" s="216">
        <v>0</v>
      </c>
      <c r="H169" s="216"/>
      <c r="I169" s="25">
        <f t="shared" si="12"/>
        <v>4</v>
      </c>
      <c r="J169" s="216">
        <v>4</v>
      </c>
    </row>
    <row r="170" spans="1:10" ht="12.75">
      <c r="A170" s="249" t="s">
        <v>27</v>
      </c>
      <c r="B170" s="218" t="s">
        <v>80</v>
      </c>
      <c r="C170" s="231" t="s">
        <v>24</v>
      </c>
      <c r="D170" s="231" t="s">
        <v>15</v>
      </c>
      <c r="E170" s="231" t="s">
        <v>42</v>
      </c>
      <c r="F170" s="231" t="s">
        <v>43</v>
      </c>
      <c r="G170" s="211">
        <f aca="true" t="shared" si="14" ref="G170:J171">G171</f>
        <v>116.16</v>
      </c>
      <c r="H170" s="211"/>
      <c r="I170" s="25">
        <f t="shared" si="12"/>
        <v>0</v>
      </c>
      <c r="J170" s="211">
        <f t="shared" si="14"/>
        <v>0</v>
      </c>
    </row>
    <row r="171" spans="1:10" ht="12.75">
      <c r="A171" s="232" t="s">
        <v>50</v>
      </c>
      <c r="B171" s="218" t="s">
        <v>80</v>
      </c>
      <c r="C171" s="231" t="s">
        <v>24</v>
      </c>
      <c r="D171" s="231" t="s">
        <v>15</v>
      </c>
      <c r="E171" s="231" t="s">
        <v>239</v>
      </c>
      <c r="F171" s="231" t="s">
        <v>43</v>
      </c>
      <c r="G171" s="211">
        <f t="shared" si="14"/>
        <v>116.16</v>
      </c>
      <c r="H171" s="211"/>
      <c r="I171" s="25">
        <f t="shared" si="12"/>
        <v>0</v>
      </c>
      <c r="J171" s="211">
        <f t="shared" si="14"/>
        <v>0</v>
      </c>
    </row>
    <row r="172" spans="1:10" ht="25.5">
      <c r="A172" s="227" t="s">
        <v>47</v>
      </c>
      <c r="B172" s="229" t="s">
        <v>80</v>
      </c>
      <c r="C172" s="230" t="s">
        <v>24</v>
      </c>
      <c r="D172" s="230" t="s">
        <v>15</v>
      </c>
      <c r="E172" s="230" t="s">
        <v>65</v>
      </c>
      <c r="F172" s="230" t="s">
        <v>43</v>
      </c>
      <c r="G172" s="216">
        <f>G173+G174</f>
        <v>116.16</v>
      </c>
      <c r="H172" s="216"/>
      <c r="I172" s="25">
        <f t="shared" si="12"/>
        <v>0</v>
      </c>
      <c r="J172" s="216">
        <f>J173+J174+J175</f>
        <v>0</v>
      </c>
    </row>
    <row r="173" spans="1:10" ht="51">
      <c r="A173" s="227" t="s">
        <v>212</v>
      </c>
      <c r="B173" s="229" t="s">
        <v>80</v>
      </c>
      <c r="C173" s="230" t="s">
        <v>24</v>
      </c>
      <c r="D173" s="230" t="s">
        <v>15</v>
      </c>
      <c r="E173" s="230" t="s">
        <v>65</v>
      </c>
      <c r="F173" s="230" t="s">
        <v>132</v>
      </c>
      <c r="G173" s="216">
        <v>0</v>
      </c>
      <c r="H173" s="216"/>
      <c r="I173" s="25">
        <f t="shared" si="12"/>
        <v>0</v>
      </c>
      <c r="J173" s="216">
        <v>0</v>
      </c>
    </row>
    <row r="174" spans="1:10" ht="51">
      <c r="A174" s="227" t="s">
        <v>213</v>
      </c>
      <c r="B174" s="229" t="s">
        <v>80</v>
      </c>
      <c r="C174" s="230" t="s">
        <v>24</v>
      </c>
      <c r="D174" s="230" t="s">
        <v>15</v>
      </c>
      <c r="E174" s="230" t="s">
        <v>65</v>
      </c>
      <c r="F174" s="230" t="s">
        <v>133</v>
      </c>
      <c r="G174" s="216">
        <v>116.16</v>
      </c>
      <c r="H174" s="216"/>
      <c r="I174" s="25">
        <f t="shared" si="12"/>
        <v>0</v>
      </c>
      <c r="J174" s="216">
        <v>0</v>
      </c>
    </row>
    <row r="175" spans="1:10" ht="38.25">
      <c r="A175" s="246" t="s">
        <v>246</v>
      </c>
      <c r="B175" s="229" t="s">
        <v>80</v>
      </c>
      <c r="C175" s="229" t="s">
        <v>24</v>
      </c>
      <c r="D175" s="229" t="s">
        <v>15</v>
      </c>
      <c r="E175" s="229" t="s">
        <v>65</v>
      </c>
      <c r="F175" s="229" t="s">
        <v>247</v>
      </c>
      <c r="G175" s="216">
        <v>0</v>
      </c>
      <c r="H175" s="216"/>
      <c r="I175" s="25">
        <f t="shared" si="12"/>
        <v>0</v>
      </c>
      <c r="J175" s="216">
        <v>0</v>
      </c>
    </row>
    <row r="176" spans="1:10" ht="12.75">
      <c r="A176" s="245" t="s">
        <v>238</v>
      </c>
      <c r="B176" s="218" t="s">
        <v>80</v>
      </c>
      <c r="C176" s="218" t="s">
        <v>24</v>
      </c>
      <c r="D176" s="218" t="s">
        <v>16</v>
      </c>
      <c r="E176" s="218" t="s">
        <v>394</v>
      </c>
      <c r="F176" s="218" t="s">
        <v>43</v>
      </c>
      <c r="G176" s="211"/>
      <c r="H176" s="211">
        <f>H177</f>
        <v>325.38</v>
      </c>
      <c r="I176" s="61">
        <f t="shared" si="12"/>
        <v>490.95000000000005</v>
      </c>
      <c r="J176" s="211">
        <f>J177</f>
        <v>816.33</v>
      </c>
    </row>
    <row r="177" spans="1:10" ht="12.75">
      <c r="A177" s="246" t="s">
        <v>27</v>
      </c>
      <c r="B177" s="229" t="s">
        <v>80</v>
      </c>
      <c r="C177" s="229" t="s">
        <v>24</v>
      </c>
      <c r="D177" s="229" t="s">
        <v>15</v>
      </c>
      <c r="E177" s="229" t="s">
        <v>394</v>
      </c>
      <c r="F177" s="229" t="s">
        <v>43</v>
      </c>
      <c r="G177" s="216"/>
      <c r="H177" s="216">
        <f>H178</f>
        <v>325.38</v>
      </c>
      <c r="I177" s="25">
        <f t="shared" si="12"/>
        <v>490.95000000000005</v>
      </c>
      <c r="J177" s="216">
        <f>J178</f>
        <v>816.33</v>
      </c>
    </row>
    <row r="178" spans="1:10" ht="51">
      <c r="A178" s="233" t="s">
        <v>405</v>
      </c>
      <c r="B178" s="229" t="s">
        <v>80</v>
      </c>
      <c r="C178" s="229" t="s">
        <v>24</v>
      </c>
      <c r="D178" s="229" t="s">
        <v>15</v>
      </c>
      <c r="E178" s="229" t="s">
        <v>344</v>
      </c>
      <c r="F178" s="229" t="s">
        <v>43</v>
      </c>
      <c r="G178" s="216"/>
      <c r="H178" s="216">
        <f>H179</f>
        <v>325.38</v>
      </c>
      <c r="I178" s="25">
        <f t="shared" si="12"/>
        <v>490.95000000000005</v>
      </c>
      <c r="J178" s="216">
        <f>J179</f>
        <v>816.33</v>
      </c>
    </row>
    <row r="179" spans="1:10" ht="63.75">
      <c r="A179" s="233" t="s">
        <v>322</v>
      </c>
      <c r="B179" s="229" t="s">
        <v>80</v>
      </c>
      <c r="C179" s="229" t="s">
        <v>24</v>
      </c>
      <c r="D179" s="229" t="s">
        <v>15</v>
      </c>
      <c r="E179" s="229" t="s">
        <v>366</v>
      </c>
      <c r="F179" s="229" t="s">
        <v>43</v>
      </c>
      <c r="G179" s="216"/>
      <c r="H179" s="216">
        <f>H180</f>
        <v>325.38</v>
      </c>
      <c r="I179" s="25">
        <f t="shared" si="12"/>
        <v>490.95000000000005</v>
      </c>
      <c r="J179" s="216">
        <f>J180</f>
        <v>816.33</v>
      </c>
    </row>
    <row r="180" spans="1:10" ht="76.5">
      <c r="A180" s="227" t="s">
        <v>398</v>
      </c>
      <c r="B180" s="229" t="s">
        <v>80</v>
      </c>
      <c r="C180" s="229" t="s">
        <v>24</v>
      </c>
      <c r="D180" s="229" t="s">
        <v>15</v>
      </c>
      <c r="E180" s="229" t="s">
        <v>370</v>
      </c>
      <c r="F180" s="229" t="s">
        <v>43</v>
      </c>
      <c r="G180" s="216"/>
      <c r="H180" s="216">
        <f>H181+H182</f>
        <v>325.38</v>
      </c>
      <c r="I180" s="25">
        <f t="shared" si="12"/>
        <v>490.95000000000005</v>
      </c>
      <c r="J180" s="216">
        <f>J181+J182</f>
        <v>816.33</v>
      </c>
    </row>
    <row r="181" spans="1:10" ht="51">
      <c r="A181" s="227" t="s">
        <v>277</v>
      </c>
      <c r="B181" s="229" t="s">
        <v>80</v>
      </c>
      <c r="C181" s="229" t="s">
        <v>24</v>
      </c>
      <c r="D181" s="229" t="s">
        <v>15</v>
      </c>
      <c r="E181" s="229" t="s">
        <v>370</v>
      </c>
      <c r="F181" s="229" t="s">
        <v>133</v>
      </c>
      <c r="G181" s="216"/>
      <c r="H181" s="216">
        <f>228.47+86.91</f>
        <v>315.38</v>
      </c>
      <c r="I181" s="25">
        <f t="shared" si="12"/>
        <v>490.95000000000005</v>
      </c>
      <c r="J181" s="216">
        <v>806.33</v>
      </c>
    </row>
    <row r="182" spans="1:10" ht="38.25">
      <c r="A182" s="246" t="s">
        <v>399</v>
      </c>
      <c r="B182" s="229" t="s">
        <v>80</v>
      </c>
      <c r="C182" s="229" t="s">
        <v>24</v>
      </c>
      <c r="D182" s="229" t="s">
        <v>15</v>
      </c>
      <c r="E182" s="229" t="s">
        <v>370</v>
      </c>
      <c r="F182" s="229" t="s">
        <v>247</v>
      </c>
      <c r="G182" s="216"/>
      <c r="H182" s="216">
        <v>10</v>
      </c>
      <c r="I182" s="25">
        <f t="shared" si="12"/>
        <v>0</v>
      </c>
      <c r="J182" s="216">
        <v>10</v>
      </c>
    </row>
    <row r="183" spans="1:10" ht="12.75">
      <c r="A183" s="232" t="s">
        <v>127</v>
      </c>
      <c r="B183" s="218" t="s">
        <v>80</v>
      </c>
      <c r="C183" s="231" t="s">
        <v>126</v>
      </c>
      <c r="D183" s="231" t="s">
        <v>16</v>
      </c>
      <c r="E183" s="231" t="s">
        <v>42</v>
      </c>
      <c r="F183" s="231" t="s">
        <v>43</v>
      </c>
      <c r="G183" s="211">
        <f>G184</f>
        <v>769.69</v>
      </c>
      <c r="H183" s="211"/>
      <c r="I183" s="25">
        <f t="shared" si="12"/>
        <v>591.07</v>
      </c>
      <c r="J183" s="211">
        <f>J184</f>
        <v>591.07</v>
      </c>
    </row>
    <row r="184" spans="1:10" ht="25.5">
      <c r="A184" s="227" t="s">
        <v>202</v>
      </c>
      <c r="B184" s="229" t="s">
        <v>80</v>
      </c>
      <c r="C184" s="230" t="s">
        <v>126</v>
      </c>
      <c r="D184" s="230" t="s">
        <v>23</v>
      </c>
      <c r="E184" s="230" t="s">
        <v>42</v>
      </c>
      <c r="F184" s="230" t="s">
        <v>43</v>
      </c>
      <c r="G184" s="216">
        <f>G185+G189</f>
        <v>769.69</v>
      </c>
      <c r="H184" s="216"/>
      <c r="I184" s="25">
        <f t="shared" si="12"/>
        <v>591.07</v>
      </c>
      <c r="J184" s="216">
        <f>J189+J185</f>
        <v>591.07</v>
      </c>
    </row>
    <row r="185" spans="1:10" ht="51">
      <c r="A185" s="237" t="s">
        <v>314</v>
      </c>
      <c r="B185" s="229" t="s">
        <v>80</v>
      </c>
      <c r="C185" s="230" t="s">
        <v>126</v>
      </c>
      <c r="D185" s="230" t="s">
        <v>23</v>
      </c>
      <c r="E185" s="241" t="s">
        <v>308</v>
      </c>
      <c r="F185" s="230" t="s">
        <v>43</v>
      </c>
      <c r="G185" s="216">
        <f aca="true" t="shared" si="15" ref="G185:J187">G186</f>
        <v>0</v>
      </c>
      <c r="H185" s="216"/>
      <c r="I185" s="25">
        <f t="shared" si="12"/>
        <v>591.07</v>
      </c>
      <c r="J185" s="216">
        <f t="shared" si="15"/>
        <v>591.07</v>
      </c>
    </row>
    <row r="186" spans="1:10" ht="63.75">
      <c r="A186" s="198" t="s">
        <v>322</v>
      </c>
      <c r="B186" s="218" t="s">
        <v>80</v>
      </c>
      <c r="C186" s="231" t="s">
        <v>126</v>
      </c>
      <c r="D186" s="231" t="s">
        <v>23</v>
      </c>
      <c r="E186" s="250" t="s">
        <v>42</v>
      </c>
      <c r="F186" s="231" t="s">
        <v>43</v>
      </c>
      <c r="G186" s="211">
        <f t="shared" si="15"/>
        <v>0</v>
      </c>
      <c r="H186" s="211"/>
      <c r="I186" s="25">
        <f t="shared" si="12"/>
        <v>591.07</v>
      </c>
      <c r="J186" s="211">
        <f t="shared" si="15"/>
        <v>591.07</v>
      </c>
    </row>
    <row r="187" spans="1:10" ht="76.5">
      <c r="A187" s="233" t="s">
        <v>328</v>
      </c>
      <c r="B187" s="229" t="s">
        <v>80</v>
      </c>
      <c r="C187" s="230" t="s">
        <v>126</v>
      </c>
      <c r="D187" s="230" t="s">
        <v>23</v>
      </c>
      <c r="E187" s="241" t="s">
        <v>327</v>
      </c>
      <c r="F187" s="230" t="s">
        <v>43</v>
      </c>
      <c r="G187" s="216">
        <f t="shared" si="15"/>
        <v>0</v>
      </c>
      <c r="H187" s="216"/>
      <c r="I187" s="25">
        <f t="shared" si="12"/>
        <v>591.07</v>
      </c>
      <c r="J187" s="216">
        <f t="shared" si="15"/>
        <v>591.07</v>
      </c>
    </row>
    <row r="188" spans="1:10" ht="51">
      <c r="A188" s="233" t="s">
        <v>212</v>
      </c>
      <c r="B188" s="229" t="s">
        <v>80</v>
      </c>
      <c r="C188" s="230" t="s">
        <v>126</v>
      </c>
      <c r="D188" s="230" t="s">
        <v>23</v>
      </c>
      <c r="E188" s="241" t="s">
        <v>327</v>
      </c>
      <c r="F188" s="230" t="s">
        <v>132</v>
      </c>
      <c r="G188" s="216">
        <v>0</v>
      </c>
      <c r="H188" s="216"/>
      <c r="I188" s="25">
        <f t="shared" si="12"/>
        <v>591.07</v>
      </c>
      <c r="J188" s="216">
        <v>591.07</v>
      </c>
    </row>
    <row r="189" spans="1:10" ht="89.25">
      <c r="A189" s="227" t="s">
        <v>244</v>
      </c>
      <c r="B189" s="229" t="s">
        <v>80</v>
      </c>
      <c r="C189" s="230" t="s">
        <v>126</v>
      </c>
      <c r="D189" s="230" t="s">
        <v>23</v>
      </c>
      <c r="E189" s="230" t="s">
        <v>243</v>
      </c>
      <c r="F189" s="230" t="s">
        <v>43</v>
      </c>
      <c r="G189" s="216">
        <f aca="true" t="shared" si="16" ref="G189:J190">G190</f>
        <v>769.69</v>
      </c>
      <c r="H189" s="216"/>
      <c r="I189" s="25">
        <f t="shared" si="12"/>
        <v>0</v>
      </c>
      <c r="J189" s="216">
        <f t="shared" si="16"/>
        <v>0</v>
      </c>
    </row>
    <row r="190" spans="1:10" ht="25.5">
      <c r="A190" s="227" t="s">
        <v>47</v>
      </c>
      <c r="B190" s="229" t="s">
        <v>80</v>
      </c>
      <c r="C190" s="230" t="s">
        <v>126</v>
      </c>
      <c r="D190" s="230" t="s">
        <v>23</v>
      </c>
      <c r="E190" s="230" t="s">
        <v>242</v>
      </c>
      <c r="F190" s="230" t="s">
        <v>43</v>
      </c>
      <c r="G190" s="216">
        <f t="shared" si="16"/>
        <v>769.69</v>
      </c>
      <c r="H190" s="216"/>
      <c r="I190" s="25">
        <f t="shared" si="12"/>
        <v>0</v>
      </c>
      <c r="J190" s="216">
        <f t="shared" si="16"/>
        <v>0</v>
      </c>
    </row>
    <row r="191" spans="1:10" ht="51">
      <c r="A191" s="227" t="s">
        <v>212</v>
      </c>
      <c r="B191" s="229" t="s">
        <v>80</v>
      </c>
      <c r="C191" s="230" t="s">
        <v>126</v>
      </c>
      <c r="D191" s="230" t="s">
        <v>23</v>
      </c>
      <c r="E191" s="230" t="s">
        <v>242</v>
      </c>
      <c r="F191" s="230" t="s">
        <v>132</v>
      </c>
      <c r="G191" s="216">
        <v>769.69</v>
      </c>
      <c r="H191" s="216"/>
      <c r="I191" s="25">
        <f t="shared" si="12"/>
        <v>0</v>
      </c>
      <c r="J191" s="216">
        <v>0</v>
      </c>
    </row>
    <row r="192" spans="1:10" ht="12.75">
      <c r="A192" s="232" t="s">
        <v>127</v>
      </c>
      <c r="B192" s="218" t="s">
        <v>80</v>
      </c>
      <c r="C192" s="231" t="s">
        <v>126</v>
      </c>
      <c r="D192" s="231" t="s">
        <v>16</v>
      </c>
      <c r="E192" s="231" t="s">
        <v>394</v>
      </c>
      <c r="F192" s="231" t="s">
        <v>43</v>
      </c>
      <c r="G192" s="211"/>
      <c r="H192" s="211">
        <f>H193</f>
        <v>942.78</v>
      </c>
      <c r="I192" s="61">
        <f t="shared" si="12"/>
        <v>365.34000000000015</v>
      </c>
      <c r="J192" s="211">
        <f>J193</f>
        <v>1308.1200000000001</v>
      </c>
    </row>
    <row r="193" spans="1:10" ht="25.5">
      <c r="A193" s="227" t="s">
        <v>434</v>
      </c>
      <c r="B193" s="229" t="s">
        <v>80</v>
      </c>
      <c r="C193" s="230" t="s">
        <v>126</v>
      </c>
      <c r="D193" s="230" t="s">
        <v>23</v>
      </c>
      <c r="E193" s="230" t="s">
        <v>394</v>
      </c>
      <c r="F193" s="230" t="s">
        <v>43</v>
      </c>
      <c r="G193" s="216"/>
      <c r="H193" s="216">
        <f>H194</f>
        <v>942.78</v>
      </c>
      <c r="I193" s="25">
        <f t="shared" si="12"/>
        <v>365.34000000000015</v>
      </c>
      <c r="J193" s="216">
        <f>J194</f>
        <v>1308.1200000000001</v>
      </c>
    </row>
    <row r="194" spans="1:10" ht="51">
      <c r="A194" s="233" t="s">
        <v>405</v>
      </c>
      <c r="B194" s="229" t="s">
        <v>80</v>
      </c>
      <c r="C194" s="230" t="s">
        <v>126</v>
      </c>
      <c r="D194" s="230" t="s">
        <v>23</v>
      </c>
      <c r="E194" s="230" t="s">
        <v>435</v>
      </c>
      <c r="F194" s="230" t="s">
        <v>43</v>
      </c>
      <c r="G194" s="216"/>
      <c r="H194" s="216">
        <f>H195</f>
        <v>942.78</v>
      </c>
      <c r="I194" s="25">
        <f t="shared" si="12"/>
        <v>365.34000000000015</v>
      </c>
      <c r="J194" s="216">
        <f>J195</f>
        <v>1308.1200000000001</v>
      </c>
    </row>
    <row r="195" spans="1:10" ht="63.75">
      <c r="A195" s="233" t="s">
        <v>322</v>
      </c>
      <c r="B195" s="229" t="s">
        <v>80</v>
      </c>
      <c r="C195" s="229" t="s">
        <v>126</v>
      </c>
      <c r="D195" s="229" t="s">
        <v>23</v>
      </c>
      <c r="E195" s="229" t="s">
        <v>366</v>
      </c>
      <c r="F195" s="229" t="s">
        <v>43</v>
      </c>
      <c r="G195" s="216"/>
      <c r="H195" s="216">
        <f>H196+H199</f>
        <v>942.78</v>
      </c>
      <c r="I195" s="25">
        <f t="shared" si="12"/>
        <v>365.34000000000015</v>
      </c>
      <c r="J195" s="216">
        <f>J196+J199</f>
        <v>1308.1200000000001</v>
      </c>
    </row>
    <row r="196" spans="1:10" ht="76.5">
      <c r="A196" s="233" t="s">
        <v>328</v>
      </c>
      <c r="B196" s="229" t="s">
        <v>80</v>
      </c>
      <c r="C196" s="229" t="s">
        <v>126</v>
      </c>
      <c r="D196" s="229" t="s">
        <v>23</v>
      </c>
      <c r="E196" s="229" t="s">
        <v>372</v>
      </c>
      <c r="F196" s="229" t="s">
        <v>43</v>
      </c>
      <c r="G196" s="216"/>
      <c r="H196" s="216">
        <f>H197+H198</f>
        <v>942.78</v>
      </c>
      <c r="I196" s="25">
        <f t="shared" si="12"/>
        <v>258.94000000000005</v>
      </c>
      <c r="J196" s="216">
        <f>J197+J198</f>
        <v>1201.72</v>
      </c>
    </row>
    <row r="197" spans="1:10" ht="25.5">
      <c r="A197" s="233" t="s">
        <v>392</v>
      </c>
      <c r="B197" s="229" t="s">
        <v>80</v>
      </c>
      <c r="C197" s="229" t="s">
        <v>126</v>
      </c>
      <c r="D197" s="229" t="s">
        <v>23</v>
      </c>
      <c r="E197" s="229" t="s">
        <v>372</v>
      </c>
      <c r="F197" s="229" t="s">
        <v>132</v>
      </c>
      <c r="G197" s="216"/>
      <c r="H197" s="216">
        <v>716.43</v>
      </c>
      <c r="I197" s="25">
        <f t="shared" si="12"/>
        <v>199.09000000000003</v>
      </c>
      <c r="J197" s="216">
        <v>915.52</v>
      </c>
    </row>
    <row r="198" spans="1:10" ht="76.5">
      <c r="A198" s="213" t="s">
        <v>390</v>
      </c>
      <c r="B198" s="229" t="s">
        <v>80</v>
      </c>
      <c r="C198" s="230" t="s">
        <v>126</v>
      </c>
      <c r="D198" s="230" t="s">
        <v>23</v>
      </c>
      <c r="E198" s="229" t="s">
        <v>372</v>
      </c>
      <c r="F198" s="230" t="s">
        <v>388</v>
      </c>
      <c r="G198" s="216"/>
      <c r="H198" s="216">
        <v>226.35</v>
      </c>
      <c r="I198" s="25">
        <f t="shared" si="12"/>
        <v>59.849999999999994</v>
      </c>
      <c r="J198" s="216">
        <v>286.2</v>
      </c>
    </row>
    <row r="199" spans="1:10" ht="76.5">
      <c r="A199" s="233" t="s">
        <v>328</v>
      </c>
      <c r="B199" s="229" t="s">
        <v>80</v>
      </c>
      <c r="C199" s="229" t="s">
        <v>126</v>
      </c>
      <c r="D199" s="229" t="s">
        <v>23</v>
      </c>
      <c r="E199" s="229" t="s">
        <v>372</v>
      </c>
      <c r="F199" s="229" t="s">
        <v>43</v>
      </c>
      <c r="G199" s="216"/>
      <c r="H199" s="216">
        <f>H200+H201</f>
        <v>0</v>
      </c>
      <c r="I199" s="25">
        <f t="shared" si="12"/>
        <v>106.4</v>
      </c>
      <c r="J199" s="216">
        <f>J200+J201</f>
        <v>106.4</v>
      </c>
    </row>
    <row r="200" spans="1:10" ht="25.5">
      <c r="A200" s="233" t="s">
        <v>392</v>
      </c>
      <c r="B200" s="229" t="s">
        <v>80</v>
      </c>
      <c r="C200" s="229" t="s">
        <v>126</v>
      </c>
      <c r="D200" s="229" t="s">
        <v>23</v>
      </c>
      <c r="E200" s="229" t="s">
        <v>415</v>
      </c>
      <c r="F200" s="229" t="s">
        <v>132</v>
      </c>
      <c r="G200" s="216"/>
      <c r="H200" s="216">
        <v>0</v>
      </c>
      <c r="I200" s="25">
        <f t="shared" si="12"/>
        <v>81.72</v>
      </c>
      <c r="J200" s="216">
        <v>81.72</v>
      </c>
    </row>
    <row r="201" spans="1:10" ht="76.5">
      <c r="A201" s="213" t="s">
        <v>390</v>
      </c>
      <c r="B201" s="229" t="s">
        <v>80</v>
      </c>
      <c r="C201" s="230" t="s">
        <v>126</v>
      </c>
      <c r="D201" s="230" t="s">
        <v>23</v>
      </c>
      <c r="E201" s="229" t="s">
        <v>415</v>
      </c>
      <c r="F201" s="230" t="s">
        <v>388</v>
      </c>
      <c r="G201" s="216"/>
      <c r="H201" s="216">
        <v>0</v>
      </c>
      <c r="I201" s="25">
        <f t="shared" si="12"/>
        <v>24.68</v>
      </c>
      <c r="J201" s="216">
        <v>24.68</v>
      </c>
    </row>
    <row r="202" spans="1:10" ht="12.75">
      <c r="A202" s="82" t="s">
        <v>28</v>
      </c>
      <c r="B202" s="69"/>
      <c r="C202" s="69"/>
      <c r="D202" s="69"/>
      <c r="E202" s="69"/>
      <c r="F202" s="69"/>
      <c r="G202" s="61">
        <f>G183+G149+G130+G102+G93+G85+G10+G73</f>
        <v>4279.68</v>
      </c>
      <c r="H202" s="61">
        <f>H9</f>
        <v>3476.5</v>
      </c>
      <c r="I202" s="61">
        <f t="shared" si="12"/>
        <v>564.8599999999997</v>
      </c>
      <c r="J202" s="61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90" t="s">
        <v>249</v>
      </c>
      <c r="F1" s="290"/>
      <c r="G1" s="290"/>
    </row>
    <row r="2" spans="1:7" ht="30" customHeight="1">
      <c r="A2" s="295" t="s">
        <v>330</v>
      </c>
      <c r="B2" s="295"/>
      <c r="C2" s="295"/>
      <c r="D2" s="295"/>
      <c r="E2" s="295"/>
      <c r="F2" s="295"/>
      <c r="G2" s="295"/>
    </row>
    <row r="3" spans="1:8" ht="12.75" customHeight="1">
      <c r="A3" s="59"/>
      <c r="B3" s="60"/>
      <c r="C3" s="60"/>
      <c r="D3" s="296"/>
      <c r="E3" s="296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196</v>
      </c>
      <c r="E4" s="65" t="s">
        <v>155</v>
      </c>
      <c r="F4" s="55" t="s">
        <v>250</v>
      </c>
      <c r="G4" s="65" t="s">
        <v>251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187</v>
      </c>
      <c r="C12" s="46" t="s">
        <v>188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248</v>
      </c>
      <c r="B13" s="39" t="s">
        <v>186</v>
      </c>
      <c r="C13" s="47" t="s">
        <v>191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248</v>
      </c>
      <c r="B14" s="39" t="s">
        <v>185</v>
      </c>
      <c r="C14" s="47" t="s">
        <v>189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248</v>
      </c>
      <c r="B15" s="39" t="s">
        <v>184</v>
      </c>
      <c r="C15" s="47" t="s">
        <v>190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248</v>
      </c>
      <c r="B16" s="39" t="s">
        <v>183</v>
      </c>
      <c r="C16" s="47" t="s">
        <v>192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336</v>
      </c>
      <c r="C33" s="47" t="s">
        <v>335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178</v>
      </c>
      <c r="C46" s="46" t="s">
        <v>176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177</v>
      </c>
      <c r="C47" s="47" t="s">
        <v>176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338</v>
      </c>
      <c r="C48" s="47" t="s">
        <v>339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94"/>
      <c r="B52" s="282"/>
      <c r="C52" s="292"/>
      <c r="D52" s="293"/>
      <c r="E52" s="32"/>
      <c r="G52" s="30"/>
    </row>
    <row r="53" spans="1:7" ht="15.75">
      <c r="A53" s="294"/>
      <c r="B53" s="292"/>
      <c r="C53" s="292"/>
      <c r="D53" s="293"/>
      <c r="E53" s="32"/>
      <c r="G53" s="30"/>
    </row>
    <row r="54" spans="1:7" ht="12.75" customHeight="1">
      <c r="A54" s="31"/>
      <c r="B54" s="282"/>
      <c r="C54" s="292"/>
      <c r="D54" s="293"/>
      <c r="E54" s="32"/>
      <c r="G54" s="30"/>
    </row>
    <row r="55" spans="1:7" ht="12.75" customHeight="1">
      <c r="A55" s="31"/>
      <c r="B55" s="292"/>
      <c r="C55" s="292"/>
      <c r="D55" s="293"/>
      <c r="E55" s="32"/>
      <c r="G55" s="30"/>
    </row>
    <row r="56" spans="1:7" ht="12.75" customHeight="1">
      <c r="A56" s="31"/>
      <c r="B56" s="282"/>
      <c r="C56" s="292"/>
      <c r="D56" s="293"/>
      <c r="E56" s="32"/>
      <c r="G56" s="30"/>
    </row>
    <row r="57" spans="1:7" ht="15.75">
      <c r="A57" s="31"/>
      <c r="B57" s="292"/>
      <c r="C57" s="292"/>
      <c r="D57" s="293"/>
      <c r="E57" s="32"/>
      <c r="G57" s="30"/>
    </row>
    <row r="58" spans="1:5" ht="26.25" customHeight="1">
      <c r="A58" s="294"/>
      <c r="B58" s="285"/>
      <c r="C58" s="285"/>
      <c r="D58" s="285"/>
      <c r="E58" s="29"/>
    </row>
    <row r="59" ht="15.75">
      <c r="A59" s="294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46"/>
  <sheetViews>
    <sheetView view="pageBreakPreview" zoomScale="130" zoomScaleSheetLayoutView="130" zoomScalePageLayoutView="0" workbookViewId="0" topLeftCell="A14">
      <selection activeCell="F43" sqref="F43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87.75" customHeight="1">
      <c r="C1" s="18"/>
      <c r="D1" s="290" t="s">
        <v>475</v>
      </c>
      <c r="E1" s="291"/>
      <c r="F1" s="291"/>
      <c r="G1" s="291"/>
      <c r="H1" s="291"/>
    </row>
    <row r="2" spans="1:9" s="4" customFormat="1" ht="51" customHeight="1">
      <c r="A2" s="297" t="s">
        <v>476</v>
      </c>
      <c r="B2" s="297"/>
      <c r="C2" s="297"/>
      <c r="D2" s="297"/>
      <c r="E2" s="297"/>
      <c r="F2" s="297"/>
      <c r="G2" s="297"/>
      <c r="H2" s="297"/>
      <c r="I2" s="87"/>
    </row>
    <row r="3" spans="6:8" s="4" customFormat="1" ht="12.75">
      <c r="F3" s="4" t="s">
        <v>409</v>
      </c>
      <c r="H3" s="4" t="s">
        <v>7</v>
      </c>
    </row>
    <row r="4" spans="1:8" s="4" customFormat="1" ht="12.75">
      <c r="A4" s="298" t="s">
        <v>12</v>
      </c>
      <c r="B4" s="298" t="s">
        <v>8</v>
      </c>
      <c r="C4" s="298" t="s">
        <v>9</v>
      </c>
      <c r="D4" s="300" t="s">
        <v>477</v>
      </c>
      <c r="E4" s="301"/>
      <c r="F4" s="301"/>
      <c r="G4" s="202"/>
      <c r="H4" s="203"/>
    </row>
    <row r="5" spans="1:8" s="40" customFormat="1" ht="39" customHeight="1">
      <c r="A5" s="299"/>
      <c r="B5" s="299"/>
      <c r="C5" s="299"/>
      <c r="D5" s="259" t="s">
        <v>464</v>
      </c>
      <c r="E5" s="262" t="s">
        <v>443</v>
      </c>
      <c r="F5" s="262" t="s">
        <v>444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D9+D10+D14</f>
        <v>1706.22</v>
      </c>
      <c r="E7" s="61">
        <f>E9+E10+E14</f>
        <v>414.1</v>
      </c>
      <c r="F7" s="61">
        <f>E7/D7*100</f>
        <v>24.270023795290175</v>
      </c>
      <c r="G7" s="61">
        <f aca="true" t="shared" si="0" ref="G7:G42">H7-F7</f>
        <v>1561.4199762047097</v>
      </c>
      <c r="H7" s="61">
        <f>H9+H10+H14</f>
        <v>1585.6899999999998</v>
      </c>
    </row>
    <row r="8" spans="1:8" s="42" customFormat="1" ht="25.5" hidden="1">
      <c r="A8" s="70" t="s">
        <v>199</v>
      </c>
      <c r="B8" s="71" t="s">
        <v>15</v>
      </c>
      <c r="C8" s="71" t="s">
        <v>17</v>
      </c>
      <c r="D8" s="206"/>
      <c r="E8" s="61">
        <f>F8-D8</f>
        <v>0</v>
      </c>
      <c r="F8" s="61">
        <f aca="true" t="shared" si="1" ref="F8:F43">E8/D8*100</f>
        <v>19.69060518861562</v>
      </c>
      <c r="G8" s="61">
        <f t="shared" si="0"/>
        <v>0</v>
      </c>
      <c r="H8" s="108"/>
    </row>
    <row r="9" spans="1:8" s="42" customFormat="1" ht="25.5">
      <c r="A9" s="70" t="s">
        <v>337</v>
      </c>
      <c r="B9" s="71" t="s">
        <v>15</v>
      </c>
      <c r="C9" s="71" t="s">
        <v>17</v>
      </c>
      <c r="D9" s="207">
        <v>478.95</v>
      </c>
      <c r="E9" s="25">
        <v>116.11</v>
      </c>
      <c r="F9" s="25">
        <f t="shared" si="1"/>
        <v>24.242614051571145</v>
      </c>
      <c r="G9" s="25">
        <f t="shared" si="0"/>
        <v>364.09738594842884</v>
      </c>
      <c r="H9" s="25">
        <v>388.34</v>
      </c>
    </row>
    <row r="10" spans="1:8" s="36" customFormat="1" ht="38.25">
      <c r="A10" s="70" t="s">
        <v>200</v>
      </c>
      <c r="B10" s="71" t="s">
        <v>15</v>
      </c>
      <c r="C10" s="71" t="s">
        <v>19</v>
      </c>
      <c r="D10" s="72">
        <v>1217.27</v>
      </c>
      <c r="E10" s="25">
        <v>297.99</v>
      </c>
      <c r="F10" s="25">
        <f t="shared" si="1"/>
        <v>24.480189276002857</v>
      </c>
      <c r="G10" s="25">
        <f t="shared" si="0"/>
        <v>1162.869810723997</v>
      </c>
      <c r="H10" s="72">
        <v>1187.35</v>
      </c>
    </row>
    <row r="11" spans="1:8" s="36" customFormat="1" ht="12.75" hidden="1">
      <c r="A11" s="70" t="s">
        <v>174</v>
      </c>
      <c r="B11" s="71" t="s">
        <v>15</v>
      </c>
      <c r="C11" s="71" t="s">
        <v>20</v>
      </c>
      <c r="D11" s="72"/>
      <c r="E11" s="25">
        <f>F11-D11</f>
        <v>0</v>
      </c>
      <c r="F11" s="25">
        <f t="shared" si="1"/>
        <v>19.69060518861562</v>
      </c>
      <c r="G11" s="25">
        <f t="shared" si="0"/>
        <v>10</v>
      </c>
      <c r="H11" s="73">
        <v>10</v>
      </c>
    </row>
    <row r="12" spans="1:8" s="36" customFormat="1" ht="12.75" hidden="1">
      <c r="A12" s="70" t="s">
        <v>170</v>
      </c>
      <c r="B12" s="71" t="s">
        <v>15</v>
      </c>
      <c r="C12" s="71" t="s">
        <v>20</v>
      </c>
      <c r="D12" s="72"/>
      <c r="E12" s="25">
        <f>F12-D12</f>
        <v>0</v>
      </c>
      <c r="F12" s="25">
        <f t="shared" si="1"/>
        <v>19.69060518861562</v>
      </c>
      <c r="G12" s="25">
        <f t="shared" si="0"/>
        <v>5</v>
      </c>
      <c r="H12" s="73">
        <v>5</v>
      </c>
    </row>
    <row r="13" spans="1:8" s="36" customFormat="1" ht="12.75" hidden="1">
      <c r="A13" s="70" t="s">
        <v>174</v>
      </c>
      <c r="B13" s="71" t="s">
        <v>15</v>
      </c>
      <c r="C13" s="71" t="s">
        <v>20</v>
      </c>
      <c r="D13" s="72">
        <v>96.07</v>
      </c>
      <c r="E13" s="25">
        <v>96.07</v>
      </c>
      <c r="F13" s="25">
        <f t="shared" si="1"/>
        <v>100</v>
      </c>
      <c r="G13" s="25"/>
      <c r="H13" s="73"/>
    </row>
    <row r="14" spans="1:8" s="36" customFormat="1" ht="12.75">
      <c r="A14" s="70" t="s">
        <v>103</v>
      </c>
      <c r="B14" s="71" t="s">
        <v>15</v>
      </c>
      <c r="C14" s="71" t="s">
        <v>126</v>
      </c>
      <c r="D14" s="72">
        <v>10</v>
      </c>
      <c r="E14" s="25">
        <v>0</v>
      </c>
      <c r="F14" s="25">
        <f t="shared" si="1"/>
        <v>0</v>
      </c>
      <c r="G14" s="25">
        <f t="shared" si="0"/>
        <v>10</v>
      </c>
      <c r="H14" s="73">
        <v>10</v>
      </c>
    </row>
    <row r="15" spans="1:8" s="36" customFormat="1" ht="11.25" customHeight="1" hidden="1">
      <c r="A15" s="70" t="s">
        <v>103</v>
      </c>
      <c r="B15" s="71" t="s">
        <v>15</v>
      </c>
      <c r="C15" s="71" t="s">
        <v>56</v>
      </c>
      <c r="D15" s="72"/>
      <c r="E15" s="61">
        <f>F15-D15</f>
        <v>0</v>
      </c>
      <c r="F15" s="61">
        <f t="shared" si="1"/>
        <v>19.69060518861562</v>
      </c>
      <c r="G15" s="25">
        <f t="shared" si="0"/>
        <v>0</v>
      </c>
      <c r="H15" s="73">
        <v>0</v>
      </c>
    </row>
    <row r="16" spans="1:8" s="36" customFormat="1" ht="12.75">
      <c r="A16" s="68" t="s">
        <v>21</v>
      </c>
      <c r="B16" s="69" t="s">
        <v>17</v>
      </c>
      <c r="C16" s="69" t="s">
        <v>16</v>
      </c>
      <c r="D16" s="61">
        <f>D17</f>
        <v>122.7</v>
      </c>
      <c r="E16" s="61">
        <f>E17</f>
        <v>30.68</v>
      </c>
      <c r="F16" s="61">
        <f t="shared" si="1"/>
        <v>25.004074979625102</v>
      </c>
      <c r="G16" s="61">
        <f t="shared" si="0"/>
        <v>38.6959250203749</v>
      </c>
      <c r="H16" s="61">
        <f>H17</f>
        <v>63.7</v>
      </c>
    </row>
    <row r="17" spans="1:8" s="43" customFormat="1" ht="18.75" customHeight="1">
      <c r="A17" s="70" t="s">
        <v>57</v>
      </c>
      <c r="B17" s="71" t="s">
        <v>17</v>
      </c>
      <c r="C17" s="71" t="s">
        <v>18</v>
      </c>
      <c r="D17" s="72">
        <v>122.7</v>
      </c>
      <c r="E17" s="25">
        <v>30.68</v>
      </c>
      <c r="F17" s="25">
        <f t="shared" si="1"/>
        <v>25.004074979625102</v>
      </c>
      <c r="G17" s="25">
        <f t="shared" si="0"/>
        <v>38.6959250203749</v>
      </c>
      <c r="H17" s="25">
        <v>63.7</v>
      </c>
    </row>
    <row r="18" spans="1:8" s="44" customFormat="1" ht="12.75" hidden="1">
      <c r="A18" s="68" t="s">
        <v>22</v>
      </c>
      <c r="B18" s="69" t="s">
        <v>19</v>
      </c>
      <c r="C18" s="69" t="s">
        <v>16</v>
      </c>
      <c r="D18" s="61"/>
      <c r="E18" s="25">
        <f>F18-D18</f>
        <v>0</v>
      </c>
      <c r="F18" s="25">
        <f t="shared" si="1"/>
        <v>51.121351766513065</v>
      </c>
      <c r="G18" s="25">
        <f t="shared" si="0"/>
        <v>152.41</v>
      </c>
      <c r="H18" s="61">
        <f>H19</f>
        <v>152.41</v>
      </c>
    </row>
    <row r="19" spans="1:8" ht="13.5" customHeight="1" hidden="1">
      <c r="A19" s="74" t="s">
        <v>70</v>
      </c>
      <c r="B19" s="71" t="s">
        <v>19</v>
      </c>
      <c r="C19" s="71" t="s">
        <v>56</v>
      </c>
      <c r="D19" s="72"/>
      <c r="E19" s="25">
        <f>F19-D19</f>
        <v>0</v>
      </c>
      <c r="F19" s="25">
        <f t="shared" si="1"/>
        <v>51.121351766513065</v>
      </c>
      <c r="G19" s="25">
        <f t="shared" si="0"/>
        <v>152.41</v>
      </c>
      <c r="H19" s="73">
        <v>152.41</v>
      </c>
    </row>
    <row r="20" spans="1:8" ht="12.75" hidden="1">
      <c r="A20" s="84" t="s">
        <v>22</v>
      </c>
      <c r="B20" s="95" t="s">
        <v>19</v>
      </c>
      <c r="C20" s="95" t="s">
        <v>16</v>
      </c>
      <c r="D20" s="96"/>
      <c r="E20" s="25">
        <f>F20-D20</f>
        <v>477.8</v>
      </c>
      <c r="F20" s="25">
        <f t="shared" si="1"/>
        <v>51.121351766513065</v>
      </c>
      <c r="G20" s="25">
        <f t="shared" si="0"/>
        <v>-477.8</v>
      </c>
      <c r="H20" s="97">
        <f>H21</f>
        <v>0</v>
      </c>
    </row>
    <row r="21" spans="1:8" ht="12.75" hidden="1">
      <c r="A21" s="74" t="s">
        <v>198</v>
      </c>
      <c r="B21" s="71" t="s">
        <v>19</v>
      </c>
      <c r="C21" s="71" t="s">
        <v>197</v>
      </c>
      <c r="D21" s="72"/>
      <c r="E21" s="25">
        <f>F21-D21</f>
        <v>477.8</v>
      </c>
      <c r="F21" s="25">
        <f t="shared" si="1"/>
        <v>51.121351766513065</v>
      </c>
      <c r="G21" s="25">
        <f t="shared" si="0"/>
        <v>-477.8</v>
      </c>
      <c r="H21" s="73"/>
    </row>
    <row r="22" spans="1:8" ht="25.5">
      <c r="A22" s="84" t="s">
        <v>283</v>
      </c>
      <c r="B22" s="95" t="s">
        <v>18</v>
      </c>
      <c r="C22" s="95" t="s">
        <v>16</v>
      </c>
      <c r="D22" s="96">
        <f>D23+D24</f>
        <v>44</v>
      </c>
      <c r="E22" s="96">
        <f>E23+E24</f>
        <v>0</v>
      </c>
      <c r="F22" s="61">
        <f t="shared" si="1"/>
        <v>0</v>
      </c>
      <c r="G22" s="25"/>
      <c r="H22" s="73"/>
    </row>
    <row r="23" spans="1:8" ht="27.75" customHeight="1">
      <c r="A23" s="74" t="s">
        <v>452</v>
      </c>
      <c r="B23" s="71" t="s">
        <v>18</v>
      </c>
      <c r="C23" s="71" t="s">
        <v>197</v>
      </c>
      <c r="D23" s="72">
        <v>4</v>
      </c>
      <c r="E23" s="25">
        <v>0</v>
      </c>
      <c r="F23" s="25">
        <f t="shared" si="1"/>
        <v>0</v>
      </c>
      <c r="G23" s="25"/>
      <c r="H23" s="73"/>
    </row>
    <row r="24" spans="1:8" ht="14.25" customHeight="1">
      <c r="A24" s="74" t="s">
        <v>483</v>
      </c>
      <c r="B24" s="71" t="s">
        <v>18</v>
      </c>
      <c r="C24" s="71" t="s">
        <v>451</v>
      </c>
      <c r="D24" s="72">
        <v>40</v>
      </c>
      <c r="E24" s="25">
        <v>0</v>
      </c>
      <c r="F24" s="25"/>
      <c r="G24" s="25"/>
      <c r="H24" s="73"/>
    </row>
    <row r="25" spans="1:8" ht="12.75">
      <c r="A25" s="84" t="s">
        <v>22</v>
      </c>
      <c r="B25" s="95" t="s">
        <v>19</v>
      </c>
      <c r="C25" s="95" t="s">
        <v>16</v>
      </c>
      <c r="D25" s="96">
        <f>D26+D27</f>
        <v>517</v>
      </c>
      <c r="E25" s="61">
        <f>E26+E27</f>
        <v>150</v>
      </c>
      <c r="F25" s="61">
        <f t="shared" si="1"/>
        <v>29.013539651837522</v>
      </c>
      <c r="G25" s="25"/>
      <c r="H25" s="73"/>
    </row>
    <row r="26" spans="1:8" ht="12.75">
      <c r="A26" s="74" t="s">
        <v>438</v>
      </c>
      <c r="B26" s="71" t="s">
        <v>19</v>
      </c>
      <c r="C26" s="71" t="s">
        <v>197</v>
      </c>
      <c r="D26" s="72">
        <v>36</v>
      </c>
      <c r="E26" s="25">
        <v>0</v>
      </c>
      <c r="F26" s="25">
        <f t="shared" si="1"/>
        <v>0</v>
      </c>
      <c r="G26" s="25"/>
      <c r="H26" s="73"/>
    </row>
    <row r="27" spans="1:8" ht="12.75">
      <c r="A27" s="74" t="s">
        <v>70</v>
      </c>
      <c r="B27" s="71" t="s">
        <v>19</v>
      </c>
      <c r="C27" s="71" t="s">
        <v>56</v>
      </c>
      <c r="D27" s="72">
        <v>481</v>
      </c>
      <c r="E27" s="25">
        <v>150</v>
      </c>
      <c r="F27" s="25">
        <f t="shared" si="1"/>
        <v>31.185031185031185</v>
      </c>
      <c r="G27" s="25"/>
      <c r="H27" s="73"/>
    </row>
    <row r="28" spans="1:8" ht="12.75">
      <c r="A28" s="68" t="s">
        <v>25</v>
      </c>
      <c r="B28" s="69" t="s">
        <v>23</v>
      </c>
      <c r="C28" s="69" t="s">
        <v>16</v>
      </c>
      <c r="D28" s="61">
        <f>D31+D30</f>
        <v>135.18</v>
      </c>
      <c r="E28" s="61">
        <f>E31</f>
        <v>48.6</v>
      </c>
      <c r="F28" s="61">
        <f t="shared" si="1"/>
        <v>35.95206391478029</v>
      </c>
      <c r="G28" s="61">
        <f t="shared" si="0"/>
        <v>446.9279360852197</v>
      </c>
      <c r="H28" s="61">
        <f>H29+H31+H32</f>
        <v>482.88</v>
      </c>
    </row>
    <row r="29" spans="1:8" s="37" customFormat="1" ht="12.75" hidden="1">
      <c r="A29" s="74" t="s">
        <v>71</v>
      </c>
      <c r="B29" s="71" t="s">
        <v>23</v>
      </c>
      <c r="C29" s="71" t="s">
        <v>17</v>
      </c>
      <c r="D29" s="72"/>
      <c r="E29" s="61">
        <f>F29-D29</f>
        <v>0</v>
      </c>
      <c r="F29" s="61">
        <f t="shared" si="1"/>
        <v>32.35953883875007</v>
      </c>
      <c r="G29" s="25">
        <f t="shared" si="0"/>
        <v>0</v>
      </c>
      <c r="H29" s="25">
        <v>0</v>
      </c>
    </row>
    <row r="30" spans="1:8" s="37" customFormat="1" ht="12.75">
      <c r="A30" s="74" t="s">
        <v>71</v>
      </c>
      <c r="B30" s="71" t="s">
        <v>23</v>
      </c>
      <c r="C30" s="71" t="s">
        <v>17</v>
      </c>
      <c r="D30" s="72">
        <v>0</v>
      </c>
      <c r="E30" s="25">
        <v>0</v>
      </c>
      <c r="F30" s="25" t="e">
        <f t="shared" si="1"/>
        <v>#DIV/0!</v>
      </c>
      <c r="G30" s="25"/>
      <c r="H30" s="25"/>
    </row>
    <row r="31" spans="1:8" ht="14.25" customHeight="1">
      <c r="A31" s="74" t="s">
        <v>128</v>
      </c>
      <c r="B31" s="71" t="s">
        <v>23</v>
      </c>
      <c r="C31" s="71" t="s">
        <v>18</v>
      </c>
      <c r="D31" s="72">
        <v>135.18</v>
      </c>
      <c r="E31" s="25">
        <v>48.6</v>
      </c>
      <c r="F31" s="25">
        <f t="shared" si="1"/>
        <v>35.95206391478029</v>
      </c>
      <c r="G31" s="25">
        <f t="shared" si="0"/>
        <v>446.9279360852197</v>
      </c>
      <c r="H31" s="73">
        <f>108.5+374.38</f>
        <v>482.88</v>
      </c>
    </row>
    <row r="32" spans="1:8" ht="14.25" customHeight="1" hidden="1">
      <c r="A32" s="151" t="s">
        <v>340</v>
      </c>
      <c r="B32" s="71" t="s">
        <v>23</v>
      </c>
      <c r="C32" s="71" t="s">
        <v>23</v>
      </c>
      <c r="D32" s="72"/>
      <c r="E32" s="61">
        <f>F32-D32</f>
        <v>0</v>
      </c>
      <c r="F32" s="61">
        <f t="shared" si="1"/>
        <v>19.69060518861562</v>
      </c>
      <c r="G32" s="25">
        <f t="shared" si="0"/>
        <v>0</v>
      </c>
      <c r="H32" s="73">
        <v>0</v>
      </c>
    </row>
    <row r="33" spans="1:8" s="14" customFormat="1" ht="12.75">
      <c r="A33" s="68" t="s">
        <v>26</v>
      </c>
      <c r="B33" s="69" t="s">
        <v>20</v>
      </c>
      <c r="C33" s="69" t="s">
        <v>16</v>
      </c>
      <c r="D33" s="61">
        <f>D34</f>
        <v>3</v>
      </c>
      <c r="E33" s="61">
        <f>E34</f>
        <v>0</v>
      </c>
      <c r="F33" s="61">
        <f t="shared" si="1"/>
        <v>0</v>
      </c>
      <c r="G33" s="61">
        <f t="shared" si="0"/>
        <v>107.23</v>
      </c>
      <c r="H33" s="61">
        <f>H34</f>
        <v>107.23</v>
      </c>
    </row>
    <row r="34" spans="1:8" ht="15" customHeight="1">
      <c r="A34" s="74" t="s">
        <v>46</v>
      </c>
      <c r="B34" s="71" t="s">
        <v>20</v>
      </c>
      <c r="C34" s="71" t="s">
        <v>20</v>
      </c>
      <c r="D34" s="72">
        <v>3</v>
      </c>
      <c r="E34" s="25">
        <v>0</v>
      </c>
      <c r="F34" s="25">
        <f t="shared" si="1"/>
        <v>0</v>
      </c>
      <c r="G34" s="25">
        <f t="shared" si="0"/>
        <v>107.23</v>
      </c>
      <c r="H34" s="73">
        <v>107.23</v>
      </c>
    </row>
    <row r="35" spans="1:8" s="14" customFormat="1" ht="12.75">
      <c r="A35" s="68" t="s">
        <v>201</v>
      </c>
      <c r="B35" s="69" t="s">
        <v>24</v>
      </c>
      <c r="C35" s="69" t="s">
        <v>16</v>
      </c>
      <c r="D35" s="61">
        <f>D36</f>
        <v>1038.05</v>
      </c>
      <c r="E35" s="61">
        <f>E36</f>
        <v>411.29</v>
      </c>
      <c r="F35" s="61">
        <f t="shared" si="1"/>
        <v>39.62140551996532</v>
      </c>
      <c r="G35" s="61">
        <f t="shared" si="0"/>
        <v>162.09859448003468</v>
      </c>
      <c r="H35" s="61">
        <f>H36</f>
        <v>201.72</v>
      </c>
    </row>
    <row r="36" spans="1:8" ht="12.75">
      <c r="A36" s="74" t="s">
        <v>27</v>
      </c>
      <c r="B36" s="71" t="s">
        <v>24</v>
      </c>
      <c r="C36" s="71" t="s">
        <v>15</v>
      </c>
      <c r="D36" s="72">
        <v>1038.05</v>
      </c>
      <c r="E36" s="25">
        <v>411.29</v>
      </c>
      <c r="F36" s="25">
        <f t="shared" si="1"/>
        <v>39.62140551996532</v>
      </c>
      <c r="G36" s="25">
        <f t="shared" si="0"/>
        <v>162.09859448003468</v>
      </c>
      <c r="H36" s="73">
        <v>201.72</v>
      </c>
    </row>
    <row r="37" spans="1:8" ht="12.75" hidden="1">
      <c r="A37" s="84" t="s">
        <v>125</v>
      </c>
      <c r="B37" s="95" t="s">
        <v>126</v>
      </c>
      <c r="C37" s="95" t="s">
        <v>16</v>
      </c>
      <c r="D37" s="96"/>
      <c r="E37" s="61">
        <f>F37-D37</f>
        <v>0</v>
      </c>
      <c r="F37" s="25">
        <f t="shared" si="1"/>
        <v>34.442367505783935</v>
      </c>
      <c r="G37" s="25">
        <f t="shared" si="0"/>
        <v>0</v>
      </c>
      <c r="H37" s="97">
        <f>H38</f>
        <v>0</v>
      </c>
    </row>
    <row r="38" spans="1:8" ht="12.75" hidden="1">
      <c r="A38" s="74" t="s">
        <v>127</v>
      </c>
      <c r="B38" s="71" t="s">
        <v>126</v>
      </c>
      <c r="C38" s="71" t="s">
        <v>15</v>
      </c>
      <c r="D38" s="72"/>
      <c r="E38" s="61">
        <f>F38-D38</f>
        <v>0</v>
      </c>
      <c r="F38" s="25">
        <f t="shared" si="1"/>
        <v>34.442367505783935</v>
      </c>
      <c r="G38" s="25">
        <f t="shared" si="0"/>
        <v>0</v>
      </c>
      <c r="H38" s="73">
        <v>0</v>
      </c>
    </row>
    <row r="39" spans="1:8" ht="12.75">
      <c r="A39" s="84" t="s">
        <v>449</v>
      </c>
      <c r="B39" s="95" t="s">
        <v>451</v>
      </c>
      <c r="C39" s="95" t="s">
        <v>16</v>
      </c>
      <c r="D39" s="96">
        <f>D40</f>
        <v>90</v>
      </c>
      <c r="E39" s="96">
        <f>E40</f>
        <v>12</v>
      </c>
      <c r="F39" s="61">
        <f t="shared" si="1"/>
        <v>13.333333333333334</v>
      </c>
      <c r="G39" s="25"/>
      <c r="H39" s="73"/>
    </row>
    <row r="40" spans="1:8" ht="12.75">
      <c r="A40" s="74" t="s">
        <v>450</v>
      </c>
      <c r="B40" s="71" t="s">
        <v>451</v>
      </c>
      <c r="C40" s="71" t="s">
        <v>15</v>
      </c>
      <c r="D40" s="72">
        <v>90</v>
      </c>
      <c r="E40" s="25">
        <v>12</v>
      </c>
      <c r="F40" s="25">
        <f t="shared" si="1"/>
        <v>13.333333333333334</v>
      </c>
      <c r="G40" s="25"/>
      <c r="H40" s="73"/>
    </row>
    <row r="41" spans="1:8" ht="12.75">
      <c r="A41" s="84" t="s">
        <v>125</v>
      </c>
      <c r="B41" s="95" t="s">
        <v>126</v>
      </c>
      <c r="C41" s="95" t="s">
        <v>16</v>
      </c>
      <c r="D41" s="96">
        <f>D42</f>
        <v>1713.42</v>
      </c>
      <c r="E41" s="96">
        <f>E42</f>
        <v>533.46</v>
      </c>
      <c r="F41" s="61">
        <f t="shared" si="1"/>
        <v>31.134222782505166</v>
      </c>
      <c r="G41" s="25">
        <f t="shared" si="0"/>
        <v>828.6557772174948</v>
      </c>
      <c r="H41" s="97">
        <f>H42</f>
        <v>859.79</v>
      </c>
    </row>
    <row r="42" spans="1:8" ht="12.75">
      <c r="A42" s="74" t="s">
        <v>202</v>
      </c>
      <c r="B42" s="71" t="s">
        <v>126</v>
      </c>
      <c r="C42" s="71" t="s">
        <v>23</v>
      </c>
      <c r="D42" s="72">
        <v>1713.42</v>
      </c>
      <c r="E42" s="25">
        <v>533.46</v>
      </c>
      <c r="F42" s="25">
        <f t="shared" si="1"/>
        <v>31.134222782505166</v>
      </c>
      <c r="G42" s="25">
        <f t="shared" si="0"/>
        <v>828.6557772174948</v>
      </c>
      <c r="H42" s="73">
        <v>859.79</v>
      </c>
    </row>
    <row r="43" spans="1:8" s="14" customFormat="1" ht="12.75">
      <c r="A43" s="68" t="s">
        <v>28</v>
      </c>
      <c r="B43" s="69"/>
      <c r="C43" s="69"/>
      <c r="D43" s="61">
        <f>D7+D16+D28+D33+D35+D41+D25+D39+D22</f>
        <v>5369.57</v>
      </c>
      <c r="E43" s="61">
        <f>E7+E16+E28+E33+E35+E41+E25+E39+E22</f>
        <v>1600.13</v>
      </c>
      <c r="F43" s="61">
        <f t="shared" si="1"/>
        <v>29.79996536035474</v>
      </c>
      <c r="G43" s="61">
        <f>H43-F43</f>
        <v>3423.620034639645</v>
      </c>
      <c r="H43" s="61">
        <f>H7+H16+H20+H28+H33+H35+H41+H18</f>
        <v>3453.4199999999996</v>
      </c>
    </row>
    <row r="44" ht="12.75">
      <c r="H44" s="38"/>
    </row>
    <row r="46" ht="12.75">
      <c r="F46" s="64"/>
    </row>
  </sheetData>
  <sheetProtection/>
  <mergeCells count="6">
    <mergeCell ref="A2:H2"/>
    <mergeCell ref="A4:A5"/>
    <mergeCell ref="B4:B5"/>
    <mergeCell ref="C4:C5"/>
    <mergeCell ref="D4:F4"/>
    <mergeCell ref="D1:H1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90" t="s">
        <v>252</v>
      </c>
      <c r="F1" s="290"/>
      <c r="G1" s="290"/>
      <c r="H1" s="18"/>
      <c r="I1" s="18"/>
    </row>
    <row r="2" spans="1:7" s="6" customFormat="1" ht="51.75" customHeight="1">
      <c r="A2" s="302" t="s">
        <v>331</v>
      </c>
      <c r="B2" s="302"/>
      <c r="C2" s="302"/>
      <c r="D2" s="302"/>
      <c r="E2" s="302"/>
      <c r="F2" s="302"/>
      <c r="G2" s="302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98" t="s">
        <v>12</v>
      </c>
      <c r="B4" s="298" t="s">
        <v>8</v>
      </c>
      <c r="C4" s="298" t="s">
        <v>9</v>
      </c>
      <c r="D4" s="303" t="s">
        <v>203</v>
      </c>
      <c r="E4" s="304"/>
      <c r="F4" s="305"/>
      <c r="G4" s="83" t="s">
        <v>253</v>
      </c>
    </row>
    <row r="5" spans="1:7" s="8" customFormat="1" ht="45" customHeight="1">
      <c r="A5" s="299"/>
      <c r="B5" s="299"/>
      <c r="C5" s="299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198</v>
      </c>
      <c r="B16" s="71" t="s">
        <v>19</v>
      </c>
      <c r="C16" s="71" t="s">
        <v>197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202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167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240"/>
  <sheetViews>
    <sheetView tabSelected="1" view="pageBreakPreview" zoomScaleSheetLayoutView="100" zoomScalePageLayoutView="0" workbookViewId="0" topLeftCell="A209">
      <selection activeCell="A175" sqref="A175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10.375" style="0" customWidth="1"/>
    <col min="9" max="9" width="9.753906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81" customHeight="1">
      <c r="A1" s="274"/>
      <c r="B1" s="93"/>
      <c r="C1" s="93"/>
      <c r="D1" s="93"/>
      <c r="E1" s="309" t="s">
        <v>478</v>
      </c>
      <c r="F1" s="309"/>
      <c r="G1" s="309"/>
      <c r="H1" s="309"/>
      <c r="I1" s="309"/>
      <c r="J1" s="309"/>
      <c r="K1" s="93"/>
      <c r="L1" s="93"/>
      <c r="M1" s="18"/>
      <c r="N1" s="18"/>
    </row>
    <row r="2" spans="1:15" s="1" customFormat="1" ht="47.25" customHeight="1">
      <c r="A2" s="297" t="s">
        <v>479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10"/>
      <c r="N2" s="310"/>
      <c r="O2" s="310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298" t="s">
        <v>12</v>
      </c>
      <c r="B4" s="298" t="s">
        <v>13</v>
      </c>
      <c r="C4" s="298" t="s">
        <v>8</v>
      </c>
      <c r="D4" s="298" t="s">
        <v>9</v>
      </c>
      <c r="E4" s="298" t="s">
        <v>10</v>
      </c>
      <c r="F4" s="298" t="s">
        <v>11</v>
      </c>
      <c r="G4" s="152"/>
      <c r="H4" s="311" t="s">
        <v>477</v>
      </c>
      <c r="I4" s="301"/>
      <c r="J4" s="312"/>
      <c r="K4" s="306" t="s">
        <v>97</v>
      </c>
      <c r="L4" s="308" t="s">
        <v>96</v>
      </c>
    </row>
    <row r="5" spans="1:12" s="9" customFormat="1" ht="39.75" customHeight="1">
      <c r="A5" s="299"/>
      <c r="B5" s="299"/>
      <c r="C5" s="299"/>
      <c r="D5" s="299"/>
      <c r="E5" s="299"/>
      <c r="F5" s="299"/>
      <c r="G5" s="153" t="s">
        <v>93</v>
      </c>
      <c r="H5" s="260" t="s">
        <v>464</v>
      </c>
      <c r="I5" s="263" t="s">
        <v>443</v>
      </c>
      <c r="J5" s="263" t="s">
        <v>444</v>
      </c>
      <c r="K5" s="307"/>
      <c r="L5" s="307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418</v>
      </c>
      <c r="I6" s="69" t="s">
        <v>419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G34+#REF!+G66</f>
        <v>#REF!</v>
      </c>
      <c r="H7" s="61"/>
      <c r="I7" s="61"/>
      <c r="J7" s="61" t="e">
        <f>J34+#REF!+J66+#REF!</f>
        <v>#REF!</v>
      </c>
      <c r="K7" s="61" t="e">
        <f>L7-G7</f>
        <v>#REF!</v>
      </c>
      <c r="L7" s="61" t="e">
        <f>L34+#REF!+L66+#REF!</f>
        <v>#REF!</v>
      </c>
      <c r="M7" s="313"/>
    </row>
    <row r="8" spans="1:13" ht="14.25" customHeight="1">
      <c r="A8" s="86" t="s">
        <v>332</v>
      </c>
      <c r="B8" s="69" t="s">
        <v>80</v>
      </c>
      <c r="C8" s="69" t="s">
        <v>16</v>
      </c>
      <c r="D8" s="69" t="s">
        <v>16</v>
      </c>
      <c r="E8" s="154" t="s">
        <v>394</v>
      </c>
      <c r="F8" s="69" t="s">
        <v>43</v>
      </c>
      <c r="G8" s="61">
        <f>G9</f>
        <v>1998.96</v>
      </c>
      <c r="H8" s="61">
        <f>H9+H85+H131+H138+H146+H168+H203+H222+H226</f>
        <v>5369.5599999999995</v>
      </c>
      <c r="I8" s="61">
        <f>I9+I85+I131+I138+I146+I168+I203+I222+I226</f>
        <v>1600.13</v>
      </c>
      <c r="J8" s="61">
        <f>I8/H8*100</f>
        <v>29.800020858319865</v>
      </c>
      <c r="K8" s="61">
        <f aca="true" t="shared" si="0" ref="K8:K20">L8-J8</f>
        <v>3429.648598074317</v>
      </c>
      <c r="L8" s="61">
        <f>L9+L80+L85+L120+L124+L154+L157+L170+L180+L206+L216+L229</f>
        <v>3453.4199999999996</v>
      </c>
      <c r="M8" s="313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154" t="s">
        <v>394</v>
      </c>
      <c r="F9" s="69" t="s">
        <v>43</v>
      </c>
      <c r="G9" s="61">
        <f>G11+G34+G62+G66</f>
        <v>1998.96</v>
      </c>
      <c r="H9" s="61">
        <f>H10+H49+H76+H71</f>
        <v>1706.21</v>
      </c>
      <c r="I9" s="61">
        <f>I10+I48+I75</f>
        <v>414.1</v>
      </c>
      <c r="J9" s="61">
        <f aca="true" t="shared" si="1" ref="J9:J73">I9/H9*100</f>
        <v>24.27016604052256</v>
      </c>
      <c r="K9" s="61">
        <f t="shared" si="0"/>
        <v>-193.59000000000037</v>
      </c>
      <c r="L9" s="61">
        <f>L10+L15+L22+L49+L62+L76</f>
        <v>1585.6899999999998</v>
      </c>
      <c r="M9" s="313"/>
    </row>
    <row r="10" spans="1:13" s="104" customFormat="1" ht="26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54" t="s">
        <v>394</v>
      </c>
      <c r="F10" s="154" t="s">
        <v>43</v>
      </c>
      <c r="G10" s="61"/>
      <c r="H10" s="61">
        <f>H15</f>
        <v>478.94000000000005</v>
      </c>
      <c r="I10" s="61">
        <f>I15</f>
        <v>116.11000000000001</v>
      </c>
      <c r="J10" s="61">
        <f t="shared" si="1"/>
        <v>24.243120223827617</v>
      </c>
      <c r="K10" s="61">
        <f t="shared" si="0"/>
        <v>-24.243120223827617</v>
      </c>
      <c r="L10" s="61">
        <f>L11</f>
        <v>0</v>
      </c>
      <c r="M10" s="313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G12+G22</f>
        <v>0</v>
      </c>
      <c r="H11" s="61"/>
      <c r="I11" s="61">
        <f aca="true" t="shared" si="2" ref="I11:I84">J11-H11</f>
        <v>388.34</v>
      </c>
      <c r="J11" s="61">
        <f t="shared" si="1"/>
        <v>23.77140192568277</v>
      </c>
      <c r="K11" s="25">
        <f t="shared" si="0"/>
        <v>-388.34</v>
      </c>
      <c r="L11" s="25">
        <f>L12</f>
        <v>0</v>
      </c>
      <c r="M11" s="313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>G13</f>
        <v>0</v>
      </c>
      <c r="H12" s="25"/>
      <c r="I12" s="61">
        <f t="shared" si="2"/>
        <v>388.34</v>
      </c>
      <c r="J12" s="61">
        <f t="shared" si="1"/>
        <v>23.77140192568277</v>
      </c>
      <c r="K12" s="25">
        <f t="shared" si="0"/>
        <v>-388.34</v>
      </c>
      <c r="L12" s="25">
        <f>L13</f>
        <v>0</v>
      </c>
      <c r="M12" s="313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>G14</f>
        <v>0</v>
      </c>
      <c r="H13" s="25"/>
      <c r="I13" s="61">
        <f t="shared" si="2"/>
        <v>388.34</v>
      </c>
      <c r="J13" s="61">
        <f t="shared" si="1"/>
        <v>23.77140192568277</v>
      </c>
      <c r="K13" s="25">
        <f t="shared" si="0"/>
        <v>-388.34</v>
      </c>
      <c r="L13" s="25">
        <f>L14</f>
        <v>0</v>
      </c>
      <c r="M13" s="313"/>
    </row>
    <row r="14" spans="1:13" ht="13.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2"/>
        <v>388.34</v>
      </c>
      <c r="J14" s="61">
        <f t="shared" si="1"/>
        <v>23.77140192568277</v>
      </c>
      <c r="K14" s="25">
        <f t="shared" si="0"/>
        <v>-388.34</v>
      </c>
      <c r="L14" s="25">
        <v>0</v>
      </c>
      <c r="M14" s="313"/>
    </row>
    <row r="15" spans="1:13" s="104" customFormat="1" ht="15" customHeight="1">
      <c r="A15" s="208" t="s">
        <v>424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478.94000000000005</v>
      </c>
      <c r="I15" s="210">
        <f>I16</f>
        <v>116.11000000000001</v>
      </c>
      <c r="J15" s="61">
        <f t="shared" si="1"/>
        <v>24.243120223827617</v>
      </c>
      <c r="K15" s="192">
        <f t="shared" si="0"/>
        <v>364.0968797761724</v>
      </c>
      <c r="L15" s="191">
        <f>L17</f>
        <v>388.34</v>
      </c>
      <c r="M15" s="313"/>
    </row>
    <row r="16" spans="1:13" s="104" customFormat="1" ht="26.25" customHeight="1">
      <c r="A16" s="213" t="s">
        <v>425</v>
      </c>
      <c r="B16" s="214" t="s">
        <v>80</v>
      </c>
      <c r="C16" s="214" t="s">
        <v>15</v>
      </c>
      <c r="D16" s="214" t="s">
        <v>17</v>
      </c>
      <c r="E16" s="214" t="s">
        <v>426</v>
      </c>
      <c r="F16" s="214" t="s">
        <v>43</v>
      </c>
      <c r="G16" s="214"/>
      <c r="H16" s="215">
        <f>H17</f>
        <v>478.94000000000005</v>
      </c>
      <c r="I16" s="215">
        <f>I17</f>
        <v>116.11000000000001</v>
      </c>
      <c r="J16" s="25">
        <f t="shared" si="1"/>
        <v>24.243120223827617</v>
      </c>
      <c r="K16" s="192"/>
      <c r="L16" s="191"/>
      <c r="M16" s="313"/>
    </row>
    <row r="17" spans="1:13" ht="14.25" customHeight="1">
      <c r="A17" s="213" t="s">
        <v>391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43</v>
      </c>
      <c r="G17" s="213"/>
      <c r="H17" s="215">
        <f>H18+H20</f>
        <v>478.94000000000005</v>
      </c>
      <c r="I17" s="215">
        <f>I18+I20</f>
        <v>116.11000000000001</v>
      </c>
      <c r="J17" s="25">
        <f t="shared" si="1"/>
        <v>24.243120223827617</v>
      </c>
      <c r="K17" s="193">
        <f t="shared" si="0"/>
        <v>364.0968797761724</v>
      </c>
      <c r="L17" s="188">
        <f>L18+L20</f>
        <v>388.34</v>
      </c>
      <c r="M17" s="313"/>
    </row>
    <row r="18" spans="1:13" ht="16.5" customHeight="1">
      <c r="A18" s="213" t="s">
        <v>392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132</v>
      </c>
      <c r="G18" s="213"/>
      <c r="H18" s="215">
        <v>367.85</v>
      </c>
      <c r="I18" s="25">
        <v>89.18</v>
      </c>
      <c r="J18" s="25">
        <f t="shared" si="1"/>
        <v>24.243577545195052</v>
      </c>
      <c r="K18" s="193">
        <f t="shared" si="0"/>
        <v>274.0264224548049</v>
      </c>
      <c r="L18" s="188">
        <v>298.27</v>
      </c>
      <c r="M18" s="313"/>
    </row>
    <row r="19" spans="1:13" ht="30" customHeight="1" hidden="1">
      <c r="A19" s="34" t="s">
        <v>461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312</v>
      </c>
      <c r="G19" s="213"/>
      <c r="H19" s="215">
        <v>0</v>
      </c>
      <c r="I19" s="25">
        <v>59.45</v>
      </c>
      <c r="J19" s="25"/>
      <c r="K19" s="193"/>
      <c r="L19" s="188"/>
      <c r="M19" s="313"/>
    </row>
    <row r="20" spans="1:13" ht="38.25" customHeight="1">
      <c r="A20" s="213" t="s">
        <v>390</v>
      </c>
      <c r="B20" s="214" t="s">
        <v>80</v>
      </c>
      <c r="C20" s="214" t="s">
        <v>15</v>
      </c>
      <c r="D20" s="214" t="s">
        <v>17</v>
      </c>
      <c r="E20" s="214" t="s">
        <v>385</v>
      </c>
      <c r="F20" s="214" t="s">
        <v>388</v>
      </c>
      <c r="G20" s="213"/>
      <c r="H20" s="215">
        <v>111.09</v>
      </c>
      <c r="I20" s="25">
        <v>26.93</v>
      </c>
      <c r="J20" s="25">
        <f t="shared" si="1"/>
        <v>24.241605905121972</v>
      </c>
      <c r="K20" s="193">
        <f t="shared" si="0"/>
        <v>65.82839409487802</v>
      </c>
      <c r="L20" s="188">
        <v>90.07</v>
      </c>
      <c r="M20" s="313"/>
    </row>
    <row r="21" spans="1:13" s="104" customFormat="1" ht="57" customHeight="1" hidden="1">
      <c r="A21" s="217" t="s">
        <v>200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2"/>
        <v>2411.21</v>
      </c>
      <c r="J21" s="25">
        <f t="shared" si="1"/>
        <v>23.77140192568277</v>
      </c>
      <c r="K21" s="61"/>
      <c r="L21" s="61">
        <f>J21+K21</f>
        <v>2411.21</v>
      </c>
      <c r="M21" s="313"/>
    </row>
    <row r="22" spans="1:13" s="104" customFormat="1" ht="39.75" customHeight="1" hidden="1">
      <c r="A22" s="220" t="s">
        <v>314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1">
        <f>G23</f>
        <v>0</v>
      </c>
      <c r="H22" s="211"/>
      <c r="I22" s="25">
        <f t="shared" si="2"/>
        <v>1177.75</v>
      </c>
      <c r="J22" s="25">
        <f t="shared" si="1"/>
        <v>23.77140192568277</v>
      </c>
      <c r="K22" s="61">
        <f>K23</f>
        <v>-1177.75</v>
      </c>
      <c r="L22" s="25">
        <f>J22+K22</f>
        <v>0</v>
      </c>
      <c r="M22" s="313"/>
    </row>
    <row r="23" spans="1:13" ht="38.25" customHeight="1" hidden="1">
      <c r="A23" s="223" t="s">
        <v>329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43</v>
      </c>
      <c r="G23" s="216">
        <f>G24+G26+G27+G28+G29</f>
        <v>0</v>
      </c>
      <c r="H23" s="216"/>
      <c r="I23" s="25">
        <f t="shared" si="2"/>
        <v>1177.75</v>
      </c>
      <c r="J23" s="25">
        <f t="shared" si="1"/>
        <v>23.77140192568277</v>
      </c>
      <c r="K23" s="25">
        <f>K24+K26+K27+K28+K29</f>
        <v>-1177.75</v>
      </c>
      <c r="L23" s="25">
        <f>L24+L26+L27+L28+L29</f>
        <v>0</v>
      </c>
      <c r="M23" s="313"/>
    </row>
    <row r="24" spans="1:13" ht="36" customHeight="1" hidden="1">
      <c r="A24" s="226" t="s">
        <v>212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132</v>
      </c>
      <c r="G24" s="216">
        <v>0</v>
      </c>
      <c r="H24" s="216"/>
      <c r="I24" s="25">
        <f t="shared" si="2"/>
        <v>862.83</v>
      </c>
      <c r="J24" s="25">
        <f t="shared" si="1"/>
        <v>23.77140192568277</v>
      </c>
      <c r="K24" s="25">
        <f>L24-J24</f>
        <v>-862.83</v>
      </c>
      <c r="L24" s="25">
        <v>0</v>
      </c>
      <c r="M24" s="313"/>
    </row>
    <row r="25" spans="1:13" ht="26.25" customHeight="1" hidden="1">
      <c r="A25" s="227" t="s">
        <v>311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312</v>
      </c>
      <c r="G25" s="216"/>
      <c r="H25" s="216"/>
      <c r="I25" s="25">
        <f t="shared" si="2"/>
        <v>0</v>
      </c>
      <c r="J25" s="25">
        <f t="shared" si="1"/>
        <v>23.77140192568277</v>
      </c>
      <c r="K25" s="25"/>
      <c r="L25" s="25">
        <f>J25+K25</f>
        <v>0</v>
      </c>
      <c r="M25" s="313"/>
    </row>
    <row r="26" spans="1:13" ht="39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142</v>
      </c>
      <c r="G26" s="216">
        <v>0</v>
      </c>
      <c r="H26" s="216"/>
      <c r="I26" s="25">
        <f t="shared" si="2"/>
        <v>45</v>
      </c>
      <c r="J26" s="25">
        <f t="shared" si="1"/>
        <v>23.77140192568277</v>
      </c>
      <c r="K26" s="25">
        <f>L26-J26</f>
        <v>-45</v>
      </c>
      <c r="L26" s="25">
        <v>0</v>
      </c>
      <c r="M26" s="313"/>
    </row>
    <row r="27" spans="1:13" ht="39.7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133</v>
      </c>
      <c r="G27" s="216">
        <v>0</v>
      </c>
      <c r="H27" s="216"/>
      <c r="I27" s="25">
        <f t="shared" si="2"/>
        <v>221.72</v>
      </c>
      <c r="J27" s="25">
        <f t="shared" si="1"/>
        <v>23.77140192568277</v>
      </c>
      <c r="K27" s="25">
        <f>L27-J27</f>
        <v>-221.72</v>
      </c>
      <c r="L27" s="25">
        <v>0</v>
      </c>
      <c r="M27" s="313"/>
    </row>
    <row r="28" spans="1:13" ht="26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141</v>
      </c>
      <c r="G28" s="216">
        <v>0</v>
      </c>
      <c r="H28" s="216"/>
      <c r="I28" s="25">
        <f t="shared" si="2"/>
        <v>33.56</v>
      </c>
      <c r="J28" s="25">
        <f t="shared" si="1"/>
        <v>23.77140192568277</v>
      </c>
      <c r="K28" s="25">
        <f>L28-J28</f>
        <v>-33.56</v>
      </c>
      <c r="L28" s="25">
        <v>0</v>
      </c>
      <c r="M28" s="313"/>
    </row>
    <row r="29" spans="1:13" ht="17.25" customHeight="1" hidden="1">
      <c r="A29" s="227" t="s">
        <v>279</v>
      </c>
      <c r="B29" s="224" t="s">
        <v>80</v>
      </c>
      <c r="C29" s="224" t="s">
        <v>15</v>
      </c>
      <c r="D29" s="224" t="s">
        <v>19</v>
      </c>
      <c r="E29" s="225" t="s">
        <v>309</v>
      </c>
      <c r="F29" s="225" t="s">
        <v>140</v>
      </c>
      <c r="G29" s="216">
        <v>0</v>
      </c>
      <c r="H29" s="216"/>
      <c r="I29" s="25">
        <f t="shared" si="2"/>
        <v>14.64</v>
      </c>
      <c r="J29" s="25">
        <f t="shared" si="1"/>
        <v>23.77140192568277</v>
      </c>
      <c r="K29" s="25">
        <f>L29-J29</f>
        <v>-14.64</v>
      </c>
      <c r="L29" s="25">
        <v>0</v>
      </c>
      <c r="M29" s="313"/>
    </row>
    <row r="30" spans="1:13" ht="39.75" customHeight="1" hidden="1">
      <c r="A30" s="228" t="s">
        <v>199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>G31</f>
        <v>0</v>
      </c>
      <c r="H30" s="211"/>
      <c r="I30" s="25">
        <f t="shared" si="2"/>
        <v>0</v>
      </c>
      <c r="J30" s="25">
        <f t="shared" si="1"/>
        <v>23.77140192568277</v>
      </c>
      <c r="K30" s="61">
        <f>K31</f>
        <v>1</v>
      </c>
      <c r="L30" s="25">
        <f aca="true" t="shared" si="3" ref="L30:L47">J30+K30</f>
        <v>1</v>
      </c>
      <c r="M30" s="313"/>
    </row>
    <row r="31" spans="1:13" ht="51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209</v>
      </c>
      <c r="F31" s="230" t="s">
        <v>43</v>
      </c>
      <c r="G31" s="216">
        <f>G32</f>
        <v>0</v>
      </c>
      <c r="H31" s="216"/>
      <c r="I31" s="25">
        <f t="shared" si="2"/>
        <v>0</v>
      </c>
      <c r="J31" s="25">
        <f t="shared" si="1"/>
        <v>23.77140192568277</v>
      </c>
      <c r="K31" s="25">
        <f>K32</f>
        <v>1</v>
      </c>
      <c r="L31" s="25">
        <f t="shared" si="3"/>
        <v>1</v>
      </c>
      <c r="M31" s="313"/>
    </row>
    <row r="32" spans="1:13" ht="13.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>G33</f>
        <v>0</v>
      </c>
      <c r="H32" s="216"/>
      <c r="I32" s="25">
        <f t="shared" si="2"/>
        <v>0</v>
      </c>
      <c r="J32" s="25">
        <f t="shared" si="1"/>
        <v>23.77140192568277</v>
      </c>
      <c r="K32" s="25">
        <f>K33</f>
        <v>1</v>
      </c>
      <c r="L32" s="25">
        <f t="shared" si="3"/>
        <v>1</v>
      </c>
      <c r="M32" s="313"/>
    </row>
    <row r="33" spans="1:13" ht="39.75" customHeight="1" hidden="1">
      <c r="A33" s="227" t="s">
        <v>212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2"/>
        <v>0</v>
      </c>
      <c r="J33" s="25">
        <f t="shared" si="1"/>
        <v>23.77140192568277</v>
      </c>
      <c r="K33" s="25">
        <v>1</v>
      </c>
      <c r="L33" s="25">
        <f t="shared" si="3"/>
        <v>1</v>
      </c>
      <c r="M33" s="313"/>
    </row>
    <row r="34" spans="1:13" ht="42" customHeight="1" hidden="1">
      <c r="A34" s="228" t="s">
        <v>217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2"/>
        <v>0</v>
      </c>
      <c r="J34" s="25">
        <f t="shared" si="1"/>
        <v>23.77140192568277</v>
      </c>
      <c r="K34" s="61">
        <f>K35+K38</f>
        <v>0</v>
      </c>
      <c r="L34" s="25">
        <f t="shared" si="3"/>
        <v>0</v>
      </c>
      <c r="M34" s="313"/>
    </row>
    <row r="35" spans="1:13" ht="50.25" customHeight="1" hidden="1">
      <c r="A35" s="227" t="s">
        <v>216</v>
      </c>
      <c r="B35" s="229" t="s">
        <v>80</v>
      </c>
      <c r="C35" s="230" t="s">
        <v>15</v>
      </c>
      <c r="D35" s="230" t="s">
        <v>19</v>
      </c>
      <c r="E35" s="230" t="s">
        <v>209</v>
      </c>
      <c r="F35" s="230" t="s">
        <v>43</v>
      </c>
      <c r="G35" s="216">
        <f>G36</f>
        <v>727</v>
      </c>
      <c r="H35" s="216"/>
      <c r="I35" s="25">
        <f t="shared" si="2"/>
        <v>0</v>
      </c>
      <c r="J35" s="25">
        <f t="shared" si="1"/>
        <v>23.77140192568277</v>
      </c>
      <c r="K35" s="25">
        <f>K36</f>
        <v>0</v>
      </c>
      <c r="L35" s="25">
        <f t="shared" si="3"/>
        <v>0</v>
      </c>
      <c r="M35" s="313"/>
    </row>
    <row r="36" spans="1:13" ht="24.75" customHeight="1" hidden="1">
      <c r="A36" s="227" t="s">
        <v>215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>G37</f>
        <v>727</v>
      </c>
      <c r="H36" s="216"/>
      <c r="I36" s="25">
        <f t="shared" si="2"/>
        <v>0</v>
      </c>
      <c r="J36" s="25">
        <f t="shared" si="1"/>
        <v>23.77140192568277</v>
      </c>
      <c r="K36" s="25">
        <f>K37</f>
        <v>0</v>
      </c>
      <c r="L36" s="25">
        <f t="shared" si="3"/>
        <v>0</v>
      </c>
      <c r="M36" s="313"/>
    </row>
    <row r="37" spans="1:13" ht="37.5" customHeight="1" hidden="1">
      <c r="A37" s="227" t="s">
        <v>212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2"/>
        <v>0</v>
      </c>
      <c r="J37" s="25">
        <f t="shared" si="1"/>
        <v>23.77140192568277</v>
      </c>
      <c r="K37" s="25"/>
      <c r="L37" s="25">
        <f t="shared" si="3"/>
        <v>0</v>
      </c>
      <c r="M37" s="62"/>
    </row>
    <row r="38" spans="1:12" s="104" customFormat="1" ht="12.75" customHeight="1" hidden="1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2"/>
        <v>0</v>
      </c>
      <c r="J38" s="25">
        <f t="shared" si="1"/>
        <v>23.77140192568277</v>
      </c>
      <c r="K38" s="61">
        <f>K40+K41+K42+K43+K44</f>
        <v>0</v>
      </c>
      <c r="L38" s="25">
        <f t="shared" si="3"/>
        <v>0</v>
      </c>
    </row>
    <row r="39" spans="1:12" ht="25.5" customHeight="1" hidden="1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2"/>
        <v>0</v>
      </c>
      <c r="J39" s="25">
        <f t="shared" si="1"/>
        <v>23.77140192568277</v>
      </c>
      <c r="K39" s="25">
        <f>K40+K41+K42+K43+K44</f>
        <v>0</v>
      </c>
      <c r="L39" s="25">
        <f t="shared" si="3"/>
        <v>0</v>
      </c>
    </row>
    <row r="40" spans="1:12" ht="38.25" customHeight="1" hidden="1">
      <c r="A40" s="227" t="s">
        <v>212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2"/>
        <v>0</v>
      </c>
      <c r="J40" s="25">
        <f t="shared" si="1"/>
        <v>23.77140192568277</v>
      </c>
      <c r="K40" s="25"/>
      <c r="L40" s="25">
        <f t="shared" si="3"/>
        <v>0</v>
      </c>
    </row>
    <row r="41" spans="1:12" ht="26.25" customHeight="1" hidden="1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2"/>
        <v>0</v>
      </c>
      <c r="J41" s="25">
        <f t="shared" si="1"/>
        <v>23.77140192568277</v>
      </c>
      <c r="K41" s="25"/>
      <c r="L41" s="25">
        <f t="shared" si="3"/>
        <v>0</v>
      </c>
    </row>
    <row r="42" spans="1:12" ht="39" customHeight="1" hidden="1">
      <c r="A42" s="227" t="s">
        <v>213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2"/>
        <v>0</v>
      </c>
      <c r="J42" s="25">
        <f t="shared" si="1"/>
        <v>23.77140192568277</v>
      </c>
      <c r="K42" s="25"/>
      <c r="L42" s="25">
        <f t="shared" si="3"/>
        <v>0</v>
      </c>
    </row>
    <row r="43" spans="1:12" ht="26.25" customHeight="1" hidden="1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2"/>
        <v>0</v>
      </c>
      <c r="J43" s="25">
        <f t="shared" si="1"/>
        <v>23.77140192568277</v>
      </c>
      <c r="K43" s="25"/>
      <c r="L43" s="25">
        <f t="shared" si="3"/>
        <v>0</v>
      </c>
    </row>
    <row r="44" spans="1:12" ht="24.75" customHeight="1" hidden="1">
      <c r="A44" s="227" t="s">
        <v>214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2"/>
        <v>0</v>
      </c>
      <c r="J44" s="25">
        <f t="shared" si="1"/>
        <v>23.77140192568277</v>
      </c>
      <c r="K44" s="25"/>
      <c r="L44" s="25">
        <f t="shared" si="3"/>
        <v>0</v>
      </c>
    </row>
    <row r="45" spans="1:12" ht="13.5" customHeight="1" hidden="1">
      <c r="A45" s="213" t="s">
        <v>391</v>
      </c>
      <c r="B45" s="214" t="s">
        <v>80</v>
      </c>
      <c r="C45" s="214" t="s">
        <v>15</v>
      </c>
      <c r="D45" s="214" t="s">
        <v>17</v>
      </c>
      <c r="E45" s="230" t="s">
        <v>439</v>
      </c>
      <c r="F45" s="230" t="s">
        <v>43</v>
      </c>
      <c r="G45" s="216"/>
      <c r="H45" s="216">
        <f>H46+H47</f>
        <v>17.880000000000003</v>
      </c>
      <c r="I45" s="216">
        <f>I46+I47</f>
        <v>17.880000000000003</v>
      </c>
      <c r="J45" s="25">
        <f t="shared" si="1"/>
        <v>100</v>
      </c>
      <c r="K45" s="25"/>
      <c r="L45" s="25"/>
    </row>
    <row r="46" spans="1:12" ht="15.75" customHeight="1" hidden="1">
      <c r="A46" s="213" t="s">
        <v>392</v>
      </c>
      <c r="B46" s="214" t="s">
        <v>80</v>
      </c>
      <c r="C46" s="214" t="s">
        <v>15</v>
      </c>
      <c r="D46" s="214" t="s">
        <v>17</v>
      </c>
      <c r="E46" s="230" t="s">
        <v>439</v>
      </c>
      <c r="F46" s="230" t="s">
        <v>132</v>
      </c>
      <c r="G46" s="216"/>
      <c r="H46" s="216">
        <v>13.73</v>
      </c>
      <c r="I46" s="25">
        <v>13.73</v>
      </c>
      <c r="J46" s="25">
        <f t="shared" si="1"/>
        <v>100</v>
      </c>
      <c r="K46" s="25"/>
      <c r="L46" s="25">
        <f t="shared" si="3"/>
        <v>100</v>
      </c>
    </row>
    <row r="47" spans="1:12" ht="24.75" customHeight="1" hidden="1">
      <c r="A47" s="213" t="s">
        <v>390</v>
      </c>
      <c r="B47" s="214" t="s">
        <v>80</v>
      </c>
      <c r="C47" s="214" t="s">
        <v>15</v>
      </c>
      <c r="D47" s="214" t="s">
        <v>17</v>
      </c>
      <c r="E47" s="230" t="s">
        <v>439</v>
      </c>
      <c r="F47" s="230" t="s">
        <v>388</v>
      </c>
      <c r="G47" s="216"/>
      <c r="H47" s="216">
        <v>4.15</v>
      </c>
      <c r="I47" s="25">
        <v>4.15</v>
      </c>
      <c r="J47" s="25">
        <f t="shared" si="1"/>
        <v>100</v>
      </c>
      <c r="K47" s="25"/>
      <c r="L47" s="25">
        <f t="shared" si="3"/>
        <v>100</v>
      </c>
    </row>
    <row r="48" spans="1:12" ht="43.5" customHeight="1">
      <c r="A48" s="266" t="s">
        <v>200</v>
      </c>
      <c r="B48" s="218" t="s">
        <v>80</v>
      </c>
      <c r="C48" s="231" t="s">
        <v>15</v>
      </c>
      <c r="D48" s="231" t="s">
        <v>19</v>
      </c>
      <c r="E48" s="231" t="s">
        <v>394</v>
      </c>
      <c r="F48" s="231" t="s">
        <v>43</v>
      </c>
      <c r="G48" s="211"/>
      <c r="H48" s="211">
        <f>H49</f>
        <v>1217.27</v>
      </c>
      <c r="I48" s="211">
        <f>I49</f>
        <v>297.99</v>
      </c>
      <c r="J48" s="61">
        <f t="shared" si="1"/>
        <v>24.480189276002857</v>
      </c>
      <c r="K48" s="25"/>
      <c r="L48" s="25"/>
    </row>
    <row r="49" spans="1:12" ht="27.75" customHeight="1">
      <c r="A49" s="233" t="s">
        <v>485</v>
      </c>
      <c r="B49" s="234">
        <v>801</v>
      </c>
      <c r="C49" s="229" t="s">
        <v>15</v>
      </c>
      <c r="D49" s="229" t="s">
        <v>19</v>
      </c>
      <c r="E49" s="229" t="s">
        <v>344</v>
      </c>
      <c r="F49" s="229" t="s">
        <v>43</v>
      </c>
      <c r="G49" s="227"/>
      <c r="H49" s="216">
        <f>H50+H57+H54</f>
        <v>1217.27</v>
      </c>
      <c r="I49" s="216">
        <f>I50+I54+I57</f>
        <v>297.99</v>
      </c>
      <c r="J49" s="25">
        <f t="shared" si="1"/>
        <v>24.480189276002857</v>
      </c>
      <c r="K49" s="191">
        <f aca="true" t="shared" si="4" ref="K49:K65">L49-J49</f>
        <v>1162.869810723997</v>
      </c>
      <c r="L49" s="191">
        <f>L50+L57</f>
        <v>1187.35</v>
      </c>
    </row>
    <row r="50" spans="1:12" ht="30" customHeight="1">
      <c r="A50" s="233" t="s">
        <v>486</v>
      </c>
      <c r="B50" s="229">
        <v>801</v>
      </c>
      <c r="C50" s="229" t="s">
        <v>15</v>
      </c>
      <c r="D50" s="229" t="s">
        <v>19</v>
      </c>
      <c r="E50" s="229" t="s">
        <v>380</v>
      </c>
      <c r="F50" s="229" t="s">
        <v>43</v>
      </c>
      <c r="G50" s="234"/>
      <c r="H50" s="216">
        <f>H51</f>
        <v>1006.3399999999999</v>
      </c>
      <c r="I50" s="216">
        <f>I51</f>
        <v>228.56</v>
      </c>
      <c r="J50" s="25">
        <f t="shared" si="1"/>
        <v>22.71200588270366</v>
      </c>
      <c r="K50" s="188">
        <f t="shared" si="4"/>
        <v>964.7279941172964</v>
      </c>
      <c r="L50" s="188">
        <f>L52+L53</f>
        <v>987.44</v>
      </c>
    </row>
    <row r="51" spans="1:12" ht="25.5" customHeight="1">
      <c r="A51" s="267" t="s">
        <v>427</v>
      </c>
      <c r="B51" s="229" t="s">
        <v>80</v>
      </c>
      <c r="C51" s="229" t="s">
        <v>15</v>
      </c>
      <c r="D51" s="229" t="s">
        <v>19</v>
      </c>
      <c r="E51" s="229" t="s">
        <v>380</v>
      </c>
      <c r="F51" s="229" t="s">
        <v>43</v>
      </c>
      <c r="G51" s="234"/>
      <c r="H51" s="216">
        <f>H52+H53</f>
        <v>1006.3399999999999</v>
      </c>
      <c r="I51" s="216">
        <f>I52+I53</f>
        <v>228.56</v>
      </c>
      <c r="J51" s="25">
        <f t="shared" si="1"/>
        <v>22.71200588270366</v>
      </c>
      <c r="K51" s="188"/>
      <c r="L51" s="188"/>
    </row>
    <row r="52" spans="1:12" ht="15" customHeight="1">
      <c r="A52" s="227" t="s">
        <v>392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>
        <v>121</v>
      </c>
      <c r="G52" s="234"/>
      <c r="H52" s="216">
        <v>772.92</v>
      </c>
      <c r="I52" s="25">
        <v>160.77</v>
      </c>
      <c r="J52" s="25">
        <f t="shared" si="1"/>
        <v>20.800341561869278</v>
      </c>
      <c r="K52" s="188">
        <f t="shared" si="4"/>
        <v>753.8096584381308</v>
      </c>
      <c r="L52" s="188">
        <v>774.61</v>
      </c>
    </row>
    <row r="53" spans="1:12" ht="36" customHeight="1">
      <c r="A53" s="213" t="s">
        <v>390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129</v>
      </c>
      <c r="G53" s="234"/>
      <c r="H53" s="216">
        <v>233.42</v>
      </c>
      <c r="I53" s="25">
        <v>67.79</v>
      </c>
      <c r="J53" s="25">
        <f t="shared" si="1"/>
        <v>29.04207008825294</v>
      </c>
      <c r="K53" s="188">
        <f t="shared" si="4"/>
        <v>183.78792991174709</v>
      </c>
      <c r="L53" s="188">
        <v>212.83</v>
      </c>
    </row>
    <row r="54" spans="1:12" ht="24.75" customHeight="1">
      <c r="A54" s="267" t="s">
        <v>427</v>
      </c>
      <c r="B54" s="229" t="s">
        <v>80</v>
      </c>
      <c r="C54" s="229" t="s">
        <v>15</v>
      </c>
      <c r="D54" s="229" t="s">
        <v>19</v>
      </c>
      <c r="E54" s="229" t="s">
        <v>440</v>
      </c>
      <c r="F54" s="229" t="s">
        <v>43</v>
      </c>
      <c r="G54" s="234"/>
      <c r="H54" s="216">
        <f>H55+H56</f>
        <v>165.93</v>
      </c>
      <c r="I54" s="216">
        <f>I55+I56</f>
        <v>69.43</v>
      </c>
      <c r="J54" s="25">
        <f t="shared" si="1"/>
        <v>41.84294582052673</v>
      </c>
      <c r="K54" s="188"/>
      <c r="L54" s="188"/>
    </row>
    <row r="55" spans="1:12" ht="14.25" customHeight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440</v>
      </c>
      <c r="F55" s="229" t="s">
        <v>132</v>
      </c>
      <c r="G55" s="234"/>
      <c r="H55" s="216">
        <v>127.44</v>
      </c>
      <c r="I55" s="25">
        <v>69.43</v>
      </c>
      <c r="J55" s="25">
        <f t="shared" si="1"/>
        <v>54.48053986189581</v>
      </c>
      <c r="K55" s="188"/>
      <c r="L55" s="188"/>
    </row>
    <row r="56" spans="1:12" ht="36" customHeight="1">
      <c r="A56" s="213" t="s">
        <v>390</v>
      </c>
      <c r="B56" s="229" t="s">
        <v>80</v>
      </c>
      <c r="C56" s="229" t="s">
        <v>15</v>
      </c>
      <c r="D56" s="229" t="s">
        <v>19</v>
      </c>
      <c r="E56" s="229" t="s">
        <v>440</v>
      </c>
      <c r="F56" s="229" t="s">
        <v>388</v>
      </c>
      <c r="G56" s="234"/>
      <c r="H56" s="216">
        <v>38.49</v>
      </c>
      <c r="I56" s="25">
        <v>0</v>
      </c>
      <c r="J56" s="25">
        <f t="shared" si="1"/>
        <v>0</v>
      </c>
      <c r="K56" s="188"/>
      <c r="L56" s="188"/>
    </row>
    <row r="57" spans="1:12" ht="28.5" customHeight="1">
      <c r="A57" s="227" t="s">
        <v>393</v>
      </c>
      <c r="B57" s="229" t="s">
        <v>80</v>
      </c>
      <c r="C57" s="229" t="s">
        <v>15</v>
      </c>
      <c r="D57" s="229" t="s">
        <v>19</v>
      </c>
      <c r="E57" s="229" t="s">
        <v>383</v>
      </c>
      <c r="F57" s="229" t="s">
        <v>43</v>
      </c>
      <c r="G57" s="234"/>
      <c r="H57" s="216">
        <f>H59</f>
        <v>45</v>
      </c>
      <c r="I57" s="216">
        <f>I59</f>
        <v>0</v>
      </c>
      <c r="J57" s="25">
        <f t="shared" si="1"/>
        <v>0</v>
      </c>
      <c r="K57" s="188">
        <f t="shared" si="4"/>
        <v>199.90999999999997</v>
      </c>
      <c r="L57" s="188">
        <f>L58+L59+L60+L61</f>
        <v>199.90999999999997</v>
      </c>
    </row>
    <row r="58" spans="1:12" ht="27" customHeight="1" hidden="1">
      <c r="A58" s="227" t="s">
        <v>276</v>
      </c>
      <c r="B58" s="229" t="s">
        <v>80</v>
      </c>
      <c r="C58" s="229" t="s">
        <v>15</v>
      </c>
      <c r="D58" s="229" t="s">
        <v>19</v>
      </c>
      <c r="E58" s="229" t="s">
        <v>383</v>
      </c>
      <c r="F58" s="229">
        <v>242</v>
      </c>
      <c r="G58" s="234"/>
      <c r="H58" s="216">
        <v>0</v>
      </c>
      <c r="I58" s="25">
        <v>0</v>
      </c>
      <c r="J58" s="25" t="e">
        <f t="shared" si="1"/>
        <v>#DIV/0!</v>
      </c>
      <c r="K58" s="188" t="e">
        <f t="shared" si="4"/>
        <v>#DIV/0!</v>
      </c>
      <c r="L58" s="188">
        <v>45</v>
      </c>
    </row>
    <row r="59" spans="1:12" ht="27.75" customHeight="1">
      <c r="A59" s="227" t="s">
        <v>277</v>
      </c>
      <c r="B59" s="229" t="s">
        <v>80</v>
      </c>
      <c r="C59" s="229" t="s">
        <v>15</v>
      </c>
      <c r="D59" s="229" t="s">
        <v>19</v>
      </c>
      <c r="E59" s="229" t="s">
        <v>383</v>
      </c>
      <c r="F59" s="229">
        <v>244</v>
      </c>
      <c r="G59" s="234"/>
      <c r="H59" s="216">
        <v>45</v>
      </c>
      <c r="I59" s="25">
        <v>0</v>
      </c>
      <c r="J59" s="25">
        <f t="shared" si="1"/>
        <v>0</v>
      </c>
      <c r="K59" s="188">
        <f t="shared" si="4"/>
        <v>106.71</v>
      </c>
      <c r="L59" s="188">
        <v>106.71</v>
      </c>
    </row>
    <row r="60" spans="1:12" ht="12.75" customHeight="1" hidden="1">
      <c r="A60" s="227" t="s">
        <v>278</v>
      </c>
      <c r="B60" s="229" t="s">
        <v>80</v>
      </c>
      <c r="C60" s="229" t="s">
        <v>15</v>
      </c>
      <c r="D60" s="229" t="s">
        <v>19</v>
      </c>
      <c r="E60" s="229" t="s">
        <v>383</v>
      </c>
      <c r="F60" s="229">
        <v>851</v>
      </c>
      <c r="G60" s="234"/>
      <c r="H60" s="216">
        <v>49.21</v>
      </c>
      <c r="I60" s="25">
        <v>49.21</v>
      </c>
      <c r="J60" s="25">
        <f t="shared" si="1"/>
        <v>100</v>
      </c>
      <c r="K60" s="188">
        <f t="shared" si="4"/>
        <v>-66.44</v>
      </c>
      <c r="L60" s="188">
        <v>33.56</v>
      </c>
    </row>
    <row r="61" spans="1:12" ht="14.25" customHeight="1" hidden="1">
      <c r="A61" s="227" t="s">
        <v>279</v>
      </c>
      <c r="B61" s="229" t="s">
        <v>80</v>
      </c>
      <c r="C61" s="229" t="s">
        <v>15</v>
      </c>
      <c r="D61" s="229" t="s">
        <v>19</v>
      </c>
      <c r="E61" s="229" t="s">
        <v>383</v>
      </c>
      <c r="F61" s="229">
        <v>852</v>
      </c>
      <c r="G61" s="234"/>
      <c r="H61" s="216">
        <v>22.64</v>
      </c>
      <c r="I61" s="25">
        <v>22.64</v>
      </c>
      <c r="J61" s="25">
        <f t="shared" si="1"/>
        <v>100</v>
      </c>
      <c r="K61" s="188">
        <f t="shared" si="4"/>
        <v>-85.36</v>
      </c>
      <c r="L61" s="188">
        <v>14.64</v>
      </c>
    </row>
    <row r="62" spans="1:12" s="104" customFormat="1" ht="15.75" customHeight="1" hidden="1">
      <c r="A62" s="235" t="s">
        <v>271</v>
      </c>
      <c r="B62" s="221" t="s">
        <v>80</v>
      </c>
      <c r="C62" s="236" t="s">
        <v>15</v>
      </c>
      <c r="D62" s="236" t="s">
        <v>16</v>
      </c>
      <c r="E62" s="236" t="s">
        <v>42</v>
      </c>
      <c r="F62" s="231" t="s">
        <v>43</v>
      </c>
      <c r="G62" s="211">
        <f>G63</f>
        <v>0</v>
      </c>
      <c r="H62" s="211"/>
      <c r="I62" s="25">
        <f t="shared" si="2"/>
        <v>15</v>
      </c>
      <c r="J62" s="25">
        <f t="shared" si="1"/>
        <v>23.77140192568277</v>
      </c>
      <c r="K62" s="61">
        <f t="shared" si="4"/>
        <v>-15</v>
      </c>
      <c r="L62" s="25">
        <f>L63</f>
        <v>0</v>
      </c>
    </row>
    <row r="63" spans="1:12" ht="27" customHeight="1" hidden="1">
      <c r="A63" s="237" t="s">
        <v>272</v>
      </c>
      <c r="B63" s="224" t="s">
        <v>80</v>
      </c>
      <c r="C63" s="238" t="s">
        <v>15</v>
      </c>
      <c r="D63" s="238" t="s">
        <v>126</v>
      </c>
      <c r="E63" s="238" t="s">
        <v>281</v>
      </c>
      <c r="F63" s="230" t="s">
        <v>43</v>
      </c>
      <c r="G63" s="216">
        <f>G64</f>
        <v>0</v>
      </c>
      <c r="H63" s="216"/>
      <c r="I63" s="25">
        <f t="shared" si="2"/>
        <v>15</v>
      </c>
      <c r="J63" s="25">
        <f t="shared" si="1"/>
        <v>23.77140192568277</v>
      </c>
      <c r="K63" s="61">
        <f t="shared" si="4"/>
        <v>-15</v>
      </c>
      <c r="L63" s="25">
        <f>L64</f>
        <v>0</v>
      </c>
    </row>
    <row r="64" spans="1:12" ht="23.25" customHeight="1" hidden="1">
      <c r="A64" s="239" t="s">
        <v>45</v>
      </c>
      <c r="B64" s="224" t="s">
        <v>80</v>
      </c>
      <c r="C64" s="238" t="s">
        <v>15</v>
      </c>
      <c r="D64" s="238" t="s">
        <v>126</v>
      </c>
      <c r="E64" s="238" t="s">
        <v>281</v>
      </c>
      <c r="F64" s="230" t="s">
        <v>43</v>
      </c>
      <c r="G64" s="216">
        <f>G65</f>
        <v>0</v>
      </c>
      <c r="H64" s="216"/>
      <c r="I64" s="25">
        <f t="shared" si="2"/>
        <v>15</v>
      </c>
      <c r="J64" s="25">
        <f t="shared" si="1"/>
        <v>23.77140192568277</v>
      </c>
      <c r="K64" s="61">
        <f t="shared" si="4"/>
        <v>-15</v>
      </c>
      <c r="L64" s="25">
        <f>L65</f>
        <v>0</v>
      </c>
    </row>
    <row r="65" spans="1:12" ht="12.75" customHeight="1" hidden="1">
      <c r="A65" s="227" t="s">
        <v>218</v>
      </c>
      <c r="B65" s="224" t="s">
        <v>80</v>
      </c>
      <c r="C65" s="238" t="s">
        <v>15</v>
      </c>
      <c r="D65" s="238" t="s">
        <v>126</v>
      </c>
      <c r="E65" s="238" t="s">
        <v>281</v>
      </c>
      <c r="F65" s="230" t="s">
        <v>143</v>
      </c>
      <c r="G65" s="216">
        <v>0</v>
      </c>
      <c r="H65" s="216"/>
      <c r="I65" s="25">
        <f t="shared" si="2"/>
        <v>15</v>
      </c>
      <c r="J65" s="25">
        <f t="shared" si="1"/>
        <v>23.77140192568277</v>
      </c>
      <c r="K65" s="61">
        <f t="shared" si="4"/>
        <v>-15</v>
      </c>
      <c r="L65" s="25">
        <v>0</v>
      </c>
    </row>
    <row r="66" spans="1:12" ht="12.75" customHeight="1" hidden="1">
      <c r="A66" s="232" t="s">
        <v>220</v>
      </c>
      <c r="B66" s="229" t="s">
        <v>80</v>
      </c>
      <c r="C66" s="230" t="s">
        <v>15</v>
      </c>
      <c r="D66" s="230" t="s">
        <v>126</v>
      </c>
      <c r="E66" s="230" t="s">
        <v>42</v>
      </c>
      <c r="F66" s="230" t="s">
        <v>43</v>
      </c>
      <c r="G66" s="211">
        <f>G67</f>
        <v>15</v>
      </c>
      <c r="H66" s="211"/>
      <c r="I66" s="25">
        <f t="shared" si="2"/>
        <v>0</v>
      </c>
      <c r="J66" s="25">
        <f t="shared" si="1"/>
        <v>23.77140192568277</v>
      </c>
      <c r="K66" s="61">
        <f>K67</f>
        <v>0</v>
      </c>
      <c r="L66" s="25">
        <f>J66+K66</f>
        <v>0</v>
      </c>
    </row>
    <row r="67" spans="1:12" ht="12.75" customHeight="1" hidden="1">
      <c r="A67" s="227" t="s">
        <v>103</v>
      </c>
      <c r="B67" s="229" t="s">
        <v>80</v>
      </c>
      <c r="C67" s="230" t="s">
        <v>15</v>
      </c>
      <c r="D67" s="230" t="s">
        <v>126</v>
      </c>
      <c r="E67" s="230" t="s">
        <v>219</v>
      </c>
      <c r="F67" s="230" t="s">
        <v>43</v>
      </c>
      <c r="G67" s="216">
        <f>G68</f>
        <v>15</v>
      </c>
      <c r="H67" s="216"/>
      <c r="I67" s="25">
        <f t="shared" si="2"/>
        <v>0</v>
      </c>
      <c r="J67" s="25">
        <f t="shared" si="1"/>
        <v>23.77140192568277</v>
      </c>
      <c r="K67" s="25">
        <f>K68</f>
        <v>0</v>
      </c>
      <c r="L67" s="25">
        <f>J67+K67</f>
        <v>0</v>
      </c>
    </row>
    <row r="68" spans="1:12" ht="12.75" customHeight="1" hidden="1">
      <c r="A68" s="227" t="s">
        <v>45</v>
      </c>
      <c r="B68" s="229" t="s">
        <v>80</v>
      </c>
      <c r="C68" s="230" t="s">
        <v>15</v>
      </c>
      <c r="D68" s="230" t="s">
        <v>126</v>
      </c>
      <c r="E68" s="230" t="s">
        <v>102</v>
      </c>
      <c r="F68" s="230" t="s">
        <v>43</v>
      </c>
      <c r="G68" s="216">
        <f>G69</f>
        <v>15</v>
      </c>
      <c r="H68" s="216"/>
      <c r="I68" s="25">
        <f t="shared" si="2"/>
        <v>0</v>
      </c>
      <c r="J68" s="25">
        <f t="shared" si="1"/>
        <v>23.77140192568277</v>
      </c>
      <c r="K68" s="25">
        <f>K69</f>
        <v>0</v>
      </c>
      <c r="L68" s="25">
        <f>J68+K68</f>
        <v>0</v>
      </c>
    </row>
    <row r="69" spans="1:12" ht="13.5" customHeight="1" hidden="1">
      <c r="A69" s="227" t="s">
        <v>218</v>
      </c>
      <c r="B69" s="229" t="s">
        <v>80</v>
      </c>
      <c r="C69" s="230" t="s">
        <v>15</v>
      </c>
      <c r="D69" s="230" t="s">
        <v>126</v>
      </c>
      <c r="E69" s="230" t="s">
        <v>102</v>
      </c>
      <c r="F69" s="230" t="s">
        <v>143</v>
      </c>
      <c r="G69" s="216">
        <v>15</v>
      </c>
      <c r="H69" s="216"/>
      <c r="I69" s="25">
        <f t="shared" si="2"/>
        <v>0</v>
      </c>
      <c r="J69" s="25">
        <f t="shared" si="1"/>
        <v>23.77140192568277</v>
      </c>
      <c r="K69" s="25"/>
      <c r="L69" s="25">
        <f>J69+K69</f>
        <v>0</v>
      </c>
    </row>
    <row r="70" spans="1:12" ht="13.5" customHeight="1" hidden="1">
      <c r="A70" s="227" t="s">
        <v>446</v>
      </c>
      <c r="B70" s="229" t="s">
        <v>80</v>
      </c>
      <c r="C70" s="229" t="s">
        <v>15</v>
      </c>
      <c r="D70" s="229" t="s">
        <v>19</v>
      </c>
      <c r="E70" s="229" t="s">
        <v>383</v>
      </c>
      <c r="F70" s="229" t="s">
        <v>445</v>
      </c>
      <c r="G70" s="216"/>
      <c r="H70" s="216">
        <v>21.96</v>
      </c>
      <c r="I70" s="25">
        <v>21.96</v>
      </c>
      <c r="J70" s="25">
        <f t="shared" si="1"/>
        <v>100</v>
      </c>
      <c r="K70" s="25"/>
      <c r="L70" s="25"/>
    </row>
    <row r="71" spans="1:12" ht="12" customHeight="1" hidden="1">
      <c r="A71" s="232" t="s">
        <v>174</v>
      </c>
      <c r="B71" s="218" t="s">
        <v>80</v>
      </c>
      <c r="C71" s="231" t="s">
        <v>15</v>
      </c>
      <c r="D71" s="231" t="s">
        <v>20</v>
      </c>
      <c r="E71" s="231" t="s">
        <v>394</v>
      </c>
      <c r="F71" s="231" t="s">
        <v>43</v>
      </c>
      <c r="G71" s="211"/>
      <c r="H71" s="211">
        <f aca="true" t="shared" si="5" ref="H71:I73">H72</f>
        <v>0</v>
      </c>
      <c r="I71" s="211">
        <f t="shared" si="5"/>
        <v>96.07</v>
      </c>
      <c r="J71" s="61" t="e">
        <f t="shared" si="1"/>
        <v>#DIV/0!</v>
      </c>
      <c r="K71" s="25"/>
      <c r="L71" s="25"/>
    </row>
    <row r="72" spans="1:12" ht="13.5" customHeight="1" hidden="1">
      <c r="A72" s="268" t="s">
        <v>271</v>
      </c>
      <c r="B72" s="218" t="s">
        <v>80</v>
      </c>
      <c r="C72" s="231" t="s">
        <v>15</v>
      </c>
      <c r="D72" s="231" t="s">
        <v>20</v>
      </c>
      <c r="E72" s="231" t="s">
        <v>384</v>
      </c>
      <c r="F72" s="231" t="s">
        <v>43</v>
      </c>
      <c r="G72" s="211"/>
      <c r="H72" s="211">
        <f t="shared" si="5"/>
        <v>0</v>
      </c>
      <c r="I72" s="211">
        <f t="shared" si="5"/>
        <v>96.07</v>
      </c>
      <c r="J72" s="61" t="e">
        <f t="shared" si="1"/>
        <v>#DIV/0!</v>
      </c>
      <c r="K72" s="25"/>
      <c r="L72" s="25"/>
    </row>
    <row r="73" spans="1:12" ht="16.5" customHeight="1" hidden="1">
      <c r="A73" s="227" t="s">
        <v>428</v>
      </c>
      <c r="B73" s="229" t="s">
        <v>80</v>
      </c>
      <c r="C73" s="230" t="s">
        <v>15</v>
      </c>
      <c r="D73" s="230" t="s">
        <v>20</v>
      </c>
      <c r="E73" s="230" t="s">
        <v>416</v>
      </c>
      <c r="F73" s="230" t="s">
        <v>43</v>
      </c>
      <c r="G73" s="216"/>
      <c r="H73" s="216">
        <f t="shared" si="5"/>
        <v>0</v>
      </c>
      <c r="I73" s="216">
        <f t="shared" si="5"/>
        <v>96.07</v>
      </c>
      <c r="J73" s="25" t="e">
        <f t="shared" si="1"/>
        <v>#DIV/0!</v>
      </c>
      <c r="K73" s="25"/>
      <c r="L73" s="25"/>
    </row>
    <row r="74" spans="1:12" ht="13.5" customHeight="1" hidden="1">
      <c r="A74" s="227" t="s">
        <v>422</v>
      </c>
      <c r="B74" s="229" t="s">
        <v>80</v>
      </c>
      <c r="C74" s="230" t="s">
        <v>15</v>
      </c>
      <c r="D74" s="230" t="s">
        <v>20</v>
      </c>
      <c r="E74" s="230" t="s">
        <v>416</v>
      </c>
      <c r="F74" s="230" t="s">
        <v>417</v>
      </c>
      <c r="G74" s="216"/>
      <c r="H74" s="216">
        <v>0</v>
      </c>
      <c r="I74" s="25">
        <v>96.07</v>
      </c>
      <c r="J74" s="25" t="e">
        <f aca="true" t="shared" si="6" ref="J74:J145">I74/H74*100</f>
        <v>#DIV/0!</v>
      </c>
      <c r="K74" s="25"/>
      <c r="L74" s="25"/>
    </row>
    <row r="75" spans="1:12" ht="15.75" customHeight="1">
      <c r="A75" s="269" t="s">
        <v>429</v>
      </c>
      <c r="B75" s="218" t="s">
        <v>80</v>
      </c>
      <c r="C75" s="231" t="s">
        <v>15</v>
      </c>
      <c r="D75" s="231" t="s">
        <v>126</v>
      </c>
      <c r="E75" s="231" t="s">
        <v>394</v>
      </c>
      <c r="F75" s="231" t="s">
        <v>43</v>
      </c>
      <c r="G75" s="211"/>
      <c r="H75" s="211">
        <f aca="true" t="shared" si="7" ref="H75:I77">H76</f>
        <v>10</v>
      </c>
      <c r="I75" s="211">
        <f t="shared" si="7"/>
        <v>0</v>
      </c>
      <c r="J75" s="61">
        <f t="shared" si="6"/>
        <v>0</v>
      </c>
      <c r="K75" s="25"/>
      <c r="L75" s="25"/>
    </row>
    <row r="76" spans="1:18" s="194" customFormat="1" ht="13.5" customHeight="1">
      <c r="A76" s="235" t="s">
        <v>271</v>
      </c>
      <c r="B76" s="218" t="s">
        <v>80</v>
      </c>
      <c r="C76" s="231" t="s">
        <v>15</v>
      </c>
      <c r="D76" s="231" t="s">
        <v>126</v>
      </c>
      <c r="E76" s="231" t="s">
        <v>384</v>
      </c>
      <c r="F76" s="231" t="s">
        <v>43</v>
      </c>
      <c r="G76" s="211"/>
      <c r="H76" s="211">
        <f t="shared" si="7"/>
        <v>10</v>
      </c>
      <c r="I76" s="211">
        <f t="shared" si="7"/>
        <v>0</v>
      </c>
      <c r="J76" s="61">
        <f t="shared" si="6"/>
        <v>0</v>
      </c>
      <c r="K76" s="191">
        <f>L76-J76</f>
        <v>10</v>
      </c>
      <c r="L76" s="191">
        <f>L77</f>
        <v>10</v>
      </c>
      <c r="M76" s="199"/>
      <c r="N76" s="199"/>
      <c r="O76" s="199"/>
      <c r="P76" s="199"/>
      <c r="Q76" s="199"/>
      <c r="R76" s="199"/>
    </row>
    <row r="77" spans="1:18" s="194" customFormat="1" ht="13.5" customHeight="1">
      <c r="A77" s="239" t="s">
        <v>45</v>
      </c>
      <c r="B77" s="229" t="s">
        <v>80</v>
      </c>
      <c r="C77" s="230" t="s">
        <v>15</v>
      </c>
      <c r="D77" s="230" t="s">
        <v>126</v>
      </c>
      <c r="E77" s="230" t="s">
        <v>387</v>
      </c>
      <c r="F77" s="230" t="s">
        <v>43</v>
      </c>
      <c r="G77" s="216"/>
      <c r="H77" s="216">
        <f t="shared" si="7"/>
        <v>10</v>
      </c>
      <c r="I77" s="216">
        <f t="shared" si="7"/>
        <v>0</v>
      </c>
      <c r="J77" s="25">
        <f t="shared" si="6"/>
        <v>0</v>
      </c>
      <c r="K77" s="188">
        <f>L77-J77</f>
        <v>10</v>
      </c>
      <c r="L77" s="188">
        <f>L78</f>
        <v>10</v>
      </c>
      <c r="M77" s="199"/>
      <c r="N77" s="199"/>
      <c r="O77" s="199"/>
      <c r="P77" s="199"/>
      <c r="Q77" s="199"/>
      <c r="R77" s="199"/>
    </row>
    <row r="78" spans="1:18" s="194" customFormat="1" ht="15" customHeight="1">
      <c r="A78" s="239" t="s">
        <v>218</v>
      </c>
      <c r="B78" s="229" t="s">
        <v>80</v>
      </c>
      <c r="C78" s="230" t="s">
        <v>15</v>
      </c>
      <c r="D78" s="230" t="s">
        <v>126</v>
      </c>
      <c r="E78" s="230" t="s">
        <v>387</v>
      </c>
      <c r="F78" s="230" t="s">
        <v>143</v>
      </c>
      <c r="G78" s="216"/>
      <c r="H78" s="216">
        <v>10</v>
      </c>
      <c r="I78" s="25">
        <v>0</v>
      </c>
      <c r="J78" s="25">
        <f t="shared" si="6"/>
        <v>0</v>
      </c>
      <c r="K78" s="188">
        <f>L78-J78</f>
        <v>10</v>
      </c>
      <c r="L78" s="188">
        <v>10</v>
      </c>
      <c r="M78" s="199"/>
      <c r="N78" s="199"/>
      <c r="O78" s="199"/>
      <c r="P78" s="199"/>
      <c r="Q78" s="199"/>
      <c r="R78" s="199"/>
    </row>
    <row r="79" spans="1:12" s="194" customFormat="1" ht="13.5" customHeight="1" hidden="1">
      <c r="A79" s="227" t="s">
        <v>218</v>
      </c>
      <c r="B79" s="229"/>
      <c r="C79" s="230"/>
      <c r="D79" s="230"/>
      <c r="E79" s="230"/>
      <c r="F79" s="230"/>
      <c r="G79" s="216"/>
      <c r="H79" s="216"/>
      <c r="I79" s="61">
        <f t="shared" si="2"/>
        <v>0</v>
      </c>
      <c r="J79" s="61">
        <f t="shared" si="6"/>
        <v>23.77140192568277</v>
      </c>
      <c r="K79" s="188"/>
      <c r="L79" s="188"/>
    </row>
    <row r="80" spans="1:12" s="104" customFormat="1" ht="13.5" customHeight="1" hidden="1">
      <c r="A80" s="235" t="s">
        <v>271</v>
      </c>
      <c r="B80" s="218" t="s">
        <v>80</v>
      </c>
      <c r="C80" s="231" t="s">
        <v>17</v>
      </c>
      <c r="D80" s="231" t="s">
        <v>16</v>
      </c>
      <c r="E80" s="231" t="s">
        <v>316</v>
      </c>
      <c r="F80" s="231" t="s">
        <v>43</v>
      </c>
      <c r="G80" s="211">
        <f>G81</f>
        <v>0</v>
      </c>
      <c r="H80" s="211"/>
      <c r="I80" s="61">
        <f t="shared" si="2"/>
        <v>60.6</v>
      </c>
      <c r="J80" s="61">
        <f t="shared" si="6"/>
        <v>23.77140192568277</v>
      </c>
      <c r="K80" s="61">
        <f aca="true" t="shared" si="8" ref="K80:K91">L80-J80</f>
        <v>-60.6</v>
      </c>
      <c r="L80" s="25">
        <f>L81</f>
        <v>0</v>
      </c>
    </row>
    <row r="81" spans="1:12" ht="14.25" customHeight="1" hidden="1">
      <c r="A81" s="240" t="s">
        <v>57</v>
      </c>
      <c r="B81" s="229" t="s">
        <v>80</v>
      </c>
      <c r="C81" s="230" t="s">
        <v>17</v>
      </c>
      <c r="D81" s="230" t="s">
        <v>18</v>
      </c>
      <c r="E81" s="230" t="s">
        <v>259</v>
      </c>
      <c r="F81" s="230" t="s">
        <v>43</v>
      </c>
      <c r="G81" s="216">
        <f>G82</f>
        <v>0</v>
      </c>
      <c r="H81" s="216"/>
      <c r="I81" s="61">
        <f t="shared" si="2"/>
        <v>60.6</v>
      </c>
      <c r="J81" s="61">
        <f t="shared" si="6"/>
        <v>23.77140192568277</v>
      </c>
      <c r="K81" s="61">
        <f t="shared" si="8"/>
        <v>-60.6</v>
      </c>
      <c r="L81" s="25">
        <f>L82</f>
        <v>0</v>
      </c>
    </row>
    <row r="82" spans="1:12" ht="36" customHeight="1" hidden="1">
      <c r="A82" s="239" t="s">
        <v>61</v>
      </c>
      <c r="B82" s="229" t="s">
        <v>80</v>
      </c>
      <c r="C82" s="230" t="s">
        <v>17</v>
      </c>
      <c r="D82" s="230" t="s">
        <v>18</v>
      </c>
      <c r="E82" s="230" t="s">
        <v>315</v>
      </c>
      <c r="F82" s="230" t="s">
        <v>43</v>
      </c>
      <c r="G82" s="216">
        <f>G83+G84</f>
        <v>0</v>
      </c>
      <c r="H82" s="216"/>
      <c r="I82" s="61">
        <f t="shared" si="2"/>
        <v>60.6</v>
      </c>
      <c r="J82" s="61">
        <f t="shared" si="6"/>
        <v>23.77140192568277</v>
      </c>
      <c r="K82" s="61">
        <f t="shared" si="8"/>
        <v>-60.6</v>
      </c>
      <c r="L82" s="25">
        <f>L83+L84</f>
        <v>0</v>
      </c>
    </row>
    <row r="83" spans="1:12" ht="35.25" customHeight="1" hidden="1">
      <c r="A83" s="213" t="s">
        <v>212</v>
      </c>
      <c r="B83" s="229" t="s">
        <v>80</v>
      </c>
      <c r="C83" s="230" t="s">
        <v>17</v>
      </c>
      <c r="D83" s="230" t="s">
        <v>18</v>
      </c>
      <c r="E83" s="230" t="s">
        <v>315</v>
      </c>
      <c r="F83" s="230" t="s">
        <v>132</v>
      </c>
      <c r="G83" s="216">
        <v>0</v>
      </c>
      <c r="H83" s="216"/>
      <c r="I83" s="61">
        <f t="shared" si="2"/>
        <v>58.2</v>
      </c>
      <c r="J83" s="61">
        <f t="shared" si="6"/>
        <v>23.77140192568277</v>
      </c>
      <c r="K83" s="61">
        <f t="shared" si="8"/>
        <v>-58.2</v>
      </c>
      <c r="L83" s="25">
        <v>0</v>
      </c>
    </row>
    <row r="84" spans="1:12" ht="24.75" customHeight="1" hidden="1">
      <c r="A84" s="227" t="s">
        <v>277</v>
      </c>
      <c r="B84" s="229" t="s">
        <v>80</v>
      </c>
      <c r="C84" s="230" t="s">
        <v>17</v>
      </c>
      <c r="D84" s="230" t="s">
        <v>18</v>
      </c>
      <c r="E84" s="230" t="s">
        <v>315</v>
      </c>
      <c r="F84" s="230" t="s">
        <v>133</v>
      </c>
      <c r="G84" s="216">
        <v>0</v>
      </c>
      <c r="H84" s="216"/>
      <c r="I84" s="61">
        <f t="shared" si="2"/>
        <v>2.4</v>
      </c>
      <c r="J84" s="61">
        <f t="shared" si="6"/>
        <v>23.77140192568277</v>
      </c>
      <c r="K84" s="61">
        <f t="shared" si="8"/>
        <v>-2.4</v>
      </c>
      <c r="L84" s="25">
        <v>0</v>
      </c>
    </row>
    <row r="85" spans="1:18" s="194" customFormat="1" ht="14.25" customHeight="1">
      <c r="A85" s="198" t="s">
        <v>57</v>
      </c>
      <c r="B85" s="229" t="s">
        <v>80</v>
      </c>
      <c r="C85" s="218" t="s">
        <v>17</v>
      </c>
      <c r="D85" s="218" t="s">
        <v>18</v>
      </c>
      <c r="E85" s="218" t="s">
        <v>394</v>
      </c>
      <c r="F85" s="231" t="s">
        <v>43</v>
      </c>
      <c r="G85" s="211"/>
      <c r="H85" s="211">
        <f aca="true" t="shared" si="9" ref="H85:I87">H86</f>
        <v>122.69999999999999</v>
      </c>
      <c r="I85" s="211">
        <f t="shared" si="9"/>
        <v>30.68</v>
      </c>
      <c r="J85" s="61">
        <f t="shared" si="6"/>
        <v>25.004074979625102</v>
      </c>
      <c r="K85" s="191">
        <f t="shared" si="8"/>
        <v>38.6959250203749</v>
      </c>
      <c r="L85" s="191">
        <f>L88</f>
        <v>63.7</v>
      </c>
      <c r="M85" s="199"/>
      <c r="N85" s="199"/>
      <c r="O85" s="199"/>
      <c r="P85" s="199"/>
      <c r="Q85" s="199"/>
      <c r="R85" s="199"/>
    </row>
    <row r="86" spans="1:18" s="194" customFormat="1" ht="30.75" customHeight="1">
      <c r="A86" s="233" t="s">
        <v>485</v>
      </c>
      <c r="B86" s="229" t="s">
        <v>80</v>
      </c>
      <c r="C86" s="230" t="s">
        <v>17</v>
      </c>
      <c r="D86" s="230" t="s">
        <v>18</v>
      </c>
      <c r="E86" s="241" t="s">
        <v>344</v>
      </c>
      <c r="F86" s="230" t="s">
        <v>43</v>
      </c>
      <c r="G86" s="211"/>
      <c r="H86" s="216">
        <f t="shared" si="9"/>
        <v>122.69999999999999</v>
      </c>
      <c r="I86" s="216">
        <f t="shared" si="9"/>
        <v>30.68</v>
      </c>
      <c r="J86" s="25">
        <f t="shared" si="6"/>
        <v>25.004074979625102</v>
      </c>
      <c r="K86" s="191"/>
      <c r="L86" s="191"/>
      <c r="M86" s="199"/>
      <c r="N86" s="199"/>
      <c r="O86" s="199"/>
      <c r="P86" s="199"/>
      <c r="Q86" s="199"/>
      <c r="R86" s="199"/>
    </row>
    <row r="87" spans="1:18" s="194" customFormat="1" ht="24" customHeight="1">
      <c r="A87" s="242" t="s">
        <v>487</v>
      </c>
      <c r="B87" s="229" t="s">
        <v>80</v>
      </c>
      <c r="C87" s="230" t="s">
        <v>17</v>
      </c>
      <c r="D87" s="230" t="s">
        <v>18</v>
      </c>
      <c r="E87" s="241" t="s">
        <v>346</v>
      </c>
      <c r="F87" s="230" t="s">
        <v>43</v>
      </c>
      <c r="G87" s="211"/>
      <c r="H87" s="216">
        <f t="shared" si="9"/>
        <v>122.69999999999999</v>
      </c>
      <c r="I87" s="216">
        <f t="shared" si="9"/>
        <v>30.68</v>
      </c>
      <c r="J87" s="25">
        <f t="shared" si="6"/>
        <v>25.004074979625102</v>
      </c>
      <c r="K87" s="191"/>
      <c r="L87" s="191"/>
      <c r="M87" s="199"/>
      <c r="N87" s="199"/>
      <c r="O87" s="199"/>
      <c r="P87" s="199"/>
      <c r="Q87" s="199"/>
      <c r="R87" s="199"/>
    </row>
    <row r="88" spans="1:18" s="194" customFormat="1" ht="28.5" customHeight="1">
      <c r="A88" s="233" t="s">
        <v>430</v>
      </c>
      <c r="B88" s="229" t="s">
        <v>80</v>
      </c>
      <c r="C88" s="229" t="s">
        <v>17</v>
      </c>
      <c r="D88" s="229" t="s">
        <v>18</v>
      </c>
      <c r="E88" s="229" t="s">
        <v>395</v>
      </c>
      <c r="F88" s="230" t="s">
        <v>43</v>
      </c>
      <c r="G88" s="216"/>
      <c r="H88" s="216">
        <f>H89+H90+H91</f>
        <v>122.69999999999999</v>
      </c>
      <c r="I88" s="216">
        <f>I89+I90+I91</f>
        <v>30.68</v>
      </c>
      <c r="J88" s="25">
        <f t="shared" si="6"/>
        <v>25.004074979625102</v>
      </c>
      <c r="K88" s="188">
        <f t="shared" si="8"/>
        <v>38.6959250203749</v>
      </c>
      <c r="L88" s="188">
        <f>L89+L90+L91</f>
        <v>63.7</v>
      </c>
      <c r="M88" s="199"/>
      <c r="N88" s="199"/>
      <c r="O88" s="199"/>
      <c r="P88" s="199"/>
      <c r="Q88" s="199"/>
      <c r="R88" s="199"/>
    </row>
    <row r="89" spans="1:18" s="194" customFormat="1" ht="15" customHeight="1">
      <c r="A89" s="233" t="s">
        <v>392</v>
      </c>
      <c r="B89" s="229" t="s">
        <v>80</v>
      </c>
      <c r="C89" s="229" t="s">
        <v>17</v>
      </c>
      <c r="D89" s="229" t="s">
        <v>18</v>
      </c>
      <c r="E89" s="229" t="s">
        <v>395</v>
      </c>
      <c r="F89" s="230" t="s">
        <v>132</v>
      </c>
      <c r="G89" s="216"/>
      <c r="H89" s="216">
        <v>82.22</v>
      </c>
      <c r="I89" s="25">
        <v>23.56</v>
      </c>
      <c r="J89" s="25">
        <f t="shared" si="6"/>
        <v>28.654828508878616</v>
      </c>
      <c r="K89" s="188">
        <f t="shared" si="8"/>
        <v>19.225171491121387</v>
      </c>
      <c r="L89" s="188">
        <v>47.88</v>
      </c>
      <c r="M89" s="199"/>
      <c r="N89" s="199"/>
      <c r="O89" s="199"/>
      <c r="P89" s="199"/>
      <c r="Q89" s="199"/>
      <c r="R89" s="199"/>
    </row>
    <row r="90" spans="1:18" s="194" customFormat="1" ht="24.75" customHeight="1">
      <c r="A90" s="213" t="s">
        <v>390</v>
      </c>
      <c r="B90" s="229" t="s">
        <v>80</v>
      </c>
      <c r="C90" s="229" t="s">
        <v>17</v>
      </c>
      <c r="D90" s="229" t="s">
        <v>18</v>
      </c>
      <c r="E90" s="229" t="s">
        <v>395</v>
      </c>
      <c r="F90" s="230" t="s">
        <v>388</v>
      </c>
      <c r="G90" s="216"/>
      <c r="H90" s="216">
        <v>35.57</v>
      </c>
      <c r="I90" s="25">
        <v>7.12</v>
      </c>
      <c r="J90" s="25">
        <f t="shared" si="6"/>
        <v>20.016868147315154</v>
      </c>
      <c r="K90" s="188">
        <f t="shared" si="8"/>
        <v>-5.5568681473151535</v>
      </c>
      <c r="L90" s="188">
        <v>14.46</v>
      </c>
      <c r="M90" s="199"/>
      <c r="N90" s="199"/>
      <c r="O90" s="199"/>
      <c r="P90" s="199"/>
      <c r="Q90" s="199"/>
      <c r="R90" s="199"/>
    </row>
    <row r="91" spans="1:18" s="194" customFormat="1" ht="25.5" customHeight="1">
      <c r="A91" s="227" t="s">
        <v>277</v>
      </c>
      <c r="B91" s="229" t="s">
        <v>80</v>
      </c>
      <c r="C91" s="229" t="s">
        <v>17</v>
      </c>
      <c r="D91" s="229" t="s">
        <v>18</v>
      </c>
      <c r="E91" s="229" t="s">
        <v>395</v>
      </c>
      <c r="F91" s="230" t="s">
        <v>133</v>
      </c>
      <c r="G91" s="216"/>
      <c r="H91" s="216">
        <v>4.91</v>
      </c>
      <c r="I91" s="25">
        <v>0</v>
      </c>
      <c r="J91" s="25">
        <f t="shared" si="6"/>
        <v>0</v>
      </c>
      <c r="K91" s="188">
        <f t="shared" si="8"/>
        <v>1.36</v>
      </c>
      <c r="L91" s="188">
        <v>1.36</v>
      </c>
      <c r="M91" s="199"/>
      <c r="N91" s="199"/>
      <c r="O91" s="199"/>
      <c r="P91" s="199"/>
      <c r="Q91" s="199"/>
      <c r="R91" s="199"/>
    </row>
    <row r="92" spans="1:18" ht="12.75" customHeight="1" hidden="1">
      <c r="A92" s="228" t="s">
        <v>221</v>
      </c>
      <c r="B92" s="218" t="s">
        <v>80</v>
      </c>
      <c r="C92" s="231" t="s">
        <v>17</v>
      </c>
      <c r="D92" s="231" t="s">
        <v>16</v>
      </c>
      <c r="E92" s="231" t="s">
        <v>42</v>
      </c>
      <c r="F92" s="231" t="s">
        <v>43</v>
      </c>
      <c r="G92" s="211">
        <f>G93</f>
        <v>54.400000000000006</v>
      </c>
      <c r="H92" s="211"/>
      <c r="I92" s="25">
        <f aca="true" t="shared" si="10" ref="I92:I177">J92-H92</f>
        <v>0</v>
      </c>
      <c r="J92" s="61">
        <f t="shared" si="6"/>
        <v>0</v>
      </c>
      <c r="K92" s="61">
        <f>K93</f>
        <v>0</v>
      </c>
      <c r="L92" s="25">
        <f aca="true" t="shared" si="11" ref="L92:L108">J92+K92</f>
        <v>0</v>
      </c>
      <c r="M92" s="199"/>
      <c r="N92" s="199"/>
      <c r="O92" s="199"/>
      <c r="P92" s="199"/>
      <c r="Q92" s="199"/>
      <c r="R92" s="199"/>
    </row>
    <row r="93" spans="1:18" ht="17.25" customHeight="1" hidden="1">
      <c r="A93" s="243" t="s">
        <v>57</v>
      </c>
      <c r="B93" s="229" t="s">
        <v>80</v>
      </c>
      <c r="C93" s="230" t="s">
        <v>17</v>
      </c>
      <c r="D93" s="230" t="s">
        <v>18</v>
      </c>
      <c r="E93" s="230" t="s">
        <v>317</v>
      </c>
      <c r="F93" s="230" t="s">
        <v>43</v>
      </c>
      <c r="G93" s="216">
        <f>G94</f>
        <v>54.400000000000006</v>
      </c>
      <c r="H93" s="216"/>
      <c r="I93" s="25">
        <f t="shared" si="10"/>
        <v>0</v>
      </c>
      <c r="J93" s="61">
        <f t="shared" si="6"/>
        <v>0</v>
      </c>
      <c r="K93" s="25">
        <f>K94</f>
        <v>0</v>
      </c>
      <c r="L93" s="25">
        <f t="shared" si="11"/>
        <v>0</v>
      </c>
      <c r="M93" s="199"/>
      <c r="N93" s="199"/>
      <c r="O93" s="199"/>
      <c r="P93" s="199"/>
      <c r="Q93" s="199"/>
      <c r="R93" s="199"/>
    </row>
    <row r="94" spans="1:18" ht="39.75" customHeight="1" hidden="1">
      <c r="A94" s="244" t="s">
        <v>61</v>
      </c>
      <c r="B94" s="229" t="s">
        <v>80</v>
      </c>
      <c r="C94" s="230" t="s">
        <v>17</v>
      </c>
      <c r="D94" s="230" t="s">
        <v>18</v>
      </c>
      <c r="E94" s="230" t="s">
        <v>318</v>
      </c>
      <c r="F94" s="230" t="s">
        <v>43</v>
      </c>
      <c r="G94" s="216">
        <f>G98+G99</f>
        <v>54.400000000000006</v>
      </c>
      <c r="H94" s="216"/>
      <c r="I94" s="25">
        <f t="shared" si="10"/>
        <v>0</v>
      </c>
      <c r="J94" s="61">
        <f t="shared" si="6"/>
        <v>0</v>
      </c>
      <c r="K94" s="25">
        <f>K98+K99</f>
        <v>0</v>
      </c>
      <c r="L94" s="25">
        <f t="shared" si="11"/>
        <v>0</v>
      </c>
      <c r="M94" s="199"/>
      <c r="N94" s="199"/>
      <c r="O94" s="199"/>
      <c r="P94" s="199"/>
      <c r="Q94" s="199"/>
      <c r="R94" s="199"/>
    </row>
    <row r="95" spans="1:18" ht="25.5" customHeight="1" hidden="1">
      <c r="A95" s="232" t="s">
        <v>70</v>
      </c>
      <c r="B95" s="229" t="s">
        <v>80</v>
      </c>
      <c r="C95" s="230" t="s">
        <v>19</v>
      </c>
      <c r="D95" s="230" t="s">
        <v>56</v>
      </c>
      <c r="E95" s="230" t="s">
        <v>42</v>
      </c>
      <c r="F95" s="230" t="s">
        <v>43</v>
      </c>
      <c r="G95" s="211">
        <f>G96</f>
        <v>0</v>
      </c>
      <c r="H95" s="211"/>
      <c r="I95" s="25">
        <f t="shared" si="10"/>
        <v>0</v>
      </c>
      <c r="J95" s="61">
        <f t="shared" si="6"/>
        <v>0</v>
      </c>
      <c r="K95" s="61">
        <f>K96</f>
        <v>0</v>
      </c>
      <c r="L95" s="25">
        <f t="shared" si="11"/>
        <v>0</v>
      </c>
      <c r="M95" s="199"/>
      <c r="N95" s="199"/>
      <c r="O95" s="199"/>
      <c r="P95" s="199"/>
      <c r="Q95" s="199"/>
      <c r="R95" s="199"/>
    </row>
    <row r="96" spans="1:18" ht="25.5" customHeight="1" hidden="1">
      <c r="A96" s="227" t="s">
        <v>113</v>
      </c>
      <c r="B96" s="229" t="s">
        <v>80</v>
      </c>
      <c r="C96" s="230" t="s">
        <v>19</v>
      </c>
      <c r="D96" s="230" t="s">
        <v>56</v>
      </c>
      <c r="E96" s="230" t="s">
        <v>101</v>
      </c>
      <c r="F96" s="230" t="s">
        <v>43</v>
      </c>
      <c r="G96" s="216">
        <f>G97</f>
        <v>0</v>
      </c>
      <c r="H96" s="216"/>
      <c r="I96" s="25">
        <f t="shared" si="10"/>
        <v>0</v>
      </c>
      <c r="J96" s="61">
        <f t="shared" si="6"/>
        <v>0</v>
      </c>
      <c r="K96" s="25">
        <f>K97</f>
        <v>0</v>
      </c>
      <c r="L96" s="25">
        <f t="shared" si="11"/>
        <v>0</v>
      </c>
      <c r="M96" s="199"/>
      <c r="N96" s="199"/>
      <c r="O96" s="199"/>
      <c r="P96" s="199"/>
      <c r="Q96" s="199"/>
      <c r="R96" s="199"/>
    </row>
    <row r="97" spans="1:18" ht="25.5" customHeight="1" hidden="1">
      <c r="A97" s="227" t="s">
        <v>112</v>
      </c>
      <c r="B97" s="229" t="s">
        <v>80</v>
      </c>
      <c r="C97" s="230" t="s">
        <v>19</v>
      </c>
      <c r="D97" s="230" t="s">
        <v>56</v>
      </c>
      <c r="E97" s="230" t="s">
        <v>101</v>
      </c>
      <c r="F97" s="230" t="s">
        <v>59</v>
      </c>
      <c r="G97" s="216">
        <v>0</v>
      </c>
      <c r="H97" s="216"/>
      <c r="I97" s="25">
        <f t="shared" si="10"/>
        <v>0</v>
      </c>
      <c r="J97" s="61">
        <f t="shared" si="6"/>
        <v>0</v>
      </c>
      <c r="K97" s="25">
        <v>0</v>
      </c>
      <c r="L97" s="25">
        <f t="shared" si="11"/>
        <v>0</v>
      </c>
      <c r="M97" s="199"/>
      <c r="N97" s="199"/>
      <c r="O97" s="199"/>
      <c r="P97" s="199"/>
      <c r="Q97" s="199"/>
      <c r="R97" s="199"/>
    </row>
    <row r="98" spans="1:18" ht="12.75" customHeight="1" hidden="1">
      <c r="A98" s="227" t="s">
        <v>212</v>
      </c>
      <c r="B98" s="229" t="s">
        <v>80</v>
      </c>
      <c r="C98" s="230" t="s">
        <v>17</v>
      </c>
      <c r="D98" s="230" t="s">
        <v>18</v>
      </c>
      <c r="E98" s="230" t="s">
        <v>318</v>
      </c>
      <c r="F98" s="230" t="s">
        <v>132</v>
      </c>
      <c r="G98" s="216">
        <v>52.2</v>
      </c>
      <c r="H98" s="216"/>
      <c r="I98" s="25">
        <f t="shared" si="10"/>
        <v>0</v>
      </c>
      <c r="J98" s="61">
        <f t="shared" si="6"/>
        <v>0</v>
      </c>
      <c r="K98" s="25"/>
      <c r="L98" s="25">
        <f t="shared" si="11"/>
        <v>0</v>
      </c>
      <c r="M98" s="199"/>
      <c r="N98" s="199"/>
      <c r="O98" s="199"/>
      <c r="P98" s="199"/>
      <c r="Q98" s="199"/>
      <c r="R98" s="199"/>
    </row>
    <row r="99" spans="1:18" ht="12.75" customHeight="1" hidden="1">
      <c r="A99" s="227" t="s">
        <v>213</v>
      </c>
      <c r="B99" s="229" t="s">
        <v>80</v>
      </c>
      <c r="C99" s="230" t="s">
        <v>17</v>
      </c>
      <c r="D99" s="230" t="s">
        <v>18</v>
      </c>
      <c r="E99" s="230" t="s">
        <v>318</v>
      </c>
      <c r="F99" s="230" t="s">
        <v>133</v>
      </c>
      <c r="G99" s="216">
        <v>2.2</v>
      </c>
      <c r="H99" s="216"/>
      <c r="I99" s="25">
        <f t="shared" si="10"/>
        <v>0</v>
      </c>
      <c r="J99" s="61">
        <f t="shared" si="6"/>
        <v>0</v>
      </c>
      <c r="K99" s="25"/>
      <c r="L99" s="25">
        <f t="shared" si="11"/>
        <v>0</v>
      </c>
      <c r="M99" s="199"/>
      <c r="N99" s="199"/>
      <c r="O99" s="199"/>
      <c r="P99" s="199"/>
      <c r="Q99" s="199"/>
      <c r="R99" s="199"/>
    </row>
    <row r="100" spans="1:18" ht="12.75" customHeight="1" hidden="1">
      <c r="A100" s="232" t="s">
        <v>226</v>
      </c>
      <c r="B100" s="218" t="s">
        <v>80</v>
      </c>
      <c r="C100" s="231" t="s">
        <v>19</v>
      </c>
      <c r="D100" s="231" t="s">
        <v>16</v>
      </c>
      <c r="E100" s="231" t="s">
        <v>42</v>
      </c>
      <c r="F100" s="231" t="s">
        <v>43</v>
      </c>
      <c r="G100" s="211">
        <f>G101</f>
        <v>477.8</v>
      </c>
      <c r="H100" s="211"/>
      <c r="I100" s="25">
        <f t="shared" si="10"/>
        <v>0</v>
      </c>
      <c r="J100" s="61">
        <f t="shared" si="6"/>
        <v>0</v>
      </c>
      <c r="K100" s="61">
        <f>K101</f>
        <v>0</v>
      </c>
      <c r="L100" s="25">
        <f t="shared" si="11"/>
        <v>0</v>
      </c>
      <c r="M100" s="199"/>
      <c r="N100" s="199"/>
      <c r="O100" s="199"/>
      <c r="P100" s="199"/>
      <c r="Q100" s="199"/>
      <c r="R100" s="199"/>
    </row>
    <row r="101" spans="1:18" ht="12.75" customHeight="1" hidden="1">
      <c r="A101" s="227" t="s">
        <v>198</v>
      </c>
      <c r="B101" s="229" t="s">
        <v>80</v>
      </c>
      <c r="C101" s="230" t="s">
        <v>19</v>
      </c>
      <c r="D101" s="230" t="s">
        <v>197</v>
      </c>
      <c r="E101" s="230" t="s">
        <v>42</v>
      </c>
      <c r="F101" s="230" t="s">
        <v>43</v>
      </c>
      <c r="G101" s="216">
        <f>G102</f>
        <v>477.8</v>
      </c>
      <c r="H101" s="216"/>
      <c r="I101" s="25">
        <f t="shared" si="10"/>
        <v>0</v>
      </c>
      <c r="J101" s="61">
        <f t="shared" si="6"/>
        <v>0</v>
      </c>
      <c r="K101" s="25">
        <f>K102</f>
        <v>0</v>
      </c>
      <c r="L101" s="25">
        <f t="shared" si="11"/>
        <v>0</v>
      </c>
      <c r="M101" s="199"/>
      <c r="N101" s="199"/>
      <c r="O101" s="199"/>
      <c r="P101" s="199"/>
      <c r="Q101" s="199"/>
      <c r="R101" s="199"/>
    </row>
    <row r="102" spans="1:18" ht="12.75" customHeight="1" hidden="1">
      <c r="A102" s="227" t="s">
        <v>225</v>
      </c>
      <c r="B102" s="229" t="s">
        <v>80</v>
      </c>
      <c r="C102" s="230" t="s">
        <v>19</v>
      </c>
      <c r="D102" s="230" t="s">
        <v>197</v>
      </c>
      <c r="E102" s="230" t="s">
        <v>224</v>
      </c>
      <c r="F102" s="230" t="s">
        <v>43</v>
      </c>
      <c r="G102" s="216">
        <f>G103</f>
        <v>477.8</v>
      </c>
      <c r="H102" s="216"/>
      <c r="I102" s="25">
        <f t="shared" si="10"/>
        <v>0</v>
      </c>
      <c r="J102" s="61">
        <f t="shared" si="6"/>
        <v>0</v>
      </c>
      <c r="K102" s="25">
        <f>K103</f>
        <v>0</v>
      </c>
      <c r="L102" s="25">
        <f t="shared" si="11"/>
        <v>0</v>
      </c>
      <c r="M102" s="199"/>
      <c r="N102" s="199"/>
      <c r="O102" s="199"/>
      <c r="P102" s="199"/>
      <c r="Q102" s="199"/>
      <c r="R102" s="199"/>
    </row>
    <row r="103" spans="1:18" ht="12.75" customHeight="1" hidden="1">
      <c r="A103" s="227" t="s">
        <v>223</v>
      </c>
      <c r="B103" s="229" t="s">
        <v>80</v>
      </c>
      <c r="C103" s="230" t="s">
        <v>19</v>
      </c>
      <c r="D103" s="230" t="s">
        <v>197</v>
      </c>
      <c r="E103" s="230" t="s">
        <v>222</v>
      </c>
      <c r="F103" s="230" t="s">
        <v>43</v>
      </c>
      <c r="G103" s="216">
        <f>G104</f>
        <v>477.8</v>
      </c>
      <c r="H103" s="216"/>
      <c r="I103" s="25">
        <f t="shared" si="10"/>
        <v>0</v>
      </c>
      <c r="J103" s="61">
        <f t="shared" si="6"/>
        <v>0</v>
      </c>
      <c r="K103" s="25">
        <f>K104</f>
        <v>0</v>
      </c>
      <c r="L103" s="25">
        <f t="shared" si="11"/>
        <v>0</v>
      </c>
      <c r="M103" s="199"/>
      <c r="N103" s="199"/>
      <c r="O103" s="199"/>
      <c r="P103" s="199"/>
      <c r="Q103" s="199"/>
      <c r="R103" s="199"/>
    </row>
    <row r="104" spans="1:18" ht="48.75" customHeight="1" hidden="1">
      <c r="A104" s="227" t="s">
        <v>213</v>
      </c>
      <c r="B104" s="229" t="s">
        <v>80</v>
      </c>
      <c r="C104" s="230" t="s">
        <v>19</v>
      </c>
      <c r="D104" s="230" t="s">
        <v>197</v>
      </c>
      <c r="E104" s="230" t="s">
        <v>222</v>
      </c>
      <c r="F104" s="230" t="s">
        <v>133</v>
      </c>
      <c r="G104" s="216">
        <v>477.8</v>
      </c>
      <c r="H104" s="216"/>
      <c r="I104" s="25">
        <f t="shared" si="10"/>
        <v>0</v>
      </c>
      <c r="J104" s="61">
        <f t="shared" si="6"/>
        <v>0</v>
      </c>
      <c r="K104" s="25"/>
      <c r="L104" s="25">
        <f t="shared" si="11"/>
        <v>0</v>
      </c>
      <c r="M104" s="199"/>
      <c r="N104" s="199"/>
      <c r="O104" s="199"/>
      <c r="P104" s="199"/>
      <c r="Q104" s="199"/>
      <c r="R104" s="199"/>
    </row>
    <row r="105" spans="1:18" ht="12.75" customHeight="1" hidden="1">
      <c r="A105" s="232" t="s">
        <v>46</v>
      </c>
      <c r="B105" s="229" t="s">
        <v>80</v>
      </c>
      <c r="C105" s="230" t="s">
        <v>20</v>
      </c>
      <c r="D105" s="230" t="s">
        <v>20</v>
      </c>
      <c r="E105" s="230" t="s">
        <v>42</v>
      </c>
      <c r="F105" s="230" t="s">
        <v>43</v>
      </c>
      <c r="G105" s="211">
        <f>G106</f>
        <v>93.03999999999999</v>
      </c>
      <c r="H105" s="211"/>
      <c r="I105" s="25">
        <f t="shared" si="10"/>
        <v>83.64</v>
      </c>
      <c r="J105" s="61">
        <f t="shared" si="6"/>
        <v>0</v>
      </c>
      <c r="K105" s="61">
        <f>K107+K108</f>
        <v>83.64</v>
      </c>
      <c r="L105" s="25">
        <f t="shared" si="11"/>
        <v>167.28</v>
      </c>
      <c r="M105" s="199"/>
      <c r="N105" s="199"/>
      <c r="O105" s="199"/>
      <c r="P105" s="199"/>
      <c r="Q105" s="199"/>
      <c r="R105" s="199"/>
    </row>
    <row r="106" spans="1:18" ht="25.5" customHeight="1" hidden="1">
      <c r="A106" s="227" t="s">
        <v>47</v>
      </c>
      <c r="B106" s="229" t="s">
        <v>80</v>
      </c>
      <c r="C106" s="230" t="s">
        <v>20</v>
      </c>
      <c r="D106" s="230" t="s">
        <v>20</v>
      </c>
      <c r="E106" s="230" t="s">
        <v>90</v>
      </c>
      <c r="F106" s="230" t="s">
        <v>43</v>
      </c>
      <c r="G106" s="216">
        <f>G107+G108</f>
        <v>93.03999999999999</v>
      </c>
      <c r="H106" s="216"/>
      <c r="I106" s="25">
        <f t="shared" si="10"/>
        <v>83.64</v>
      </c>
      <c r="J106" s="61">
        <f t="shared" si="6"/>
        <v>0</v>
      </c>
      <c r="K106" s="25">
        <f>K107+K108</f>
        <v>83.64</v>
      </c>
      <c r="L106" s="25">
        <f t="shared" si="11"/>
        <v>167.28</v>
      </c>
      <c r="M106" s="199"/>
      <c r="N106" s="199"/>
      <c r="O106" s="199"/>
      <c r="P106" s="199"/>
      <c r="Q106" s="199"/>
      <c r="R106" s="199"/>
    </row>
    <row r="107" spans="1:18" ht="12.75" customHeight="1" hidden="1">
      <c r="A107" s="227" t="s">
        <v>134</v>
      </c>
      <c r="B107" s="229" t="s">
        <v>80</v>
      </c>
      <c r="C107" s="230" t="s">
        <v>20</v>
      </c>
      <c r="D107" s="230" t="s">
        <v>20</v>
      </c>
      <c r="E107" s="230" t="s">
        <v>90</v>
      </c>
      <c r="F107" s="230" t="s">
        <v>132</v>
      </c>
      <c r="G107" s="216">
        <v>78.97</v>
      </c>
      <c r="H107" s="216"/>
      <c r="I107" s="25">
        <f t="shared" si="10"/>
        <v>81.14</v>
      </c>
      <c r="J107" s="61">
        <f t="shared" si="6"/>
        <v>0</v>
      </c>
      <c r="K107" s="25">
        <v>81.14</v>
      </c>
      <c r="L107" s="25">
        <f t="shared" si="11"/>
        <v>162.28</v>
      </c>
      <c r="M107" s="199"/>
      <c r="N107" s="199"/>
      <c r="O107" s="199"/>
      <c r="P107" s="199"/>
      <c r="Q107" s="199"/>
      <c r="R107" s="199"/>
    </row>
    <row r="108" spans="1:18" ht="25.5" customHeight="1" hidden="1">
      <c r="A108" s="227" t="s">
        <v>135</v>
      </c>
      <c r="B108" s="229" t="s">
        <v>80</v>
      </c>
      <c r="C108" s="230" t="s">
        <v>20</v>
      </c>
      <c r="D108" s="230" t="s">
        <v>20</v>
      </c>
      <c r="E108" s="230" t="s">
        <v>90</v>
      </c>
      <c r="F108" s="230" t="s">
        <v>133</v>
      </c>
      <c r="G108" s="216">
        <v>14.07</v>
      </c>
      <c r="H108" s="216"/>
      <c r="I108" s="25">
        <f t="shared" si="10"/>
        <v>2.5</v>
      </c>
      <c r="J108" s="61">
        <f t="shared" si="6"/>
        <v>0</v>
      </c>
      <c r="K108" s="25">
        <v>2.5</v>
      </c>
      <c r="L108" s="25">
        <f t="shared" si="11"/>
        <v>5</v>
      </c>
      <c r="M108" s="199"/>
      <c r="N108" s="199"/>
      <c r="O108" s="199"/>
      <c r="P108" s="199"/>
      <c r="Q108" s="199"/>
      <c r="R108" s="199"/>
    </row>
    <row r="109" spans="1:18" ht="12.75" customHeight="1" hidden="1">
      <c r="A109" s="245" t="s">
        <v>63</v>
      </c>
      <c r="B109" s="218" t="s">
        <v>80</v>
      </c>
      <c r="C109" s="218" t="s">
        <v>23</v>
      </c>
      <c r="D109" s="218" t="s">
        <v>16</v>
      </c>
      <c r="E109" s="218" t="s">
        <v>42</v>
      </c>
      <c r="F109" s="218" t="s">
        <v>43</v>
      </c>
      <c r="G109" s="211">
        <f>G110+G127+G119</f>
        <v>524.72</v>
      </c>
      <c r="H109" s="211"/>
      <c r="I109" s="25">
        <f t="shared" si="10"/>
        <v>946.44</v>
      </c>
      <c r="J109" s="61">
        <f t="shared" si="6"/>
        <v>0</v>
      </c>
      <c r="K109" s="61">
        <f>K110+K127+K119</f>
        <v>-946.44</v>
      </c>
      <c r="L109" s="25">
        <f aca="true" t="shared" si="12" ref="L109:L119">J109+K109</f>
        <v>0</v>
      </c>
      <c r="M109" s="200"/>
      <c r="N109" s="199"/>
      <c r="O109" s="199"/>
      <c r="P109" s="199"/>
      <c r="Q109" s="199"/>
      <c r="R109" s="199"/>
    </row>
    <row r="110" spans="1:18" ht="12.75" customHeight="1" hidden="1">
      <c r="A110" s="246" t="s">
        <v>231</v>
      </c>
      <c r="B110" s="229" t="s">
        <v>80</v>
      </c>
      <c r="C110" s="229" t="s">
        <v>23</v>
      </c>
      <c r="D110" s="229" t="s">
        <v>17</v>
      </c>
      <c r="E110" s="229" t="s">
        <v>42</v>
      </c>
      <c r="F110" s="229" t="s">
        <v>43</v>
      </c>
      <c r="G110" s="216">
        <f>G111</f>
        <v>424.6</v>
      </c>
      <c r="H110" s="216"/>
      <c r="I110" s="25">
        <f t="shared" si="10"/>
        <v>0</v>
      </c>
      <c r="J110" s="61">
        <f t="shared" si="6"/>
        <v>0</v>
      </c>
      <c r="K110" s="25">
        <f>K111</f>
        <v>0</v>
      </c>
      <c r="L110" s="25">
        <f t="shared" si="12"/>
        <v>0</v>
      </c>
      <c r="M110" s="200"/>
      <c r="N110" s="199"/>
      <c r="O110" s="199"/>
      <c r="P110" s="199"/>
      <c r="Q110" s="199"/>
      <c r="R110" s="199"/>
    </row>
    <row r="111" spans="1:18" ht="13.5" customHeight="1" hidden="1">
      <c r="A111" s="246" t="s">
        <v>229</v>
      </c>
      <c r="B111" s="229" t="s">
        <v>80</v>
      </c>
      <c r="C111" s="229" t="s">
        <v>23</v>
      </c>
      <c r="D111" s="229" t="s">
        <v>17</v>
      </c>
      <c r="E111" s="229" t="s">
        <v>230</v>
      </c>
      <c r="F111" s="229" t="s">
        <v>43</v>
      </c>
      <c r="G111" s="216">
        <f>G112</f>
        <v>424.6</v>
      </c>
      <c r="H111" s="216"/>
      <c r="I111" s="25">
        <f t="shared" si="10"/>
        <v>0</v>
      </c>
      <c r="J111" s="61">
        <f t="shared" si="6"/>
        <v>0</v>
      </c>
      <c r="K111" s="25">
        <f>K112</f>
        <v>0</v>
      </c>
      <c r="L111" s="25">
        <f t="shared" si="12"/>
        <v>0</v>
      </c>
      <c r="M111" s="200"/>
      <c r="N111" s="199"/>
      <c r="O111" s="199"/>
      <c r="P111" s="199"/>
      <c r="Q111" s="199"/>
      <c r="R111" s="199"/>
    </row>
    <row r="112" spans="1:18" ht="26.25" customHeight="1" hidden="1">
      <c r="A112" s="246" t="s">
        <v>228</v>
      </c>
      <c r="B112" s="229" t="s">
        <v>80</v>
      </c>
      <c r="C112" s="229" t="s">
        <v>23</v>
      </c>
      <c r="D112" s="229" t="s">
        <v>17</v>
      </c>
      <c r="E112" s="229" t="s">
        <v>91</v>
      </c>
      <c r="F112" s="229" t="s">
        <v>43</v>
      </c>
      <c r="G112" s="216">
        <f>G113+G114</f>
        <v>424.6</v>
      </c>
      <c r="H112" s="216"/>
      <c r="I112" s="25">
        <f t="shared" si="10"/>
        <v>0</v>
      </c>
      <c r="J112" s="61">
        <f t="shared" si="6"/>
        <v>0</v>
      </c>
      <c r="K112" s="25">
        <f>K113+K114</f>
        <v>0</v>
      </c>
      <c r="L112" s="25">
        <f t="shared" si="12"/>
        <v>0</v>
      </c>
      <c r="M112" s="200"/>
      <c r="N112" s="199"/>
      <c r="O112" s="199"/>
      <c r="P112" s="199"/>
      <c r="Q112" s="199"/>
      <c r="R112" s="199"/>
    </row>
    <row r="113" spans="1:18" ht="38.25" customHeight="1" hidden="1">
      <c r="A113" s="227" t="s">
        <v>212</v>
      </c>
      <c r="B113" s="229" t="s">
        <v>80</v>
      </c>
      <c r="C113" s="229" t="s">
        <v>23</v>
      </c>
      <c r="D113" s="229" t="s">
        <v>17</v>
      </c>
      <c r="E113" s="229" t="s">
        <v>91</v>
      </c>
      <c r="F113" s="229" t="s">
        <v>132</v>
      </c>
      <c r="G113" s="216">
        <v>252.14</v>
      </c>
      <c r="H113" s="216"/>
      <c r="I113" s="25">
        <f t="shared" si="10"/>
        <v>0</v>
      </c>
      <c r="J113" s="61">
        <f t="shared" si="6"/>
        <v>0</v>
      </c>
      <c r="K113" s="25"/>
      <c r="L113" s="25">
        <f t="shared" si="12"/>
        <v>0</v>
      </c>
      <c r="M113" s="200"/>
      <c r="N113" s="199"/>
      <c r="O113" s="199"/>
      <c r="P113" s="199"/>
      <c r="Q113" s="199"/>
      <c r="R113" s="199"/>
    </row>
    <row r="114" spans="1:18" ht="36" customHeight="1" hidden="1">
      <c r="A114" s="227" t="s">
        <v>213</v>
      </c>
      <c r="B114" s="229" t="s">
        <v>80</v>
      </c>
      <c r="C114" s="229" t="s">
        <v>23</v>
      </c>
      <c r="D114" s="229" t="s">
        <v>17</v>
      </c>
      <c r="E114" s="229" t="s">
        <v>91</v>
      </c>
      <c r="F114" s="229" t="s">
        <v>133</v>
      </c>
      <c r="G114" s="216">
        <v>172.46</v>
      </c>
      <c r="H114" s="216"/>
      <c r="I114" s="25">
        <f t="shared" si="10"/>
        <v>0</v>
      </c>
      <c r="J114" s="61">
        <f t="shared" si="6"/>
        <v>0</v>
      </c>
      <c r="K114" s="25"/>
      <c r="L114" s="25">
        <f t="shared" si="12"/>
        <v>0</v>
      </c>
      <c r="M114" s="200"/>
      <c r="N114" s="199"/>
      <c r="O114" s="199"/>
      <c r="P114" s="199"/>
      <c r="Q114" s="199"/>
      <c r="R114" s="199"/>
    </row>
    <row r="115" spans="1:18" ht="25.5" customHeight="1" hidden="1">
      <c r="A115" s="227" t="s">
        <v>181</v>
      </c>
      <c r="B115" s="229" t="s">
        <v>80</v>
      </c>
      <c r="C115" s="229" t="s">
        <v>23</v>
      </c>
      <c r="D115" s="229" t="s">
        <v>17</v>
      </c>
      <c r="E115" s="229" t="s">
        <v>179</v>
      </c>
      <c r="F115" s="229" t="s">
        <v>43</v>
      </c>
      <c r="G115" s="216"/>
      <c r="H115" s="216"/>
      <c r="I115" s="25">
        <f t="shared" si="10"/>
        <v>30</v>
      </c>
      <c r="J115" s="61">
        <f t="shared" si="6"/>
        <v>0</v>
      </c>
      <c r="K115" s="25">
        <f>K116</f>
        <v>31</v>
      </c>
      <c r="L115" s="25">
        <f t="shared" si="12"/>
        <v>61</v>
      </c>
      <c r="M115" s="200"/>
      <c r="N115" s="199"/>
      <c r="O115" s="199"/>
      <c r="P115" s="199"/>
      <c r="Q115" s="199"/>
      <c r="R115" s="199"/>
    </row>
    <row r="116" spans="1:18" ht="25.5" customHeight="1" hidden="1">
      <c r="A116" s="227" t="s">
        <v>182</v>
      </c>
      <c r="B116" s="229" t="s">
        <v>180</v>
      </c>
      <c r="C116" s="229" t="s">
        <v>23</v>
      </c>
      <c r="D116" s="229" t="s">
        <v>17</v>
      </c>
      <c r="E116" s="229" t="s">
        <v>179</v>
      </c>
      <c r="F116" s="229" t="s">
        <v>133</v>
      </c>
      <c r="G116" s="216"/>
      <c r="H116" s="216"/>
      <c r="I116" s="25">
        <f t="shared" si="10"/>
        <v>30</v>
      </c>
      <c r="J116" s="61">
        <f t="shared" si="6"/>
        <v>0</v>
      </c>
      <c r="K116" s="25">
        <v>31</v>
      </c>
      <c r="L116" s="25">
        <f t="shared" si="12"/>
        <v>61</v>
      </c>
      <c r="M116" s="200"/>
      <c r="N116" s="199"/>
      <c r="O116" s="199"/>
      <c r="P116" s="199"/>
      <c r="Q116" s="199"/>
      <c r="R116" s="199"/>
    </row>
    <row r="117" spans="1:18" ht="12.75" customHeight="1" hidden="1">
      <c r="A117" s="247" t="s">
        <v>63</v>
      </c>
      <c r="B117" s="229" t="s">
        <v>80</v>
      </c>
      <c r="C117" s="230" t="s">
        <v>23</v>
      </c>
      <c r="D117" s="230" t="s">
        <v>16</v>
      </c>
      <c r="E117" s="230" t="s">
        <v>42</v>
      </c>
      <c r="F117" s="230" t="s">
        <v>43</v>
      </c>
      <c r="G117" s="211">
        <f>G130</f>
        <v>100.12</v>
      </c>
      <c r="H117" s="211"/>
      <c r="I117" s="25">
        <f t="shared" si="10"/>
        <v>0</v>
      </c>
      <c r="J117" s="61">
        <f t="shared" si="6"/>
        <v>0</v>
      </c>
      <c r="K117" s="61">
        <f>K130</f>
        <v>0</v>
      </c>
      <c r="L117" s="25">
        <f t="shared" si="12"/>
        <v>0</v>
      </c>
      <c r="M117" s="199"/>
      <c r="N117" s="199"/>
      <c r="O117" s="199"/>
      <c r="P117" s="199"/>
      <c r="Q117" s="199"/>
      <c r="R117" s="199"/>
    </row>
    <row r="118" spans="1:18" ht="12.75" customHeight="1" hidden="1">
      <c r="A118" s="227"/>
      <c r="B118" s="229" t="s">
        <v>80</v>
      </c>
      <c r="C118" s="230" t="s">
        <v>23</v>
      </c>
      <c r="D118" s="230" t="s">
        <v>18</v>
      </c>
      <c r="E118" s="230" t="s">
        <v>129</v>
      </c>
      <c r="F118" s="230" t="s">
        <v>43</v>
      </c>
      <c r="G118" s="216" t="e">
        <f>#REF!</f>
        <v>#REF!</v>
      </c>
      <c r="H118" s="216"/>
      <c r="I118" s="25" t="e">
        <f t="shared" si="10"/>
        <v>#REF!</v>
      </c>
      <c r="J118" s="61">
        <f t="shared" si="6"/>
        <v>0</v>
      </c>
      <c r="K118" s="25" t="e">
        <f>#REF!</f>
        <v>#REF!</v>
      </c>
      <c r="L118" s="25" t="e">
        <f t="shared" si="12"/>
        <v>#REF!</v>
      </c>
      <c r="M118" s="199"/>
      <c r="N118" s="199"/>
      <c r="O118" s="199"/>
      <c r="P118" s="199"/>
      <c r="Q118" s="199"/>
      <c r="R118" s="199"/>
    </row>
    <row r="119" spans="1:18" s="149" customFormat="1" ht="36.75" customHeight="1" hidden="1">
      <c r="A119" s="237" t="s">
        <v>314</v>
      </c>
      <c r="B119" s="229" t="s">
        <v>80</v>
      </c>
      <c r="C119" s="230" t="s">
        <v>23</v>
      </c>
      <c r="D119" s="230" t="s">
        <v>18</v>
      </c>
      <c r="E119" s="230" t="s">
        <v>308</v>
      </c>
      <c r="F119" s="230" t="s">
        <v>43</v>
      </c>
      <c r="G119" s="216">
        <f>G124</f>
        <v>0</v>
      </c>
      <c r="H119" s="216"/>
      <c r="I119" s="25">
        <f t="shared" si="10"/>
        <v>473.22</v>
      </c>
      <c r="J119" s="61">
        <f t="shared" si="6"/>
        <v>0</v>
      </c>
      <c r="K119" s="25">
        <f>K124</f>
        <v>-473.22</v>
      </c>
      <c r="L119" s="25">
        <f t="shared" si="12"/>
        <v>0</v>
      </c>
      <c r="M119" s="201"/>
      <c r="N119" s="201"/>
      <c r="O119" s="201"/>
      <c r="P119" s="201"/>
      <c r="Q119" s="201"/>
      <c r="R119" s="201"/>
    </row>
    <row r="120" spans="1:18" s="196" customFormat="1" ht="51.75" customHeight="1" hidden="1">
      <c r="A120" s="198" t="s">
        <v>396</v>
      </c>
      <c r="B120" s="218" t="s">
        <v>80</v>
      </c>
      <c r="C120" s="218" t="s">
        <v>19</v>
      </c>
      <c r="D120" s="218" t="s">
        <v>56</v>
      </c>
      <c r="E120" s="218" t="s">
        <v>374</v>
      </c>
      <c r="F120" s="218" t="s">
        <v>43</v>
      </c>
      <c r="G120" s="216"/>
      <c r="H120" s="216"/>
      <c r="I120" s="25">
        <f t="shared" si="10"/>
        <v>0</v>
      </c>
      <c r="J120" s="61">
        <f t="shared" si="6"/>
        <v>0</v>
      </c>
      <c r="K120" s="197">
        <f aca="true" t="shared" si="13" ref="K120:K127">L120-J120</f>
        <v>152.41</v>
      </c>
      <c r="L120" s="197">
        <f>L121</f>
        <v>152.41</v>
      </c>
      <c r="M120" s="201"/>
      <c r="N120" s="201"/>
      <c r="O120" s="201"/>
      <c r="P120" s="201"/>
      <c r="Q120" s="201"/>
      <c r="R120" s="201"/>
    </row>
    <row r="121" spans="1:18" s="196" customFormat="1" ht="90.75" customHeight="1" hidden="1">
      <c r="A121" s="233" t="s">
        <v>397</v>
      </c>
      <c r="B121" s="229" t="s">
        <v>80</v>
      </c>
      <c r="C121" s="229" t="s">
        <v>19</v>
      </c>
      <c r="D121" s="229" t="s">
        <v>56</v>
      </c>
      <c r="E121" s="229" t="s">
        <v>376</v>
      </c>
      <c r="F121" s="229" t="s">
        <v>43</v>
      </c>
      <c r="G121" s="216"/>
      <c r="H121" s="216"/>
      <c r="I121" s="25">
        <f t="shared" si="10"/>
        <v>0</v>
      </c>
      <c r="J121" s="61">
        <f t="shared" si="6"/>
        <v>0</v>
      </c>
      <c r="K121" s="195">
        <f t="shared" si="13"/>
        <v>152.41</v>
      </c>
      <c r="L121" s="195">
        <f>L122+L123</f>
        <v>152.41</v>
      </c>
      <c r="M121" s="201"/>
      <c r="N121" s="201"/>
      <c r="O121" s="201"/>
      <c r="P121" s="201"/>
      <c r="Q121" s="201"/>
      <c r="R121" s="201"/>
    </row>
    <row r="122" spans="1:18" s="196" customFormat="1" ht="30" customHeight="1" hidden="1">
      <c r="A122" s="233" t="s">
        <v>392</v>
      </c>
      <c r="B122" s="229" t="s">
        <v>80</v>
      </c>
      <c r="C122" s="229" t="s">
        <v>19</v>
      </c>
      <c r="D122" s="229" t="s">
        <v>56</v>
      </c>
      <c r="E122" s="229" t="s">
        <v>376</v>
      </c>
      <c r="F122" s="229" t="s">
        <v>132</v>
      </c>
      <c r="G122" s="216"/>
      <c r="H122" s="216"/>
      <c r="I122" s="25">
        <f t="shared" si="10"/>
        <v>0</v>
      </c>
      <c r="J122" s="61">
        <f t="shared" si="6"/>
        <v>0</v>
      </c>
      <c r="K122" s="195">
        <f t="shared" si="13"/>
        <v>117.06</v>
      </c>
      <c r="L122" s="195">
        <v>117.06</v>
      </c>
      <c r="M122" s="201"/>
      <c r="N122" s="201"/>
      <c r="O122" s="201"/>
      <c r="P122" s="201"/>
      <c r="Q122" s="201"/>
      <c r="R122" s="201"/>
    </row>
    <row r="123" spans="1:18" s="196" customFormat="1" ht="50.25" customHeight="1" hidden="1">
      <c r="A123" s="213" t="s">
        <v>390</v>
      </c>
      <c r="B123" s="229" t="s">
        <v>80</v>
      </c>
      <c r="C123" s="229" t="s">
        <v>19</v>
      </c>
      <c r="D123" s="229" t="s">
        <v>56</v>
      </c>
      <c r="E123" s="229" t="s">
        <v>376</v>
      </c>
      <c r="F123" s="229" t="s">
        <v>388</v>
      </c>
      <c r="G123" s="216"/>
      <c r="H123" s="216"/>
      <c r="I123" s="25">
        <f t="shared" si="10"/>
        <v>0</v>
      </c>
      <c r="J123" s="61">
        <f t="shared" si="6"/>
        <v>0</v>
      </c>
      <c r="K123" s="195">
        <f t="shared" si="13"/>
        <v>35.35</v>
      </c>
      <c r="L123" s="195">
        <v>35.35</v>
      </c>
      <c r="M123" s="201"/>
      <c r="N123" s="201"/>
      <c r="O123" s="201"/>
      <c r="P123" s="201"/>
      <c r="Q123" s="201"/>
      <c r="R123" s="201"/>
    </row>
    <row r="124" spans="1:12" ht="26.25" customHeight="1" hidden="1">
      <c r="A124" s="248" t="s">
        <v>294</v>
      </c>
      <c r="B124" s="218" t="s">
        <v>80</v>
      </c>
      <c r="C124" s="231" t="s">
        <v>23</v>
      </c>
      <c r="D124" s="231" t="s">
        <v>16</v>
      </c>
      <c r="E124" s="231" t="s">
        <v>42</v>
      </c>
      <c r="F124" s="231" t="s">
        <v>43</v>
      </c>
      <c r="G124" s="211">
        <f>G125</f>
        <v>0</v>
      </c>
      <c r="H124" s="211"/>
      <c r="I124" s="25">
        <f t="shared" si="10"/>
        <v>473.22</v>
      </c>
      <c r="J124" s="61">
        <f t="shared" si="6"/>
        <v>0</v>
      </c>
      <c r="K124" s="61">
        <f t="shared" si="13"/>
        <v>-473.22</v>
      </c>
      <c r="L124" s="61">
        <f>L125</f>
        <v>0</v>
      </c>
    </row>
    <row r="125" spans="1:12" ht="26.25" customHeight="1" hidden="1">
      <c r="A125" s="223" t="s">
        <v>295</v>
      </c>
      <c r="B125" s="229" t="s">
        <v>80</v>
      </c>
      <c r="C125" s="230" t="s">
        <v>23</v>
      </c>
      <c r="D125" s="230" t="s">
        <v>18</v>
      </c>
      <c r="E125" s="230" t="s">
        <v>42</v>
      </c>
      <c r="F125" s="230" t="s">
        <v>43</v>
      </c>
      <c r="G125" s="216">
        <f>G126</f>
        <v>0</v>
      </c>
      <c r="H125" s="216"/>
      <c r="I125" s="25">
        <f t="shared" si="10"/>
        <v>473.22</v>
      </c>
      <c r="J125" s="61">
        <f t="shared" si="6"/>
        <v>0</v>
      </c>
      <c r="K125" s="25">
        <f t="shared" si="13"/>
        <v>-473.22</v>
      </c>
      <c r="L125" s="25">
        <f>L126</f>
        <v>0</v>
      </c>
    </row>
    <row r="126" spans="1:12" ht="25.5" customHeight="1" hidden="1">
      <c r="A126" s="227" t="s">
        <v>296</v>
      </c>
      <c r="B126" s="229" t="s">
        <v>80</v>
      </c>
      <c r="C126" s="230" t="s">
        <v>23</v>
      </c>
      <c r="D126" s="230" t="s">
        <v>18</v>
      </c>
      <c r="E126" s="230" t="s">
        <v>319</v>
      </c>
      <c r="F126" s="230" t="s">
        <v>43</v>
      </c>
      <c r="G126" s="216">
        <v>0</v>
      </c>
      <c r="H126" s="216"/>
      <c r="I126" s="25">
        <f t="shared" si="10"/>
        <v>473.22</v>
      </c>
      <c r="J126" s="61">
        <f t="shared" si="6"/>
        <v>0</v>
      </c>
      <c r="K126" s="25">
        <f t="shared" si="13"/>
        <v>-473.22</v>
      </c>
      <c r="L126" s="25">
        <f>L127</f>
        <v>0</v>
      </c>
    </row>
    <row r="127" spans="1:12" ht="12.75" customHeight="1" hidden="1">
      <c r="A127" s="227" t="s">
        <v>128</v>
      </c>
      <c r="B127" s="229" t="s">
        <v>80</v>
      </c>
      <c r="C127" s="230" t="s">
        <v>23</v>
      </c>
      <c r="D127" s="230" t="s">
        <v>18</v>
      </c>
      <c r="E127" s="230" t="s">
        <v>319</v>
      </c>
      <c r="F127" s="230" t="s">
        <v>133</v>
      </c>
      <c r="G127" s="216">
        <f>G128</f>
        <v>100.12</v>
      </c>
      <c r="H127" s="216"/>
      <c r="I127" s="25">
        <f t="shared" si="10"/>
        <v>473.22</v>
      </c>
      <c r="J127" s="61">
        <f t="shared" si="6"/>
        <v>0</v>
      </c>
      <c r="K127" s="25">
        <f t="shared" si="13"/>
        <v>-473.22</v>
      </c>
      <c r="L127" s="25">
        <v>0</v>
      </c>
    </row>
    <row r="128" spans="1:12" ht="12.75" customHeight="1" hidden="1">
      <c r="A128" s="227" t="s">
        <v>128</v>
      </c>
      <c r="B128" s="229" t="s">
        <v>80</v>
      </c>
      <c r="C128" s="230" t="s">
        <v>23</v>
      </c>
      <c r="D128" s="230" t="s">
        <v>18</v>
      </c>
      <c r="E128" s="230" t="s">
        <v>227</v>
      </c>
      <c r="F128" s="230" t="s">
        <v>43</v>
      </c>
      <c r="G128" s="216">
        <f>G129</f>
        <v>100.12</v>
      </c>
      <c r="H128" s="216"/>
      <c r="I128" s="25">
        <f t="shared" si="10"/>
        <v>0</v>
      </c>
      <c r="J128" s="61">
        <f t="shared" si="6"/>
        <v>0</v>
      </c>
      <c r="K128" s="25">
        <f>K129</f>
        <v>0</v>
      </c>
      <c r="L128" s="25">
        <f>J128+K128</f>
        <v>0</v>
      </c>
    </row>
    <row r="129" spans="1:12" ht="22.5" customHeight="1" hidden="1">
      <c r="A129" s="227" t="s">
        <v>245</v>
      </c>
      <c r="B129" s="229" t="s">
        <v>80</v>
      </c>
      <c r="C129" s="230" t="s">
        <v>23</v>
      </c>
      <c r="D129" s="230" t="s">
        <v>18</v>
      </c>
      <c r="E129" s="230" t="s">
        <v>129</v>
      </c>
      <c r="F129" s="230" t="s">
        <v>43</v>
      </c>
      <c r="G129" s="216">
        <f>G130</f>
        <v>100.12</v>
      </c>
      <c r="H129" s="216"/>
      <c r="I129" s="25">
        <f t="shared" si="10"/>
        <v>0</v>
      </c>
      <c r="J129" s="61">
        <f t="shared" si="6"/>
        <v>0</v>
      </c>
      <c r="K129" s="25">
        <f>K130</f>
        <v>0</v>
      </c>
      <c r="L129" s="25">
        <f>J129+K129</f>
        <v>0</v>
      </c>
    </row>
    <row r="130" spans="1:12" ht="36.75" customHeight="1" hidden="1">
      <c r="A130" s="227" t="s">
        <v>213</v>
      </c>
      <c r="B130" s="229" t="s">
        <v>80</v>
      </c>
      <c r="C130" s="230" t="s">
        <v>23</v>
      </c>
      <c r="D130" s="230" t="s">
        <v>18</v>
      </c>
      <c r="E130" s="230" t="s">
        <v>129</v>
      </c>
      <c r="F130" s="230" t="s">
        <v>133</v>
      </c>
      <c r="G130" s="216">
        <v>100.12</v>
      </c>
      <c r="H130" s="216"/>
      <c r="I130" s="25">
        <f t="shared" si="10"/>
        <v>0</v>
      </c>
      <c r="J130" s="61">
        <f t="shared" si="6"/>
        <v>0</v>
      </c>
      <c r="K130" s="25"/>
      <c r="L130" s="25">
        <f>J130+K130</f>
        <v>0</v>
      </c>
    </row>
    <row r="131" spans="1:12" ht="23.25" customHeight="1">
      <c r="A131" s="84" t="s">
        <v>453</v>
      </c>
      <c r="B131" s="218" t="s">
        <v>80</v>
      </c>
      <c r="C131" s="231" t="s">
        <v>18</v>
      </c>
      <c r="D131" s="231" t="s">
        <v>16</v>
      </c>
      <c r="E131" s="231" t="s">
        <v>394</v>
      </c>
      <c r="F131" s="231" t="s">
        <v>43</v>
      </c>
      <c r="G131" s="216"/>
      <c r="H131" s="211">
        <f>H132+H135</f>
        <v>44</v>
      </c>
      <c r="I131" s="211">
        <f>I132+I135</f>
        <v>0</v>
      </c>
      <c r="J131" s="61">
        <f t="shared" si="6"/>
        <v>0</v>
      </c>
      <c r="K131" s="25"/>
      <c r="L131" s="25"/>
    </row>
    <row r="132" spans="1:12" ht="27" customHeight="1">
      <c r="A132" s="74" t="s">
        <v>454</v>
      </c>
      <c r="B132" s="229" t="s">
        <v>80</v>
      </c>
      <c r="C132" s="230" t="s">
        <v>18</v>
      </c>
      <c r="D132" s="230" t="s">
        <v>197</v>
      </c>
      <c r="E132" s="230" t="s">
        <v>394</v>
      </c>
      <c r="F132" s="230" t="s">
        <v>43</v>
      </c>
      <c r="G132" s="216"/>
      <c r="H132" s="216">
        <f>H133</f>
        <v>4</v>
      </c>
      <c r="I132" s="216">
        <f>I133</f>
        <v>0</v>
      </c>
      <c r="J132" s="25">
        <f t="shared" si="6"/>
        <v>0</v>
      </c>
      <c r="K132" s="25"/>
      <c r="L132" s="25"/>
    </row>
    <row r="133" spans="1:12" ht="42" customHeight="1">
      <c r="A133" s="276" t="s">
        <v>488</v>
      </c>
      <c r="B133" s="229" t="s">
        <v>80</v>
      </c>
      <c r="C133" s="230" t="s">
        <v>18</v>
      </c>
      <c r="D133" s="230" t="s">
        <v>197</v>
      </c>
      <c r="E133" s="230" t="s">
        <v>362</v>
      </c>
      <c r="F133" s="230" t="s">
        <v>43</v>
      </c>
      <c r="G133" s="216"/>
      <c r="H133" s="216">
        <f>H134</f>
        <v>4</v>
      </c>
      <c r="I133" s="216">
        <f>I134</f>
        <v>0</v>
      </c>
      <c r="J133" s="25">
        <f t="shared" si="6"/>
        <v>0</v>
      </c>
      <c r="K133" s="25"/>
      <c r="L133" s="25"/>
    </row>
    <row r="134" spans="1:12" ht="54" customHeight="1">
      <c r="A134" s="281" t="s">
        <v>455</v>
      </c>
      <c r="B134" s="229" t="s">
        <v>80</v>
      </c>
      <c r="C134" s="230" t="s">
        <v>18</v>
      </c>
      <c r="D134" s="230" t="s">
        <v>197</v>
      </c>
      <c r="E134" s="230" t="s">
        <v>362</v>
      </c>
      <c r="F134" s="230" t="s">
        <v>456</v>
      </c>
      <c r="G134" s="216"/>
      <c r="H134" s="216">
        <v>4</v>
      </c>
      <c r="I134" s="25">
        <v>0</v>
      </c>
      <c r="J134" s="25">
        <f t="shared" si="6"/>
        <v>0</v>
      </c>
      <c r="K134" s="25"/>
      <c r="L134" s="25"/>
    </row>
    <row r="135" spans="1:12" ht="15" customHeight="1">
      <c r="A135" s="280" t="s">
        <v>483</v>
      </c>
      <c r="B135" s="229" t="s">
        <v>80</v>
      </c>
      <c r="C135" s="230" t="s">
        <v>18</v>
      </c>
      <c r="D135" s="230" t="s">
        <v>451</v>
      </c>
      <c r="E135" s="230" t="s">
        <v>394</v>
      </c>
      <c r="F135" s="230" t="s">
        <v>43</v>
      </c>
      <c r="G135" s="216"/>
      <c r="H135" s="216">
        <f>H136</f>
        <v>40</v>
      </c>
      <c r="I135" s="216">
        <f>I136</f>
        <v>0</v>
      </c>
      <c r="J135" s="25">
        <f t="shared" si="6"/>
        <v>0</v>
      </c>
      <c r="K135" s="25"/>
      <c r="L135" s="25"/>
    </row>
    <row r="136" spans="1:12" ht="38.25" customHeight="1">
      <c r="A136" s="280" t="s">
        <v>488</v>
      </c>
      <c r="B136" s="229" t="s">
        <v>80</v>
      </c>
      <c r="C136" s="230" t="s">
        <v>18</v>
      </c>
      <c r="D136" s="230" t="s">
        <v>451</v>
      </c>
      <c r="E136" s="230" t="s">
        <v>356</v>
      </c>
      <c r="F136" s="230" t="s">
        <v>43</v>
      </c>
      <c r="G136" s="216"/>
      <c r="H136" s="216">
        <f>H137</f>
        <v>40</v>
      </c>
      <c r="I136" s="216">
        <f>I137</f>
        <v>0</v>
      </c>
      <c r="J136" s="25">
        <f t="shared" si="6"/>
        <v>0</v>
      </c>
      <c r="K136" s="25"/>
      <c r="L136" s="25"/>
    </row>
    <row r="137" spans="1:12" ht="27" customHeight="1">
      <c r="A137" s="34" t="s">
        <v>277</v>
      </c>
      <c r="B137" s="229" t="s">
        <v>80</v>
      </c>
      <c r="C137" s="230" t="s">
        <v>18</v>
      </c>
      <c r="D137" s="230" t="s">
        <v>451</v>
      </c>
      <c r="E137" s="230" t="s">
        <v>356</v>
      </c>
      <c r="F137" s="230" t="s">
        <v>133</v>
      </c>
      <c r="G137" s="216"/>
      <c r="H137" s="216">
        <v>40</v>
      </c>
      <c r="I137" s="25">
        <v>0</v>
      </c>
      <c r="J137" s="25">
        <f t="shared" si="6"/>
        <v>0</v>
      </c>
      <c r="K137" s="25"/>
      <c r="L137" s="25"/>
    </row>
    <row r="138" spans="1:12" ht="12.75" customHeight="1">
      <c r="A138" s="84" t="s">
        <v>226</v>
      </c>
      <c r="B138" s="69" t="s">
        <v>80</v>
      </c>
      <c r="C138" s="95" t="s">
        <v>19</v>
      </c>
      <c r="D138" s="95" t="s">
        <v>16</v>
      </c>
      <c r="E138" s="231" t="s">
        <v>394</v>
      </c>
      <c r="F138" s="231" t="s">
        <v>43</v>
      </c>
      <c r="G138" s="216"/>
      <c r="H138" s="211">
        <f>H139+H142</f>
        <v>517</v>
      </c>
      <c r="I138" s="211">
        <f>I139+I142</f>
        <v>150</v>
      </c>
      <c r="J138" s="61">
        <f t="shared" si="6"/>
        <v>29.013539651837522</v>
      </c>
      <c r="K138" s="25"/>
      <c r="L138" s="25"/>
    </row>
    <row r="139" spans="1:12" ht="12.75" customHeight="1">
      <c r="A139" s="74" t="s">
        <v>198</v>
      </c>
      <c r="B139" s="45" t="s">
        <v>80</v>
      </c>
      <c r="C139" s="71" t="s">
        <v>19</v>
      </c>
      <c r="D139" s="71" t="s">
        <v>197</v>
      </c>
      <c r="E139" s="71" t="s">
        <v>394</v>
      </c>
      <c r="F139" s="230" t="s">
        <v>43</v>
      </c>
      <c r="G139" s="216"/>
      <c r="H139" s="216">
        <f>H140</f>
        <v>36</v>
      </c>
      <c r="I139" s="216">
        <f>I140</f>
        <v>0</v>
      </c>
      <c r="J139" s="25">
        <f t="shared" si="6"/>
        <v>0</v>
      </c>
      <c r="K139" s="25"/>
      <c r="L139" s="25"/>
    </row>
    <row r="140" spans="1:12" ht="23.25" customHeight="1">
      <c r="A140" s="74" t="s">
        <v>225</v>
      </c>
      <c r="B140" s="45" t="s">
        <v>80</v>
      </c>
      <c r="C140" s="71" t="s">
        <v>19</v>
      </c>
      <c r="D140" s="71" t="s">
        <v>197</v>
      </c>
      <c r="E140" s="71" t="s">
        <v>358</v>
      </c>
      <c r="F140" s="230" t="s">
        <v>43</v>
      </c>
      <c r="G140" s="216"/>
      <c r="H140" s="216">
        <f>H141</f>
        <v>36</v>
      </c>
      <c r="I140" s="216">
        <f>I141</f>
        <v>0</v>
      </c>
      <c r="J140" s="25">
        <f t="shared" si="6"/>
        <v>0</v>
      </c>
      <c r="K140" s="25"/>
      <c r="L140" s="25"/>
    </row>
    <row r="141" spans="1:12" ht="25.5" customHeight="1">
      <c r="A141" s="74" t="s">
        <v>489</v>
      </c>
      <c r="B141" s="45" t="s">
        <v>80</v>
      </c>
      <c r="C141" s="71" t="s">
        <v>19</v>
      </c>
      <c r="D141" s="71" t="s">
        <v>197</v>
      </c>
      <c r="E141" s="71" t="s">
        <v>358</v>
      </c>
      <c r="F141" s="230" t="s">
        <v>133</v>
      </c>
      <c r="G141" s="216"/>
      <c r="H141" s="216">
        <v>36</v>
      </c>
      <c r="I141" s="25">
        <v>0</v>
      </c>
      <c r="J141" s="25">
        <f t="shared" si="6"/>
        <v>0</v>
      </c>
      <c r="K141" s="25"/>
      <c r="L141" s="25"/>
    </row>
    <row r="142" spans="1:12" ht="37.5" customHeight="1">
      <c r="A142" s="233" t="s">
        <v>490</v>
      </c>
      <c r="B142" s="229" t="s">
        <v>80</v>
      </c>
      <c r="C142" s="229" t="s">
        <v>19</v>
      </c>
      <c r="D142" s="229" t="s">
        <v>56</v>
      </c>
      <c r="E142" s="229" t="s">
        <v>374</v>
      </c>
      <c r="F142" s="229" t="s">
        <v>43</v>
      </c>
      <c r="G142" s="216"/>
      <c r="H142" s="216">
        <f>H143</f>
        <v>481</v>
      </c>
      <c r="I142" s="216">
        <f>I143</f>
        <v>150</v>
      </c>
      <c r="J142" s="25">
        <f t="shared" si="6"/>
        <v>31.185031185031185</v>
      </c>
      <c r="K142" s="25"/>
      <c r="L142" s="25"/>
    </row>
    <row r="143" spans="1:12" ht="66.75" customHeight="1">
      <c r="A143" s="233" t="s">
        <v>491</v>
      </c>
      <c r="B143" s="229" t="s">
        <v>80</v>
      </c>
      <c r="C143" s="229" t="s">
        <v>19</v>
      </c>
      <c r="D143" s="229" t="s">
        <v>56</v>
      </c>
      <c r="E143" s="229" t="s">
        <v>376</v>
      </c>
      <c r="F143" s="229" t="s">
        <v>43</v>
      </c>
      <c r="G143" s="216"/>
      <c r="H143" s="216">
        <f>H144+H145</f>
        <v>481</v>
      </c>
      <c r="I143" s="216">
        <f>I144+I145</f>
        <v>150</v>
      </c>
      <c r="J143" s="25">
        <f t="shared" si="6"/>
        <v>31.185031185031185</v>
      </c>
      <c r="K143" s="25"/>
      <c r="L143" s="25"/>
    </row>
    <row r="144" spans="1:12" ht="25.5" customHeight="1">
      <c r="A144" s="227" t="s">
        <v>277</v>
      </c>
      <c r="B144" s="229" t="s">
        <v>80</v>
      </c>
      <c r="C144" s="229" t="s">
        <v>19</v>
      </c>
      <c r="D144" s="229" t="s">
        <v>56</v>
      </c>
      <c r="E144" s="229" t="s">
        <v>376</v>
      </c>
      <c r="F144" s="229" t="s">
        <v>133</v>
      </c>
      <c r="G144" s="216"/>
      <c r="H144" s="216">
        <v>480</v>
      </c>
      <c r="I144" s="25">
        <v>150</v>
      </c>
      <c r="J144" s="25">
        <f t="shared" si="6"/>
        <v>31.25</v>
      </c>
      <c r="K144" s="25"/>
      <c r="L144" s="25"/>
    </row>
    <row r="145" spans="1:12" ht="25.5" customHeight="1">
      <c r="A145" s="246" t="s">
        <v>399</v>
      </c>
      <c r="B145" s="229" t="s">
        <v>80</v>
      </c>
      <c r="C145" s="229" t="s">
        <v>19</v>
      </c>
      <c r="D145" s="229" t="s">
        <v>56</v>
      </c>
      <c r="E145" s="229" t="s">
        <v>376</v>
      </c>
      <c r="F145" s="229" t="s">
        <v>247</v>
      </c>
      <c r="G145" s="216"/>
      <c r="H145" s="216">
        <v>1</v>
      </c>
      <c r="I145" s="25">
        <v>0</v>
      </c>
      <c r="J145" s="25">
        <f t="shared" si="6"/>
        <v>0</v>
      </c>
      <c r="K145" s="25"/>
      <c r="L145" s="25"/>
    </row>
    <row r="146" spans="1:12" ht="13.5" customHeight="1">
      <c r="A146" s="232" t="s">
        <v>431</v>
      </c>
      <c r="B146" s="218" t="s">
        <v>80</v>
      </c>
      <c r="C146" s="231" t="s">
        <v>23</v>
      </c>
      <c r="D146" s="231" t="s">
        <v>16</v>
      </c>
      <c r="E146" s="231" t="s">
        <v>394</v>
      </c>
      <c r="F146" s="231" t="s">
        <v>43</v>
      </c>
      <c r="G146" s="211"/>
      <c r="H146" s="211">
        <f>H152+H147</f>
        <v>135.18</v>
      </c>
      <c r="I146" s="211">
        <f>I152+I147</f>
        <v>48.6</v>
      </c>
      <c r="J146" s="61">
        <f aca="true" t="shared" si="14" ref="J146:J217">I146/H146*100</f>
        <v>35.95206391478029</v>
      </c>
      <c r="K146" s="25"/>
      <c r="L146" s="25"/>
    </row>
    <row r="147" spans="1:12" ht="13.5" customHeight="1">
      <c r="A147" s="227" t="s">
        <v>231</v>
      </c>
      <c r="B147" s="229" t="s">
        <v>80</v>
      </c>
      <c r="C147" s="230" t="s">
        <v>23</v>
      </c>
      <c r="D147" s="230" t="s">
        <v>17</v>
      </c>
      <c r="E147" s="230" t="s">
        <v>394</v>
      </c>
      <c r="F147" s="230" t="s">
        <v>43</v>
      </c>
      <c r="G147" s="211"/>
      <c r="H147" s="216">
        <f aca="true" t="shared" si="15" ref="H147:I150">H148</f>
        <v>0</v>
      </c>
      <c r="I147" s="216">
        <f t="shared" si="15"/>
        <v>0</v>
      </c>
      <c r="J147" s="25" t="e">
        <f t="shared" si="14"/>
        <v>#DIV/0!</v>
      </c>
      <c r="K147" s="25"/>
      <c r="L147" s="25"/>
    </row>
    <row r="148" spans="1:12" ht="26.25" customHeight="1">
      <c r="A148" s="233" t="s">
        <v>492</v>
      </c>
      <c r="B148" s="229" t="s">
        <v>80</v>
      </c>
      <c r="C148" s="230" t="s">
        <v>23</v>
      </c>
      <c r="D148" s="230" t="s">
        <v>17</v>
      </c>
      <c r="E148" s="230" t="s">
        <v>344</v>
      </c>
      <c r="F148" s="230" t="s">
        <v>43</v>
      </c>
      <c r="G148" s="211"/>
      <c r="H148" s="216">
        <f t="shared" si="15"/>
        <v>0</v>
      </c>
      <c r="I148" s="216">
        <f t="shared" si="15"/>
        <v>0</v>
      </c>
      <c r="J148" s="25" t="e">
        <f t="shared" si="14"/>
        <v>#DIV/0!</v>
      </c>
      <c r="K148" s="25"/>
      <c r="L148" s="25"/>
    </row>
    <row r="149" spans="1:12" ht="24.75" customHeight="1">
      <c r="A149" s="233" t="s">
        <v>493</v>
      </c>
      <c r="B149" s="229" t="s">
        <v>80</v>
      </c>
      <c r="C149" s="230" t="s">
        <v>23</v>
      </c>
      <c r="D149" s="230" t="s">
        <v>17</v>
      </c>
      <c r="E149" s="230" t="s">
        <v>354</v>
      </c>
      <c r="F149" s="230" t="s">
        <v>43</v>
      </c>
      <c r="G149" s="211"/>
      <c r="H149" s="216">
        <f t="shared" si="15"/>
        <v>0</v>
      </c>
      <c r="I149" s="216">
        <f t="shared" si="15"/>
        <v>0</v>
      </c>
      <c r="J149" s="25" t="e">
        <f t="shared" si="14"/>
        <v>#DIV/0!</v>
      </c>
      <c r="K149" s="25"/>
      <c r="L149" s="25"/>
    </row>
    <row r="150" spans="1:12" ht="41.25" customHeight="1">
      <c r="A150" s="233" t="s">
        <v>494</v>
      </c>
      <c r="B150" s="229" t="s">
        <v>80</v>
      </c>
      <c r="C150" s="230" t="s">
        <v>23</v>
      </c>
      <c r="D150" s="230" t="s">
        <v>17</v>
      </c>
      <c r="E150" s="230" t="s">
        <v>360</v>
      </c>
      <c r="F150" s="230" t="s">
        <v>43</v>
      </c>
      <c r="G150" s="211"/>
      <c r="H150" s="216">
        <f t="shared" si="15"/>
        <v>0</v>
      </c>
      <c r="I150" s="216">
        <f t="shared" si="15"/>
        <v>0</v>
      </c>
      <c r="J150" s="25" t="e">
        <f t="shared" si="14"/>
        <v>#DIV/0!</v>
      </c>
      <c r="K150" s="25"/>
      <c r="L150" s="25"/>
    </row>
    <row r="151" spans="1:12" ht="30" customHeight="1">
      <c r="A151" s="233" t="s">
        <v>457</v>
      </c>
      <c r="B151" s="229" t="s">
        <v>80</v>
      </c>
      <c r="C151" s="230" t="s">
        <v>23</v>
      </c>
      <c r="D151" s="230" t="s">
        <v>17</v>
      </c>
      <c r="E151" s="230" t="s">
        <v>360</v>
      </c>
      <c r="F151" s="230" t="s">
        <v>133</v>
      </c>
      <c r="G151" s="211"/>
      <c r="H151" s="216">
        <v>0</v>
      </c>
      <c r="I151" s="216">
        <v>0</v>
      </c>
      <c r="J151" s="25" t="e">
        <f t="shared" si="14"/>
        <v>#DIV/0!</v>
      </c>
      <c r="K151" s="25"/>
      <c r="L151" s="25"/>
    </row>
    <row r="152" spans="1:12" ht="13.5" customHeight="1">
      <c r="A152" s="227" t="s">
        <v>128</v>
      </c>
      <c r="B152" s="229" t="s">
        <v>80</v>
      </c>
      <c r="C152" s="230" t="s">
        <v>23</v>
      </c>
      <c r="D152" s="230" t="s">
        <v>18</v>
      </c>
      <c r="E152" s="230" t="s">
        <v>394</v>
      </c>
      <c r="F152" s="230" t="s">
        <v>43</v>
      </c>
      <c r="G152" s="216"/>
      <c r="H152" s="216">
        <f aca="true" t="shared" si="16" ref="H152:I155">H153</f>
        <v>135.18</v>
      </c>
      <c r="I152" s="216">
        <f t="shared" si="16"/>
        <v>48.6</v>
      </c>
      <c r="J152" s="25">
        <f t="shared" si="14"/>
        <v>35.95206391478029</v>
      </c>
      <c r="K152" s="25"/>
      <c r="L152" s="25"/>
    </row>
    <row r="153" spans="1:12" ht="27" customHeight="1">
      <c r="A153" s="233" t="s">
        <v>492</v>
      </c>
      <c r="B153" s="229" t="s">
        <v>80</v>
      </c>
      <c r="C153" s="230" t="s">
        <v>23</v>
      </c>
      <c r="D153" s="230" t="s">
        <v>18</v>
      </c>
      <c r="E153" s="230" t="s">
        <v>344</v>
      </c>
      <c r="F153" s="230" t="s">
        <v>43</v>
      </c>
      <c r="G153" s="216"/>
      <c r="H153" s="216">
        <f t="shared" si="16"/>
        <v>135.18</v>
      </c>
      <c r="I153" s="216">
        <f t="shared" si="16"/>
        <v>48.6</v>
      </c>
      <c r="J153" s="25">
        <f t="shared" si="14"/>
        <v>35.95206391478029</v>
      </c>
      <c r="K153" s="25"/>
      <c r="L153" s="25"/>
    </row>
    <row r="154" spans="1:18" s="194" customFormat="1" ht="24.75" customHeight="1">
      <c r="A154" s="233" t="s">
        <v>493</v>
      </c>
      <c r="B154" s="229" t="s">
        <v>80</v>
      </c>
      <c r="C154" s="229" t="s">
        <v>23</v>
      </c>
      <c r="D154" s="229" t="s">
        <v>18</v>
      </c>
      <c r="E154" s="230" t="s">
        <v>354</v>
      </c>
      <c r="F154" s="230" t="s">
        <v>43</v>
      </c>
      <c r="G154" s="216"/>
      <c r="H154" s="216">
        <f t="shared" si="16"/>
        <v>135.18</v>
      </c>
      <c r="I154" s="216">
        <f t="shared" si="16"/>
        <v>48.6</v>
      </c>
      <c r="J154" s="25">
        <f t="shared" si="14"/>
        <v>35.95206391478029</v>
      </c>
      <c r="K154" s="191">
        <f aca="true" t="shared" si="17" ref="K154:K162">L154-J154</f>
        <v>446.9279360852197</v>
      </c>
      <c r="L154" s="191">
        <f>L155</f>
        <v>482.88</v>
      </c>
      <c r="M154" s="199"/>
      <c r="N154" s="199"/>
      <c r="O154" s="199"/>
      <c r="P154" s="199"/>
      <c r="Q154" s="199"/>
      <c r="R154" s="199"/>
    </row>
    <row r="155" spans="1:18" s="194" customFormat="1" ht="14.25" customHeight="1">
      <c r="A155" s="223" t="s">
        <v>433</v>
      </c>
      <c r="B155" s="229" t="s">
        <v>80</v>
      </c>
      <c r="C155" s="229" t="s">
        <v>23</v>
      </c>
      <c r="D155" s="229" t="s">
        <v>18</v>
      </c>
      <c r="E155" s="230" t="s">
        <v>356</v>
      </c>
      <c r="F155" s="230" t="s">
        <v>43</v>
      </c>
      <c r="G155" s="216"/>
      <c r="H155" s="216">
        <f t="shared" si="16"/>
        <v>135.18</v>
      </c>
      <c r="I155" s="216">
        <f t="shared" si="16"/>
        <v>48.6</v>
      </c>
      <c r="J155" s="25">
        <f t="shared" si="14"/>
        <v>35.95206391478029</v>
      </c>
      <c r="K155" s="188">
        <f t="shared" si="17"/>
        <v>446.9279360852197</v>
      </c>
      <c r="L155" s="188">
        <f>L156</f>
        <v>482.88</v>
      </c>
      <c r="M155" s="199"/>
      <c r="N155" s="199"/>
      <c r="O155" s="199"/>
      <c r="P155" s="199"/>
      <c r="Q155" s="199"/>
      <c r="R155" s="199"/>
    </row>
    <row r="156" spans="1:18" s="194" customFormat="1" ht="29.25" customHeight="1">
      <c r="A156" s="233" t="s">
        <v>296</v>
      </c>
      <c r="B156" s="229" t="s">
        <v>80</v>
      </c>
      <c r="C156" s="229" t="s">
        <v>23</v>
      </c>
      <c r="D156" s="229" t="s">
        <v>18</v>
      </c>
      <c r="E156" s="230" t="s">
        <v>356</v>
      </c>
      <c r="F156" s="230" t="s">
        <v>133</v>
      </c>
      <c r="G156" s="216"/>
      <c r="H156" s="216">
        <v>135.18</v>
      </c>
      <c r="I156" s="25">
        <v>48.6</v>
      </c>
      <c r="J156" s="25">
        <f t="shared" si="14"/>
        <v>35.95206391478029</v>
      </c>
      <c r="K156" s="188">
        <f t="shared" si="17"/>
        <v>446.9279360852197</v>
      </c>
      <c r="L156" s="188">
        <v>482.88</v>
      </c>
      <c r="M156" s="199"/>
      <c r="N156" s="199"/>
      <c r="O156" s="199"/>
      <c r="P156" s="199"/>
      <c r="Q156" s="199"/>
      <c r="R156" s="199"/>
    </row>
    <row r="157" spans="1:12" ht="39" customHeight="1" hidden="1">
      <c r="A157" s="198" t="s">
        <v>322</v>
      </c>
      <c r="B157" s="218" t="s">
        <v>80</v>
      </c>
      <c r="C157" s="231" t="s">
        <v>20</v>
      </c>
      <c r="D157" s="231" t="s">
        <v>16</v>
      </c>
      <c r="E157" s="231" t="s">
        <v>42</v>
      </c>
      <c r="F157" s="231" t="s">
        <v>43</v>
      </c>
      <c r="G157" s="211">
        <f>G158+G163</f>
        <v>89.2</v>
      </c>
      <c r="H157" s="211"/>
      <c r="I157" s="25">
        <f t="shared" si="10"/>
        <v>89.2</v>
      </c>
      <c r="J157" s="25">
        <f t="shared" si="14"/>
        <v>100</v>
      </c>
      <c r="K157" s="61">
        <f t="shared" si="17"/>
        <v>-89.2</v>
      </c>
      <c r="L157" s="25">
        <f>L159</f>
        <v>0</v>
      </c>
    </row>
    <row r="158" spans="1:12" ht="39" customHeight="1" hidden="1">
      <c r="A158" s="237" t="s">
        <v>314</v>
      </c>
      <c r="B158" s="229" t="s">
        <v>80</v>
      </c>
      <c r="C158" s="230" t="s">
        <v>20</v>
      </c>
      <c r="D158" s="230" t="s">
        <v>16</v>
      </c>
      <c r="E158" s="230" t="s">
        <v>308</v>
      </c>
      <c r="F158" s="230" t="s">
        <v>43</v>
      </c>
      <c r="G158" s="216">
        <f>G159</f>
        <v>0</v>
      </c>
      <c r="H158" s="216"/>
      <c r="I158" s="25">
        <f t="shared" si="10"/>
        <v>89.2</v>
      </c>
      <c r="J158" s="25">
        <f t="shared" si="14"/>
        <v>100</v>
      </c>
      <c r="K158" s="61">
        <f t="shared" si="17"/>
        <v>-91.2</v>
      </c>
      <c r="L158" s="25">
        <f>J158+K158</f>
        <v>91.2</v>
      </c>
    </row>
    <row r="159" spans="1:12" ht="63.75" customHeight="1" hidden="1">
      <c r="A159" s="233" t="s">
        <v>323</v>
      </c>
      <c r="B159" s="229" t="s">
        <v>80</v>
      </c>
      <c r="C159" s="230" t="s">
        <v>20</v>
      </c>
      <c r="D159" s="230" t="s">
        <v>20</v>
      </c>
      <c r="E159" s="230" t="s">
        <v>42</v>
      </c>
      <c r="F159" s="230" t="s">
        <v>43</v>
      </c>
      <c r="G159" s="216">
        <f>G160</f>
        <v>0</v>
      </c>
      <c r="H159" s="216"/>
      <c r="I159" s="25">
        <f t="shared" si="10"/>
        <v>89.2</v>
      </c>
      <c r="J159" s="25">
        <f t="shared" si="14"/>
        <v>100</v>
      </c>
      <c r="K159" s="25">
        <f t="shared" si="17"/>
        <v>-89.2</v>
      </c>
      <c r="L159" s="25">
        <f>L160</f>
        <v>0</v>
      </c>
    </row>
    <row r="160" spans="1:12" ht="39.75" customHeight="1" hidden="1">
      <c r="A160" s="233" t="s">
        <v>212</v>
      </c>
      <c r="B160" s="229" t="s">
        <v>80</v>
      </c>
      <c r="C160" s="230" t="s">
        <v>20</v>
      </c>
      <c r="D160" s="230" t="s">
        <v>20</v>
      </c>
      <c r="E160" s="230" t="s">
        <v>321</v>
      </c>
      <c r="F160" s="230" t="s">
        <v>43</v>
      </c>
      <c r="G160" s="216">
        <f>G161+G162</f>
        <v>0</v>
      </c>
      <c r="H160" s="216"/>
      <c r="I160" s="25">
        <f t="shared" si="10"/>
        <v>89.2</v>
      </c>
      <c r="J160" s="25">
        <f t="shared" si="14"/>
        <v>100</v>
      </c>
      <c r="K160" s="25">
        <f t="shared" si="17"/>
        <v>-89.2</v>
      </c>
      <c r="L160" s="25">
        <f>L161+L162</f>
        <v>0</v>
      </c>
    </row>
    <row r="161" spans="1:12" ht="37.5" customHeight="1" hidden="1">
      <c r="A161" s="233" t="s">
        <v>212</v>
      </c>
      <c r="B161" s="229" t="s">
        <v>80</v>
      </c>
      <c r="C161" s="230" t="s">
        <v>20</v>
      </c>
      <c r="D161" s="230" t="s">
        <v>20</v>
      </c>
      <c r="E161" s="230" t="s">
        <v>321</v>
      </c>
      <c r="F161" s="230" t="s">
        <v>132</v>
      </c>
      <c r="G161" s="216">
        <v>0</v>
      </c>
      <c r="H161" s="216"/>
      <c r="I161" s="25">
        <f t="shared" si="10"/>
        <v>88.2</v>
      </c>
      <c r="J161" s="25">
        <f t="shared" si="14"/>
        <v>100</v>
      </c>
      <c r="K161" s="25">
        <f t="shared" si="17"/>
        <v>-88.2</v>
      </c>
      <c r="L161" s="25">
        <v>0</v>
      </c>
    </row>
    <row r="162" spans="1:12" ht="36" customHeight="1" hidden="1">
      <c r="A162" s="227" t="s">
        <v>277</v>
      </c>
      <c r="B162" s="229" t="s">
        <v>80</v>
      </c>
      <c r="C162" s="230" t="s">
        <v>20</v>
      </c>
      <c r="D162" s="230" t="s">
        <v>20</v>
      </c>
      <c r="E162" s="230" t="s">
        <v>321</v>
      </c>
      <c r="F162" s="230" t="s">
        <v>133</v>
      </c>
      <c r="G162" s="216">
        <v>0</v>
      </c>
      <c r="H162" s="216"/>
      <c r="I162" s="25">
        <f t="shared" si="10"/>
        <v>1</v>
      </c>
      <c r="J162" s="25">
        <f t="shared" si="14"/>
        <v>100</v>
      </c>
      <c r="K162" s="25">
        <f t="shared" si="17"/>
        <v>-1</v>
      </c>
      <c r="L162" s="25">
        <v>0</v>
      </c>
    </row>
    <row r="163" spans="1:12" ht="14.25" customHeight="1" hidden="1">
      <c r="A163" s="227" t="s">
        <v>46</v>
      </c>
      <c r="B163" s="229" t="s">
        <v>80</v>
      </c>
      <c r="C163" s="230" t="s">
        <v>20</v>
      </c>
      <c r="D163" s="230" t="s">
        <v>20</v>
      </c>
      <c r="E163" s="230" t="s">
        <v>42</v>
      </c>
      <c r="F163" s="230" t="s">
        <v>43</v>
      </c>
      <c r="G163" s="216">
        <f>G164</f>
        <v>89.2</v>
      </c>
      <c r="H163" s="216"/>
      <c r="I163" s="25">
        <f t="shared" si="10"/>
        <v>0</v>
      </c>
      <c r="J163" s="25">
        <f t="shared" si="14"/>
        <v>100</v>
      </c>
      <c r="K163" s="25">
        <f>K164</f>
        <v>0</v>
      </c>
      <c r="L163" s="25">
        <f>J163+K163</f>
        <v>0</v>
      </c>
    </row>
    <row r="164" spans="1:12" ht="24.75" customHeight="1" hidden="1">
      <c r="A164" s="227" t="s">
        <v>234</v>
      </c>
      <c r="B164" s="229" t="s">
        <v>80</v>
      </c>
      <c r="C164" s="230" t="s">
        <v>20</v>
      </c>
      <c r="D164" s="230" t="s">
        <v>20</v>
      </c>
      <c r="E164" s="230" t="s">
        <v>233</v>
      </c>
      <c r="F164" s="230" t="s">
        <v>43</v>
      </c>
      <c r="G164" s="216">
        <f>G165</f>
        <v>89.2</v>
      </c>
      <c r="H164" s="216"/>
      <c r="I164" s="25">
        <f t="shared" si="10"/>
        <v>0</v>
      </c>
      <c r="J164" s="25">
        <f t="shared" si="14"/>
        <v>100</v>
      </c>
      <c r="K164" s="25">
        <f>K165</f>
        <v>0</v>
      </c>
      <c r="L164" s="25">
        <f>J164+K164</f>
        <v>0</v>
      </c>
    </row>
    <row r="165" spans="1:12" ht="13.5" customHeight="1" hidden="1">
      <c r="A165" s="227" t="s">
        <v>232</v>
      </c>
      <c r="B165" s="229" t="s">
        <v>80</v>
      </c>
      <c r="C165" s="230" t="s">
        <v>20</v>
      </c>
      <c r="D165" s="230" t="s">
        <v>20</v>
      </c>
      <c r="E165" s="230" t="s">
        <v>90</v>
      </c>
      <c r="F165" s="230" t="s">
        <v>43</v>
      </c>
      <c r="G165" s="216">
        <f>G166+G167</f>
        <v>89.2</v>
      </c>
      <c r="H165" s="216"/>
      <c r="I165" s="25">
        <f t="shared" si="10"/>
        <v>0</v>
      </c>
      <c r="J165" s="25">
        <f t="shared" si="14"/>
        <v>100</v>
      </c>
      <c r="K165" s="25">
        <f>K166+K167</f>
        <v>0</v>
      </c>
      <c r="L165" s="25">
        <f>J165+K165</f>
        <v>0</v>
      </c>
    </row>
    <row r="166" spans="1:12" ht="36.75" customHeight="1" hidden="1">
      <c r="A166" s="227" t="s">
        <v>212</v>
      </c>
      <c r="B166" s="229" t="s">
        <v>80</v>
      </c>
      <c r="C166" s="230" t="s">
        <v>20</v>
      </c>
      <c r="D166" s="230" t="s">
        <v>20</v>
      </c>
      <c r="E166" s="230" t="s">
        <v>90</v>
      </c>
      <c r="F166" s="230" t="s">
        <v>132</v>
      </c>
      <c r="G166" s="216">
        <v>88.2</v>
      </c>
      <c r="H166" s="216"/>
      <c r="I166" s="25">
        <f t="shared" si="10"/>
        <v>0</v>
      </c>
      <c r="J166" s="25">
        <f t="shared" si="14"/>
        <v>100</v>
      </c>
      <c r="K166" s="25"/>
      <c r="L166" s="25">
        <f>J166+K166</f>
        <v>0</v>
      </c>
    </row>
    <row r="167" spans="1:12" ht="3.75" customHeight="1" hidden="1">
      <c r="A167" s="227" t="s">
        <v>213</v>
      </c>
      <c r="B167" s="229" t="s">
        <v>80</v>
      </c>
      <c r="C167" s="230" t="s">
        <v>20</v>
      </c>
      <c r="D167" s="230" t="s">
        <v>20</v>
      </c>
      <c r="E167" s="230" t="s">
        <v>90</v>
      </c>
      <c r="F167" s="230" t="s">
        <v>133</v>
      </c>
      <c r="G167" s="216">
        <v>1</v>
      </c>
      <c r="H167" s="216"/>
      <c r="I167" s="25">
        <f t="shared" si="10"/>
        <v>0</v>
      </c>
      <c r="J167" s="25">
        <f t="shared" si="14"/>
        <v>100</v>
      </c>
      <c r="K167" s="25"/>
      <c r="L167" s="25">
        <f>J167+K167</f>
        <v>0</v>
      </c>
    </row>
    <row r="168" spans="1:12" ht="12.75" customHeight="1">
      <c r="A168" s="232" t="s">
        <v>46</v>
      </c>
      <c r="B168" s="218" t="s">
        <v>80</v>
      </c>
      <c r="C168" s="231" t="s">
        <v>20</v>
      </c>
      <c r="D168" s="231" t="s">
        <v>20</v>
      </c>
      <c r="E168" s="231" t="s">
        <v>394</v>
      </c>
      <c r="F168" s="231" t="s">
        <v>43</v>
      </c>
      <c r="G168" s="211"/>
      <c r="H168" s="211">
        <f>H169</f>
        <v>3</v>
      </c>
      <c r="I168" s="211">
        <f>I169</f>
        <v>0</v>
      </c>
      <c r="J168" s="61">
        <f t="shared" si="14"/>
        <v>0</v>
      </c>
      <c r="K168" s="25"/>
      <c r="L168" s="25"/>
    </row>
    <row r="169" spans="1:12" ht="29.25" customHeight="1">
      <c r="A169" s="233" t="s">
        <v>492</v>
      </c>
      <c r="B169" s="229" t="s">
        <v>80</v>
      </c>
      <c r="C169" s="230" t="s">
        <v>20</v>
      </c>
      <c r="D169" s="230" t="s">
        <v>20</v>
      </c>
      <c r="E169" s="230" t="s">
        <v>344</v>
      </c>
      <c r="F169" s="230" t="s">
        <v>43</v>
      </c>
      <c r="G169" s="216"/>
      <c r="H169" s="216">
        <f>H170</f>
        <v>3</v>
      </c>
      <c r="I169" s="216">
        <f>I170</f>
        <v>0</v>
      </c>
      <c r="J169" s="25">
        <f t="shared" si="14"/>
        <v>0</v>
      </c>
      <c r="K169" s="25"/>
      <c r="L169" s="25"/>
    </row>
    <row r="170" spans="1:18" s="194" customFormat="1" ht="29.25" customHeight="1">
      <c r="A170" s="233" t="s">
        <v>495</v>
      </c>
      <c r="B170" s="229" t="s">
        <v>80</v>
      </c>
      <c r="C170" s="230" t="s">
        <v>20</v>
      </c>
      <c r="D170" s="230" t="s">
        <v>20</v>
      </c>
      <c r="E170" s="230" t="s">
        <v>366</v>
      </c>
      <c r="F170" s="230" t="s">
        <v>43</v>
      </c>
      <c r="G170" s="216"/>
      <c r="H170" s="216">
        <f>H172</f>
        <v>3</v>
      </c>
      <c r="I170" s="216">
        <f>I172</f>
        <v>0</v>
      </c>
      <c r="J170" s="25">
        <f t="shared" si="14"/>
        <v>0</v>
      </c>
      <c r="K170" s="191">
        <f aca="true" t="shared" si="18" ref="K170:K175">L170-J170</f>
        <v>107.23</v>
      </c>
      <c r="L170" s="191">
        <f>L172</f>
        <v>107.23</v>
      </c>
      <c r="M170" s="199"/>
      <c r="N170" s="199"/>
      <c r="O170" s="199"/>
      <c r="P170" s="199"/>
      <c r="Q170" s="199"/>
      <c r="R170" s="199"/>
    </row>
    <row r="171" spans="1:18" s="194" customFormat="1" ht="36" customHeight="1" hidden="1">
      <c r="A171" s="237"/>
      <c r="B171" s="229"/>
      <c r="C171" s="230"/>
      <c r="D171" s="230"/>
      <c r="E171" s="230"/>
      <c r="F171" s="230"/>
      <c r="G171" s="216"/>
      <c r="H171" s="216"/>
      <c r="I171" s="61">
        <f t="shared" si="10"/>
        <v>0</v>
      </c>
      <c r="J171" s="25">
        <f t="shared" si="14"/>
        <v>100</v>
      </c>
      <c r="K171" s="191">
        <f t="shared" si="18"/>
        <v>0</v>
      </c>
      <c r="L171" s="188"/>
      <c r="M171" s="199"/>
      <c r="N171" s="199"/>
      <c r="O171" s="199"/>
      <c r="P171" s="199"/>
      <c r="Q171" s="199"/>
      <c r="R171" s="199"/>
    </row>
    <row r="172" spans="1:18" s="194" customFormat="1" ht="50.25" customHeight="1">
      <c r="A172" s="233" t="s">
        <v>496</v>
      </c>
      <c r="B172" s="229" t="s">
        <v>80</v>
      </c>
      <c r="C172" s="230" t="s">
        <v>20</v>
      </c>
      <c r="D172" s="230" t="s">
        <v>20</v>
      </c>
      <c r="E172" s="230" t="s">
        <v>368</v>
      </c>
      <c r="F172" s="230" t="s">
        <v>43</v>
      </c>
      <c r="G172" s="216"/>
      <c r="H172" s="216">
        <f>H175</f>
        <v>3</v>
      </c>
      <c r="I172" s="216">
        <f>I175</f>
        <v>0</v>
      </c>
      <c r="J172" s="25">
        <f t="shared" si="14"/>
        <v>0</v>
      </c>
      <c r="K172" s="188">
        <f t="shared" si="18"/>
        <v>107.23</v>
      </c>
      <c r="L172" s="188">
        <f>L173+L174+L175</f>
        <v>107.23</v>
      </c>
      <c r="M172" s="199"/>
      <c r="N172" s="199"/>
      <c r="O172" s="199"/>
      <c r="P172" s="199"/>
      <c r="Q172" s="199"/>
      <c r="R172" s="199"/>
    </row>
    <row r="173" spans="1:18" s="194" customFormat="1" ht="14.25" customHeight="1" hidden="1">
      <c r="A173" s="233" t="s">
        <v>392</v>
      </c>
      <c r="B173" s="229" t="s">
        <v>80</v>
      </c>
      <c r="C173" s="230" t="s">
        <v>20</v>
      </c>
      <c r="D173" s="230" t="s">
        <v>20</v>
      </c>
      <c r="E173" s="230" t="s">
        <v>368</v>
      </c>
      <c r="F173" s="230" t="s">
        <v>132</v>
      </c>
      <c r="G173" s="216"/>
      <c r="H173" s="216">
        <v>0</v>
      </c>
      <c r="I173" s="25">
        <f t="shared" si="10"/>
        <v>0</v>
      </c>
      <c r="J173" s="25">
        <f t="shared" si="14"/>
        <v>100</v>
      </c>
      <c r="K173" s="188">
        <f t="shared" si="18"/>
        <v>81.59</v>
      </c>
      <c r="L173" s="188">
        <v>81.59</v>
      </c>
      <c r="M173" s="199"/>
      <c r="N173" s="199"/>
      <c r="O173" s="199"/>
      <c r="P173" s="199"/>
      <c r="Q173" s="199"/>
      <c r="R173" s="199"/>
    </row>
    <row r="174" spans="1:18" s="194" customFormat="1" ht="36" customHeight="1" hidden="1">
      <c r="A174" s="213" t="s">
        <v>390</v>
      </c>
      <c r="B174" s="229" t="s">
        <v>80</v>
      </c>
      <c r="C174" s="230" t="s">
        <v>20</v>
      </c>
      <c r="D174" s="230" t="s">
        <v>20</v>
      </c>
      <c r="E174" s="230" t="s">
        <v>368</v>
      </c>
      <c r="F174" s="230" t="s">
        <v>388</v>
      </c>
      <c r="G174" s="216"/>
      <c r="H174" s="216">
        <v>0</v>
      </c>
      <c r="I174" s="25">
        <f t="shared" si="10"/>
        <v>0</v>
      </c>
      <c r="J174" s="25">
        <f t="shared" si="14"/>
        <v>100</v>
      </c>
      <c r="K174" s="188">
        <f t="shared" si="18"/>
        <v>24.64</v>
      </c>
      <c r="L174" s="188">
        <v>24.64</v>
      </c>
      <c r="M174" s="199"/>
      <c r="N174" s="199"/>
      <c r="O174" s="199"/>
      <c r="P174" s="199"/>
      <c r="Q174" s="199"/>
      <c r="R174" s="199"/>
    </row>
    <row r="175" spans="1:18" s="194" customFormat="1" ht="23.25" customHeight="1">
      <c r="A175" s="227" t="s">
        <v>277</v>
      </c>
      <c r="B175" s="229" t="s">
        <v>80</v>
      </c>
      <c r="C175" s="230" t="s">
        <v>20</v>
      </c>
      <c r="D175" s="230" t="s">
        <v>20</v>
      </c>
      <c r="E175" s="230" t="s">
        <v>368</v>
      </c>
      <c r="F175" s="230" t="s">
        <v>133</v>
      </c>
      <c r="G175" s="216"/>
      <c r="H175" s="216">
        <v>3</v>
      </c>
      <c r="I175" s="25">
        <v>0</v>
      </c>
      <c r="J175" s="25">
        <f>I175/H175*100</f>
        <v>0</v>
      </c>
      <c r="K175" s="188">
        <f t="shared" si="18"/>
        <v>1</v>
      </c>
      <c r="L175" s="188">
        <v>1</v>
      </c>
      <c r="M175" s="199"/>
      <c r="N175" s="199"/>
      <c r="O175" s="199"/>
      <c r="P175" s="199"/>
      <c r="Q175" s="199"/>
      <c r="R175" s="199"/>
    </row>
    <row r="176" spans="1:12" ht="12.75" customHeight="1" hidden="1">
      <c r="A176" s="245" t="s">
        <v>238</v>
      </c>
      <c r="B176" s="218" t="s">
        <v>80</v>
      </c>
      <c r="C176" s="218" t="s">
        <v>24</v>
      </c>
      <c r="D176" s="218" t="s">
        <v>16</v>
      </c>
      <c r="E176" s="218" t="s">
        <v>42</v>
      </c>
      <c r="F176" s="218" t="s">
        <v>43</v>
      </c>
      <c r="G176" s="211">
        <f>G178+G190+G198</f>
        <v>364.90999999999997</v>
      </c>
      <c r="H176" s="211"/>
      <c r="I176" s="25">
        <f t="shared" si="10"/>
        <v>435.57</v>
      </c>
      <c r="J176" s="61">
        <f t="shared" si="14"/>
        <v>23.77140192568277</v>
      </c>
      <c r="K176" s="61">
        <f>K178+K190+K198</f>
        <v>-435.57</v>
      </c>
      <c r="L176" s="25">
        <f>J176+K176</f>
        <v>0</v>
      </c>
    </row>
    <row r="177" spans="1:12" ht="12.75" customHeight="1" hidden="1">
      <c r="A177" s="227" t="s">
        <v>237</v>
      </c>
      <c r="B177" s="229" t="s">
        <v>80</v>
      </c>
      <c r="C177" s="230" t="s">
        <v>24</v>
      </c>
      <c r="D177" s="230" t="s">
        <v>16</v>
      </c>
      <c r="E177" s="230" t="s">
        <v>42</v>
      </c>
      <c r="F177" s="230" t="s">
        <v>43</v>
      </c>
      <c r="G177" s="216">
        <f>G178</f>
        <v>236.57</v>
      </c>
      <c r="H177" s="216"/>
      <c r="I177" s="25">
        <f t="shared" si="10"/>
        <v>435.57</v>
      </c>
      <c r="J177" s="61">
        <f t="shared" si="14"/>
        <v>23.77140192568277</v>
      </c>
      <c r="K177" s="25">
        <f>K178</f>
        <v>-435.57</v>
      </c>
      <c r="L177" s="25">
        <f>J177+K177</f>
        <v>0</v>
      </c>
    </row>
    <row r="178" spans="1:12" s="104" customFormat="1" ht="12.75" customHeight="1" hidden="1">
      <c r="A178" s="232" t="s">
        <v>48</v>
      </c>
      <c r="B178" s="218" t="s">
        <v>80</v>
      </c>
      <c r="C178" s="231" t="s">
        <v>24</v>
      </c>
      <c r="D178" s="231" t="s">
        <v>15</v>
      </c>
      <c r="E178" s="231" t="s">
        <v>42</v>
      </c>
      <c r="F178" s="231" t="s">
        <v>43</v>
      </c>
      <c r="G178" s="211">
        <f>G184+G179</f>
        <v>236.57</v>
      </c>
      <c r="H178" s="211"/>
      <c r="I178" s="25">
        <f aca="true" t="shared" si="19" ref="I178:I202">J178-H178</f>
        <v>435.57</v>
      </c>
      <c r="J178" s="61">
        <f t="shared" si="14"/>
        <v>23.77140192568277</v>
      </c>
      <c r="K178" s="61">
        <f>K184+K179</f>
        <v>-435.57</v>
      </c>
      <c r="L178" s="25">
        <f>J178+K178</f>
        <v>0</v>
      </c>
    </row>
    <row r="179" spans="1:12" s="104" customFormat="1" ht="38.25" customHeight="1" hidden="1">
      <c r="A179" s="237" t="s">
        <v>314</v>
      </c>
      <c r="B179" s="229" t="s">
        <v>80</v>
      </c>
      <c r="C179" s="229" t="s">
        <v>24</v>
      </c>
      <c r="D179" s="229" t="s">
        <v>15</v>
      </c>
      <c r="E179" s="229" t="s">
        <v>308</v>
      </c>
      <c r="F179" s="229" t="s">
        <v>43</v>
      </c>
      <c r="G179" s="216">
        <f>G180</f>
        <v>0</v>
      </c>
      <c r="H179" s="216"/>
      <c r="I179" s="25">
        <f t="shared" si="19"/>
        <v>435.57</v>
      </c>
      <c r="J179" s="61">
        <f t="shared" si="14"/>
        <v>23.77140192568277</v>
      </c>
      <c r="K179" s="25">
        <f>K180</f>
        <v>-435.57</v>
      </c>
      <c r="L179" s="25">
        <f>J179+K179</f>
        <v>0</v>
      </c>
    </row>
    <row r="180" spans="1:12" s="104" customFormat="1" ht="38.25" customHeight="1" hidden="1">
      <c r="A180" s="198" t="s">
        <v>322</v>
      </c>
      <c r="B180" s="218" t="s">
        <v>80</v>
      </c>
      <c r="C180" s="218" t="s">
        <v>24</v>
      </c>
      <c r="D180" s="218" t="s">
        <v>15</v>
      </c>
      <c r="E180" s="218" t="s">
        <v>42</v>
      </c>
      <c r="F180" s="218" t="s">
        <v>43</v>
      </c>
      <c r="G180" s="211">
        <f>G181</f>
        <v>0</v>
      </c>
      <c r="H180" s="211"/>
      <c r="I180" s="25">
        <f t="shared" si="19"/>
        <v>435.57</v>
      </c>
      <c r="J180" s="61">
        <f t="shared" si="14"/>
        <v>23.77140192568277</v>
      </c>
      <c r="K180" s="61">
        <f>L180-J180</f>
        <v>-435.57</v>
      </c>
      <c r="L180" s="61">
        <f>L181</f>
        <v>0</v>
      </c>
    </row>
    <row r="181" spans="1:12" s="104" customFormat="1" ht="65.25" customHeight="1" hidden="1">
      <c r="A181" s="227" t="s">
        <v>398</v>
      </c>
      <c r="B181" s="229" t="s">
        <v>80</v>
      </c>
      <c r="C181" s="229" t="s">
        <v>24</v>
      </c>
      <c r="D181" s="229" t="s">
        <v>15</v>
      </c>
      <c r="E181" s="229" t="s">
        <v>324</v>
      </c>
      <c r="F181" s="229" t="s">
        <v>43</v>
      </c>
      <c r="G181" s="216">
        <f>G182+G183</f>
        <v>0</v>
      </c>
      <c r="H181" s="216"/>
      <c r="I181" s="25">
        <f t="shared" si="19"/>
        <v>435.57</v>
      </c>
      <c r="J181" s="61">
        <f t="shared" si="14"/>
        <v>23.77140192568277</v>
      </c>
      <c r="K181" s="25">
        <f>L181-J181</f>
        <v>-435.57</v>
      </c>
      <c r="L181" s="25">
        <f>L182+L183</f>
        <v>0</v>
      </c>
    </row>
    <row r="182" spans="1:12" s="104" customFormat="1" ht="41.25" customHeight="1" hidden="1">
      <c r="A182" s="227" t="s">
        <v>277</v>
      </c>
      <c r="B182" s="229" t="s">
        <v>80</v>
      </c>
      <c r="C182" s="229" t="s">
        <v>24</v>
      </c>
      <c r="D182" s="229" t="s">
        <v>15</v>
      </c>
      <c r="E182" s="229" t="s">
        <v>324</v>
      </c>
      <c r="F182" s="229" t="s">
        <v>133</v>
      </c>
      <c r="G182" s="216">
        <v>0</v>
      </c>
      <c r="H182" s="216"/>
      <c r="I182" s="25">
        <f t="shared" si="19"/>
        <v>425.57</v>
      </c>
      <c r="J182" s="61">
        <f t="shared" si="14"/>
        <v>23.77140192568277</v>
      </c>
      <c r="K182" s="25">
        <f>L182-J182</f>
        <v>-425.57</v>
      </c>
      <c r="L182" s="25">
        <v>0</v>
      </c>
    </row>
    <row r="183" spans="1:12" s="104" customFormat="1" ht="41.25" customHeight="1" hidden="1">
      <c r="A183" s="246" t="s">
        <v>246</v>
      </c>
      <c r="B183" s="229" t="s">
        <v>80</v>
      </c>
      <c r="C183" s="229" t="s">
        <v>24</v>
      </c>
      <c r="D183" s="229" t="s">
        <v>15</v>
      </c>
      <c r="E183" s="229" t="s">
        <v>324</v>
      </c>
      <c r="F183" s="229" t="s">
        <v>247</v>
      </c>
      <c r="G183" s="216">
        <v>0</v>
      </c>
      <c r="H183" s="216"/>
      <c r="I183" s="25">
        <f t="shared" si="19"/>
        <v>10</v>
      </c>
      <c r="J183" s="61">
        <f t="shared" si="14"/>
        <v>23.77140192568277</v>
      </c>
      <c r="K183" s="25">
        <f>L183-J183</f>
        <v>-10</v>
      </c>
      <c r="L183" s="25">
        <v>0</v>
      </c>
    </row>
    <row r="184" spans="1:12" ht="26.25" customHeight="1" hidden="1">
      <c r="A184" s="227" t="s">
        <v>49</v>
      </c>
      <c r="B184" s="229" t="s">
        <v>80</v>
      </c>
      <c r="C184" s="230" t="s">
        <v>24</v>
      </c>
      <c r="D184" s="230" t="s">
        <v>15</v>
      </c>
      <c r="E184" s="230" t="s">
        <v>236</v>
      </c>
      <c r="F184" s="230" t="s">
        <v>43</v>
      </c>
      <c r="G184" s="216">
        <f>G185</f>
        <v>236.57</v>
      </c>
      <c r="H184" s="216"/>
      <c r="I184" s="25">
        <f t="shared" si="19"/>
        <v>0</v>
      </c>
      <c r="J184" s="61">
        <f t="shared" si="14"/>
        <v>23.77140192568277</v>
      </c>
      <c r="K184" s="25">
        <f>K185</f>
        <v>0</v>
      </c>
      <c r="L184" s="25">
        <f aca="true" t="shared" si="20" ref="L184:L202">J184+K184</f>
        <v>0</v>
      </c>
    </row>
    <row r="185" spans="1:12" ht="24.75" customHeight="1" hidden="1">
      <c r="A185" s="227" t="s">
        <v>47</v>
      </c>
      <c r="B185" s="229" t="s">
        <v>80</v>
      </c>
      <c r="C185" s="230" t="s">
        <v>24</v>
      </c>
      <c r="D185" s="230" t="s">
        <v>15</v>
      </c>
      <c r="E185" s="230" t="s">
        <v>64</v>
      </c>
      <c r="F185" s="230" t="s">
        <v>43</v>
      </c>
      <c r="G185" s="216">
        <f>G186+G187</f>
        <v>236.57</v>
      </c>
      <c r="H185" s="216"/>
      <c r="I185" s="25">
        <f t="shared" si="19"/>
        <v>0</v>
      </c>
      <c r="J185" s="61">
        <f t="shared" si="14"/>
        <v>23.77140192568277</v>
      </c>
      <c r="K185" s="25">
        <f>K186+K187+K189</f>
        <v>0</v>
      </c>
      <c r="L185" s="25">
        <f t="shared" si="20"/>
        <v>0</v>
      </c>
    </row>
    <row r="186" spans="1:12" ht="12.75" customHeight="1" hidden="1">
      <c r="A186" s="227" t="s">
        <v>212</v>
      </c>
      <c r="B186" s="229" t="s">
        <v>80</v>
      </c>
      <c r="C186" s="230" t="s">
        <v>24</v>
      </c>
      <c r="D186" s="230" t="s">
        <v>15</v>
      </c>
      <c r="E186" s="230" t="s">
        <v>64</v>
      </c>
      <c r="F186" s="230" t="s">
        <v>132</v>
      </c>
      <c r="G186" s="216">
        <v>0</v>
      </c>
      <c r="H186" s="216"/>
      <c r="I186" s="25">
        <f t="shared" si="19"/>
        <v>0</v>
      </c>
      <c r="J186" s="61">
        <f t="shared" si="14"/>
        <v>23.77140192568277</v>
      </c>
      <c r="K186" s="25">
        <v>0</v>
      </c>
      <c r="L186" s="25">
        <f t="shared" si="20"/>
        <v>0</v>
      </c>
    </row>
    <row r="187" spans="1:12" ht="12.75" customHeight="1" hidden="1">
      <c r="A187" s="227" t="s">
        <v>213</v>
      </c>
      <c r="B187" s="229" t="s">
        <v>80</v>
      </c>
      <c r="C187" s="230" t="s">
        <v>24</v>
      </c>
      <c r="D187" s="230" t="s">
        <v>15</v>
      </c>
      <c r="E187" s="230" t="s">
        <v>64</v>
      </c>
      <c r="F187" s="230" t="s">
        <v>133</v>
      </c>
      <c r="G187" s="216">
        <v>236.57</v>
      </c>
      <c r="H187" s="216"/>
      <c r="I187" s="25">
        <f t="shared" si="19"/>
        <v>0</v>
      </c>
      <c r="J187" s="61">
        <f t="shared" si="14"/>
        <v>23.77140192568277</v>
      </c>
      <c r="K187" s="25"/>
      <c r="L187" s="25">
        <f t="shared" si="20"/>
        <v>0</v>
      </c>
    </row>
    <row r="188" spans="1:12" ht="12.75" customHeight="1" hidden="1">
      <c r="A188" s="245" t="s">
        <v>238</v>
      </c>
      <c r="B188" s="218" t="s">
        <v>80</v>
      </c>
      <c r="C188" s="218" t="s">
        <v>24</v>
      </c>
      <c r="D188" s="218" t="s">
        <v>16</v>
      </c>
      <c r="E188" s="218" t="s">
        <v>42</v>
      </c>
      <c r="F188" s="218" t="s">
        <v>43</v>
      </c>
      <c r="G188" s="211">
        <f>G190</f>
        <v>12.18</v>
      </c>
      <c r="H188" s="211"/>
      <c r="I188" s="25">
        <f t="shared" si="19"/>
        <v>0</v>
      </c>
      <c r="J188" s="61">
        <f t="shared" si="14"/>
        <v>23.77140192568277</v>
      </c>
      <c r="K188" s="61">
        <f>K190</f>
        <v>0</v>
      </c>
      <c r="L188" s="25">
        <f t="shared" si="20"/>
        <v>0</v>
      </c>
    </row>
    <row r="189" spans="1:12" ht="27.75" customHeight="1" hidden="1">
      <c r="A189" s="246" t="s">
        <v>246</v>
      </c>
      <c r="B189" s="229" t="s">
        <v>80</v>
      </c>
      <c r="C189" s="229" t="s">
        <v>24</v>
      </c>
      <c r="D189" s="229" t="s">
        <v>15</v>
      </c>
      <c r="E189" s="229" t="s">
        <v>64</v>
      </c>
      <c r="F189" s="229" t="s">
        <v>247</v>
      </c>
      <c r="G189" s="216">
        <v>0</v>
      </c>
      <c r="H189" s="216"/>
      <c r="I189" s="25">
        <f t="shared" si="19"/>
        <v>0</v>
      </c>
      <c r="J189" s="61">
        <f t="shared" si="14"/>
        <v>23.77140192568277</v>
      </c>
      <c r="K189" s="25"/>
      <c r="L189" s="25">
        <f t="shared" si="20"/>
        <v>0</v>
      </c>
    </row>
    <row r="190" spans="1:12" s="104" customFormat="1" ht="12.75" customHeight="1" hidden="1">
      <c r="A190" s="232" t="s">
        <v>48</v>
      </c>
      <c r="B190" s="218" t="s">
        <v>80</v>
      </c>
      <c r="C190" s="231" t="s">
        <v>24</v>
      </c>
      <c r="D190" s="231" t="s">
        <v>15</v>
      </c>
      <c r="E190" s="231" t="s">
        <v>42</v>
      </c>
      <c r="F190" s="231" t="s">
        <v>43</v>
      </c>
      <c r="G190" s="211">
        <f>G191</f>
        <v>12.18</v>
      </c>
      <c r="H190" s="211"/>
      <c r="I190" s="25">
        <f t="shared" si="19"/>
        <v>0</v>
      </c>
      <c r="J190" s="61">
        <f t="shared" si="14"/>
        <v>23.77140192568277</v>
      </c>
      <c r="K190" s="61">
        <f>K191</f>
        <v>0</v>
      </c>
      <c r="L190" s="25">
        <f t="shared" si="20"/>
        <v>0</v>
      </c>
    </row>
    <row r="191" spans="1:12" s="104" customFormat="1" ht="13.5" customHeight="1" hidden="1">
      <c r="A191" s="249" t="s">
        <v>241</v>
      </c>
      <c r="B191" s="218" t="s">
        <v>80</v>
      </c>
      <c r="C191" s="231" t="s">
        <v>24</v>
      </c>
      <c r="D191" s="231" t="s">
        <v>15</v>
      </c>
      <c r="E191" s="231" t="s">
        <v>240</v>
      </c>
      <c r="F191" s="231" t="s">
        <v>43</v>
      </c>
      <c r="G191" s="211">
        <f>G192</f>
        <v>12.18</v>
      </c>
      <c r="H191" s="211"/>
      <c r="I191" s="25">
        <f t="shared" si="19"/>
        <v>0</v>
      </c>
      <c r="J191" s="61">
        <f t="shared" si="14"/>
        <v>23.77140192568277</v>
      </c>
      <c r="K191" s="61">
        <f>K192</f>
        <v>0</v>
      </c>
      <c r="L191" s="25">
        <f t="shared" si="20"/>
        <v>0</v>
      </c>
    </row>
    <row r="192" spans="1:12" ht="12.75" customHeight="1" hidden="1">
      <c r="A192" s="227" t="s">
        <v>47</v>
      </c>
      <c r="B192" s="229" t="s">
        <v>80</v>
      </c>
      <c r="C192" s="230" t="s">
        <v>24</v>
      </c>
      <c r="D192" s="230" t="s">
        <v>15</v>
      </c>
      <c r="E192" s="230" t="s">
        <v>130</v>
      </c>
      <c r="F192" s="230" t="s">
        <v>43</v>
      </c>
      <c r="G192" s="216">
        <f>G193+G194</f>
        <v>12.18</v>
      </c>
      <c r="H192" s="216"/>
      <c r="I192" s="25">
        <f t="shared" si="19"/>
        <v>0</v>
      </c>
      <c r="J192" s="61">
        <f t="shared" si="14"/>
        <v>23.77140192568277</v>
      </c>
      <c r="K192" s="25">
        <f>K193+K194</f>
        <v>0</v>
      </c>
      <c r="L192" s="25">
        <f t="shared" si="20"/>
        <v>0</v>
      </c>
    </row>
    <row r="193" spans="1:12" ht="39.75" customHeight="1" hidden="1">
      <c r="A193" s="227" t="s">
        <v>212</v>
      </c>
      <c r="B193" s="229" t="s">
        <v>80</v>
      </c>
      <c r="C193" s="230" t="s">
        <v>24</v>
      </c>
      <c r="D193" s="230" t="s">
        <v>15</v>
      </c>
      <c r="E193" s="230" t="s">
        <v>130</v>
      </c>
      <c r="F193" s="230" t="s">
        <v>132</v>
      </c>
      <c r="G193" s="216">
        <v>0</v>
      </c>
      <c r="H193" s="216"/>
      <c r="I193" s="25">
        <f t="shared" si="19"/>
        <v>0</v>
      </c>
      <c r="J193" s="61">
        <f t="shared" si="14"/>
        <v>23.77140192568277</v>
      </c>
      <c r="K193" s="25">
        <v>0</v>
      </c>
      <c r="L193" s="25">
        <f t="shared" si="20"/>
        <v>0</v>
      </c>
    </row>
    <row r="194" spans="1:12" ht="36" customHeight="1" hidden="1">
      <c r="A194" s="227" t="s">
        <v>213</v>
      </c>
      <c r="B194" s="229" t="s">
        <v>80</v>
      </c>
      <c r="C194" s="230" t="s">
        <v>24</v>
      </c>
      <c r="D194" s="230" t="s">
        <v>15</v>
      </c>
      <c r="E194" s="230" t="s">
        <v>130</v>
      </c>
      <c r="F194" s="230" t="s">
        <v>133</v>
      </c>
      <c r="G194" s="216">
        <v>12.18</v>
      </c>
      <c r="H194" s="216"/>
      <c r="I194" s="25">
        <f t="shared" si="19"/>
        <v>0</v>
      </c>
      <c r="J194" s="61">
        <f t="shared" si="14"/>
        <v>23.77140192568277</v>
      </c>
      <c r="K194" s="25"/>
      <c r="L194" s="25">
        <f t="shared" si="20"/>
        <v>0</v>
      </c>
    </row>
    <row r="195" spans="1:12" ht="12.75" customHeight="1" hidden="1">
      <c r="A195" s="245"/>
      <c r="B195" s="218"/>
      <c r="C195" s="231"/>
      <c r="D195" s="231"/>
      <c r="E195" s="231"/>
      <c r="F195" s="231"/>
      <c r="G195" s="211">
        <f>G197</f>
        <v>116.16</v>
      </c>
      <c r="H195" s="211"/>
      <c r="I195" s="25">
        <f t="shared" si="19"/>
        <v>0</v>
      </c>
      <c r="J195" s="61">
        <f t="shared" si="14"/>
        <v>23.77140192568277</v>
      </c>
      <c r="K195" s="61">
        <f>K197</f>
        <v>0</v>
      </c>
      <c r="L195" s="25">
        <f t="shared" si="20"/>
        <v>0</v>
      </c>
    </row>
    <row r="196" spans="1:12" ht="12.75" customHeight="1" hidden="1">
      <c r="A196" s="246"/>
      <c r="B196" s="229"/>
      <c r="C196" s="229"/>
      <c r="D196" s="229"/>
      <c r="E196" s="229"/>
      <c r="F196" s="229"/>
      <c r="G196" s="216">
        <v>0</v>
      </c>
      <c r="H196" s="216"/>
      <c r="I196" s="25">
        <f t="shared" si="19"/>
        <v>4</v>
      </c>
      <c r="J196" s="61">
        <f t="shared" si="14"/>
        <v>23.77140192568277</v>
      </c>
      <c r="K196" s="25">
        <v>5</v>
      </c>
      <c r="L196" s="25">
        <f t="shared" si="20"/>
        <v>9</v>
      </c>
    </row>
    <row r="197" spans="1:12" s="104" customFormat="1" ht="12.75" customHeight="1" hidden="1">
      <c r="A197" s="249" t="s">
        <v>27</v>
      </c>
      <c r="B197" s="218" t="s">
        <v>80</v>
      </c>
      <c r="C197" s="231" t="s">
        <v>24</v>
      </c>
      <c r="D197" s="231" t="s">
        <v>15</v>
      </c>
      <c r="E197" s="231" t="s">
        <v>42</v>
      </c>
      <c r="F197" s="231" t="s">
        <v>43</v>
      </c>
      <c r="G197" s="211">
        <f>G198</f>
        <v>116.16</v>
      </c>
      <c r="H197" s="211"/>
      <c r="I197" s="25">
        <f t="shared" si="19"/>
        <v>0</v>
      </c>
      <c r="J197" s="61">
        <f t="shared" si="14"/>
        <v>23.77140192568277</v>
      </c>
      <c r="K197" s="61">
        <f>K198</f>
        <v>0</v>
      </c>
      <c r="L197" s="25">
        <f t="shared" si="20"/>
        <v>0</v>
      </c>
    </row>
    <row r="198" spans="1:12" s="104" customFormat="1" ht="12.75" customHeight="1" hidden="1">
      <c r="A198" s="232" t="s">
        <v>50</v>
      </c>
      <c r="B198" s="218" t="s">
        <v>80</v>
      </c>
      <c r="C198" s="231" t="s">
        <v>24</v>
      </c>
      <c r="D198" s="231" t="s">
        <v>15</v>
      </c>
      <c r="E198" s="231" t="s">
        <v>239</v>
      </c>
      <c r="F198" s="231" t="s">
        <v>43</v>
      </c>
      <c r="G198" s="211">
        <f>G199</f>
        <v>116.16</v>
      </c>
      <c r="H198" s="211"/>
      <c r="I198" s="25">
        <f t="shared" si="19"/>
        <v>0</v>
      </c>
      <c r="J198" s="61">
        <f t="shared" si="14"/>
        <v>23.77140192568277</v>
      </c>
      <c r="K198" s="61">
        <f>K199</f>
        <v>0</v>
      </c>
      <c r="L198" s="25">
        <f t="shared" si="20"/>
        <v>0</v>
      </c>
    </row>
    <row r="199" spans="1:12" ht="26.25" customHeight="1" hidden="1">
      <c r="A199" s="227" t="s">
        <v>47</v>
      </c>
      <c r="B199" s="229" t="s">
        <v>80</v>
      </c>
      <c r="C199" s="230" t="s">
        <v>24</v>
      </c>
      <c r="D199" s="230" t="s">
        <v>15</v>
      </c>
      <c r="E199" s="230" t="s">
        <v>65</v>
      </c>
      <c r="F199" s="230" t="s">
        <v>43</v>
      </c>
      <c r="G199" s="216">
        <f>G200+G201</f>
        <v>116.16</v>
      </c>
      <c r="H199" s="216"/>
      <c r="I199" s="25">
        <f t="shared" si="19"/>
        <v>0</v>
      </c>
      <c r="J199" s="61">
        <f t="shared" si="14"/>
        <v>23.77140192568277</v>
      </c>
      <c r="K199" s="25">
        <f>K200+K201+K202</f>
        <v>0</v>
      </c>
      <c r="L199" s="25">
        <f t="shared" si="20"/>
        <v>0</v>
      </c>
    </row>
    <row r="200" spans="1:12" ht="12.75" customHeight="1" hidden="1">
      <c r="A200" s="227" t="s">
        <v>212</v>
      </c>
      <c r="B200" s="229" t="s">
        <v>80</v>
      </c>
      <c r="C200" s="230" t="s">
        <v>24</v>
      </c>
      <c r="D200" s="230" t="s">
        <v>15</v>
      </c>
      <c r="E200" s="230" t="s">
        <v>65</v>
      </c>
      <c r="F200" s="230" t="s">
        <v>132</v>
      </c>
      <c r="G200" s="216">
        <v>0</v>
      </c>
      <c r="H200" s="216"/>
      <c r="I200" s="25">
        <f t="shared" si="19"/>
        <v>0</v>
      </c>
      <c r="J200" s="61">
        <f t="shared" si="14"/>
        <v>23.77140192568277</v>
      </c>
      <c r="K200" s="25">
        <v>0</v>
      </c>
      <c r="L200" s="25">
        <f t="shared" si="20"/>
        <v>0</v>
      </c>
    </row>
    <row r="201" spans="1:12" ht="36.75" customHeight="1" hidden="1">
      <c r="A201" s="227" t="s">
        <v>213</v>
      </c>
      <c r="B201" s="229" t="s">
        <v>80</v>
      </c>
      <c r="C201" s="230" t="s">
        <v>24</v>
      </c>
      <c r="D201" s="230" t="s">
        <v>15</v>
      </c>
      <c r="E201" s="230" t="s">
        <v>65</v>
      </c>
      <c r="F201" s="230" t="s">
        <v>133</v>
      </c>
      <c r="G201" s="216">
        <v>116.16</v>
      </c>
      <c r="H201" s="216"/>
      <c r="I201" s="25">
        <f t="shared" si="19"/>
        <v>0</v>
      </c>
      <c r="J201" s="61">
        <f t="shared" si="14"/>
        <v>23.77140192568277</v>
      </c>
      <c r="K201" s="25"/>
      <c r="L201" s="25">
        <f t="shared" si="20"/>
        <v>0</v>
      </c>
    </row>
    <row r="202" spans="1:12" ht="28.5" customHeight="1" hidden="1">
      <c r="A202" s="246" t="s">
        <v>246</v>
      </c>
      <c r="B202" s="229" t="s">
        <v>80</v>
      </c>
      <c r="C202" s="229" t="s">
        <v>24</v>
      </c>
      <c r="D202" s="229" t="s">
        <v>15</v>
      </c>
      <c r="E202" s="229" t="s">
        <v>65</v>
      </c>
      <c r="F202" s="229" t="s">
        <v>247</v>
      </c>
      <c r="G202" s="216">
        <v>0</v>
      </c>
      <c r="H202" s="216"/>
      <c r="I202" s="25">
        <f t="shared" si="19"/>
        <v>0</v>
      </c>
      <c r="J202" s="61">
        <f t="shared" si="14"/>
        <v>23.77140192568277</v>
      </c>
      <c r="K202" s="25"/>
      <c r="L202" s="25">
        <f t="shared" si="20"/>
        <v>0</v>
      </c>
    </row>
    <row r="203" spans="1:12" ht="16.5" customHeight="1">
      <c r="A203" s="245" t="s">
        <v>238</v>
      </c>
      <c r="B203" s="218" t="s">
        <v>80</v>
      </c>
      <c r="C203" s="218" t="s">
        <v>24</v>
      </c>
      <c r="D203" s="218" t="s">
        <v>16</v>
      </c>
      <c r="E203" s="218" t="s">
        <v>394</v>
      </c>
      <c r="F203" s="218" t="s">
        <v>43</v>
      </c>
      <c r="G203" s="211"/>
      <c r="H203" s="211">
        <f aca="true" t="shared" si="21" ref="H203:I206">H204</f>
        <v>1038.05</v>
      </c>
      <c r="I203" s="211">
        <f t="shared" si="21"/>
        <v>411.28999999999996</v>
      </c>
      <c r="J203" s="61">
        <f t="shared" si="14"/>
        <v>39.62140551996532</v>
      </c>
      <c r="K203" s="25"/>
      <c r="L203" s="25"/>
    </row>
    <row r="204" spans="1:12" ht="14.25" customHeight="1">
      <c r="A204" s="246" t="s">
        <v>27</v>
      </c>
      <c r="B204" s="229" t="s">
        <v>80</v>
      </c>
      <c r="C204" s="229" t="s">
        <v>24</v>
      </c>
      <c r="D204" s="229" t="s">
        <v>15</v>
      </c>
      <c r="E204" s="229" t="s">
        <v>394</v>
      </c>
      <c r="F204" s="229" t="s">
        <v>43</v>
      </c>
      <c r="G204" s="216"/>
      <c r="H204" s="216">
        <f t="shared" si="21"/>
        <v>1038.05</v>
      </c>
      <c r="I204" s="216">
        <f t="shared" si="21"/>
        <v>411.28999999999996</v>
      </c>
      <c r="J204" s="25">
        <f t="shared" si="14"/>
        <v>39.62140551996532</v>
      </c>
      <c r="K204" s="25"/>
      <c r="L204" s="25"/>
    </row>
    <row r="205" spans="1:12" ht="26.25" customHeight="1">
      <c r="A205" s="233" t="s">
        <v>492</v>
      </c>
      <c r="B205" s="229" t="s">
        <v>80</v>
      </c>
      <c r="C205" s="229" t="s">
        <v>24</v>
      </c>
      <c r="D205" s="229" t="s">
        <v>15</v>
      </c>
      <c r="E205" s="229" t="s">
        <v>344</v>
      </c>
      <c r="F205" s="229" t="s">
        <v>43</v>
      </c>
      <c r="G205" s="216"/>
      <c r="H205" s="216">
        <f t="shared" si="21"/>
        <v>1038.05</v>
      </c>
      <c r="I205" s="216">
        <f t="shared" si="21"/>
        <v>411.28999999999996</v>
      </c>
      <c r="J205" s="25">
        <f t="shared" si="14"/>
        <v>39.62140551996532</v>
      </c>
      <c r="K205" s="25"/>
      <c r="L205" s="25"/>
    </row>
    <row r="206" spans="1:18" s="194" customFormat="1" ht="30" customHeight="1">
      <c r="A206" s="233" t="s">
        <v>497</v>
      </c>
      <c r="B206" s="229" t="s">
        <v>80</v>
      </c>
      <c r="C206" s="229" t="s">
        <v>24</v>
      </c>
      <c r="D206" s="229" t="s">
        <v>15</v>
      </c>
      <c r="E206" s="229" t="s">
        <v>366</v>
      </c>
      <c r="F206" s="229" t="s">
        <v>43</v>
      </c>
      <c r="G206" s="216"/>
      <c r="H206" s="216">
        <f t="shared" si="21"/>
        <v>1038.05</v>
      </c>
      <c r="I206" s="216">
        <f t="shared" si="21"/>
        <v>411.28999999999996</v>
      </c>
      <c r="J206" s="25">
        <f t="shared" si="14"/>
        <v>39.62140551996532</v>
      </c>
      <c r="K206" s="191">
        <f>L206-J206</f>
        <v>162.09859448003468</v>
      </c>
      <c r="L206" s="191">
        <f>L207</f>
        <v>201.72</v>
      </c>
      <c r="M206" s="199"/>
      <c r="N206" s="199"/>
      <c r="O206" s="199"/>
      <c r="P206" s="199"/>
      <c r="Q206" s="199"/>
      <c r="R206" s="199"/>
    </row>
    <row r="207" spans="1:18" s="194" customFormat="1" ht="39.75" customHeight="1">
      <c r="A207" s="227" t="s">
        <v>498</v>
      </c>
      <c r="B207" s="229" t="s">
        <v>80</v>
      </c>
      <c r="C207" s="229" t="s">
        <v>24</v>
      </c>
      <c r="D207" s="229" t="s">
        <v>15</v>
      </c>
      <c r="E207" s="229" t="s">
        <v>370</v>
      </c>
      <c r="F207" s="229" t="s">
        <v>43</v>
      </c>
      <c r="G207" s="216"/>
      <c r="H207" s="216">
        <f>H208+H212+H209+H210+H211</f>
        <v>1038.05</v>
      </c>
      <c r="I207" s="216">
        <f>I208+I212+I209+I210+I211</f>
        <v>411.28999999999996</v>
      </c>
      <c r="J207" s="25">
        <f t="shared" si="14"/>
        <v>39.62140551996532</v>
      </c>
      <c r="K207" s="188">
        <f>L207-J207</f>
        <v>162.09859448003468</v>
      </c>
      <c r="L207" s="188">
        <f>L208+L212</f>
        <v>201.72</v>
      </c>
      <c r="M207" s="199"/>
      <c r="N207" s="199"/>
      <c r="O207" s="199"/>
      <c r="P207" s="199"/>
      <c r="Q207" s="199"/>
      <c r="R207" s="199"/>
    </row>
    <row r="208" spans="1:18" s="194" customFormat="1" ht="28.5" customHeight="1">
      <c r="A208" s="227" t="s">
        <v>277</v>
      </c>
      <c r="B208" s="229" t="s">
        <v>80</v>
      </c>
      <c r="C208" s="229" t="s">
        <v>24</v>
      </c>
      <c r="D208" s="229" t="s">
        <v>15</v>
      </c>
      <c r="E208" s="229" t="s">
        <v>370</v>
      </c>
      <c r="F208" s="229" t="s">
        <v>133</v>
      </c>
      <c r="G208" s="216"/>
      <c r="H208" s="216">
        <v>942.92</v>
      </c>
      <c r="I208" s="25">
        <v>366.09</v>
      </c>
      <c r="J208" s="25">
        <f t="shared" si="14"/>
        <v>38.82513893013193</v>
      </c>
      <c r="K208" s="188">
        <f>L208-J208</f>
        <v>152.89486106986806</v>
      </c>
      <c r="L208" s="188">
        <v>191.72</v>
      </c>
      <c r="M208" s="199"/>
      <c r="N208" s="199"/>
      <c r="O208" s="199"/>
      <c r="P208" s="199"/>
      <c r="Q208" s="199"/>
      <c r="R208" s="199"/>
    </row>
    <row r="209" spans="1:18" s="194" customFormat="1" ht="15" customHeight="1">
      <c r="A209" s="227" t="s">
        <v>278</v>
      </c>
      <c r="B209" s="229" t="s">
        <v>80</v>
      </c>
      <c r="C209" s="229" t="s">
        <v>24</v>
      </c>
      <c r="D209" s="229" t="s">
        <v>15</v>
      </c>
      <c r="E209" s="229" t="s">
        <v>370</v>
      </c>
      <c r="F209" s="229">
        <v>851</v>
      </c>
      <c r="G209" s="216"/>
      <c r="H209" s="216">
        <v>44.57</v>
      </c>
      <c r="I209" s="25">
        <v>44.49</v>
      </c>
      <c r="J209" s="25">
        <f t="shared" si="14"/>
        <v>99.82050706753421</v>
      </c>
      <c r="K209" s="188"/>
      <c r="L209" s="188"/>
      <c r="M209" s="199"/>
      <c r="N209" s="199"/>
      <c r="O209" s="199"/>
      <c r="P209" s="199"/>
      <c r="Q209" s="199"/>
      <c r="R209" s="199"/>
    </row>
    <row r="210" spans="1:18" s="194" customFormat="1" ht="13.5" customHeight="1">
      <c r="A210" s="227" t="s">
        <v>279</v>
      </c>
      <c r="B210" s="229" t="s">
        <v>80</v>
      </c>
      <c r="C210" s="229" t="s">
        <v>24</v>
      </c>
      <c r="D210" s="229" t="s">
        <v>15</v>
      </c>
      <c r="E210" s="229" t="s">
        <v>370</v>
      </c>
      <c r="F210" s="229">
        <v>852</v>
      </c>
      <c r="G210" s="216"/>
      <c r="H210" s="216">
        <v>39.06</v>
      </c>
      <c r="I210" s="25">
        <v>0</v>
      </c>
      <c r="J210" s="25">
        <f t="shared" si="14"/>
        <v>0</v>
      </c>
      <c r="K210" s="188"/>
      <c r="L210" s="188"/>
      <c r="M210" s="199"/>
      <c r="N210" s="199"/>
      <c r="O210" s="199"/>
      <c r="P210" s="199"/>
      <c r="Q210" s="199"/>
      <c r="R210" s="199"/>
    </row>
    <row r="211" spans="1:18" s="194" customFormat="1" ht="13.5" customHeight="1">
      <c r="A211" s="227" t="s">
        <v>484</v>
      </c>
      <c r="B211" s="229" t="s">
        <v>80</v>
      </c>
      <c r="C211" s="229" t="s">
        <v>24</v>
      </c>
      <c r="D211" s="229" t="s">
        <v>15</v>
      </c>
      <c r="E211" s="229" t="s">
        <v>370</v>
      </c>
      <c r="F211" s="229" t="s">
        <v>445</v>
      </c>
      <c r="G211" s="216"/>
      <c r="H211" s="216">
        <v>1.5</v>
      </c>
      <c r="I211" s="25">
        <v>0.71</v>
      </c>
      <c r="J211" s="25">
        <f t="shared" si="14"/>
        <v>47.333333333333336</v>
      </c>
      <c r="K211" s="188"/>
      <c r="L211" s="188"/>
      <c r="M211" s="199"/>
      <c r="N211" s="199"/>
      <c r="O211" s="199"/>
      <c r="P211" s="199"/>
      <c r="Q211" s="199"/>
      <c r="R211" s="199"/>
    </row>
    <row r="212" spans="1:18" s="194" customFormat="1" ht="27.75" customHeight="1">
      <c r="A212" s="246" t="s">
        <v>399</v>
      </c>
      <c r="B212" s="229" t="s">
        <v>80</v>
      </c>
      <c r="C212" s="229" t="s">
        <v>24</v>
      </c>
      <c r="D212" s="229" t="s">
        <v>15</v>
      </c>
      <c r="E212" s="229" t="s">
        <v>370</v>
      </c>
      <c r="F212" s="229" t="s">
        <v>247</v>
      </c>
      <c r="G212" s="216"/>
      <c r="H212" s="216">
        <v>10</v>
      </c>
      <c r="I212" s="25">
        <v>0</v>
      </c>
      <c r="J212" s="25">
        <f t="shared" si="14"/>
        <v>0</v>
      </c>
      <c r="K212" s="188">
        <f>L212-J212</f>
        <v>10</v>
      </c>
      <c r="L212" s="188">
        <v>10</v>
      </c>
      <c r="M212" s="199"/>
      <c r="N212" s="199"/>
      <c r="O212" s="199"/>
      <c r="P212" s="199"/>
      <c r="Q212" s="199"/>
      <c r="R212" s="199"/>
    </row>
    <row r="213" spans="1:12" ht="12.75" customHeight="1" hidden="1">
      <c r="A213" s="232" t="s">
        <v>127</v>
      </c>
      <c r="B213" s="218" t="s">
        <v>80</v>
      </c>
      <c r="C213" s="231" t="s">
        <v>126</v>
      </c>
      <c r="D213" s="231" t="s">
        <v>16</v>
      </c>
      <c r="E213" s="231" t="s">
        <v>42</v>
      </c>
      <c r="F213" s="231" t="s">
        <v>43</v>
      </c>
      <c r="G213" s="211">
        <f>G214</f>
        <v>769.69</v>
      </c>
      <c r="H213" s="211"/>
      <c r="I213" s="25">
        <f aca="true" t="shared" si="22" ref="I213:I221">J213-H213</f>
        <v>591.07</v>
      </c>
      <c r="J213" s="61">
        <f t="shared" si="14"/>
        <v>0</v>
      </c>
      <c r="K213" s="61">
        <f>K214</f>
        <v>-591.07</v>
      </c>
      <c r="L213" s="25">
        <f>J213+K213</f>
        <v>0</v>
      </c>
    </row>
    <row r="214" spans="1:12" ht="26.25" customHeight="1" hidden="1">
      <c r="A214" s="227" t="s">
        <v>202</v>
      </c>
      <c r="B214" s="229" t="s">
        <v>80</v>
      </c>
      <c r="C214" s="230" t="s">
        <v>126</v>
      </c>
      <c r="D214" s="230" t="s">
        <v>23</v>
      </c>
      <c r="E214" s="230" t="s">
        <v>42</v>
      </c>
      <c r="F214" s="230" t="s">
        <v>43</v>
      </c>
      <c r="G214" s="216">
        <f>G215+G219</f>
        <v>769.69</v>
      </c>
      <c r="H214" s="216"/>
      <c r="I214" s="25">
        <f t="shared" si="22"/>
        <v>591.07</v>
      </c>
      <c r="J214" s="61">
        <f t="shared" si="14"/>
        <v>0</v>
      </c>
      <c r="K214" s="25">
        <f>K219+K215</f>
        <v>-591.07</v>
      </c>
      <c r="L214" s="25">
        <f>J214+K214</f>
        <v>0</v>
      </c>
    </row>
    <row r="215" spans="1:12" ht="36.75" customHeight="1" hidden="1">
      <c r="A215" s="237" t="s">
        <v>314</v>
      </c>
      <c r="B215" s="229" t="s">
        <v>80</v>
      </c>
      <c r="C215" s="230" t="s">
        <v>126</v>
      </c>
      <c r="D215" s="230" t="s">
        <v>23</v>
      </c>
      <c r="E215" s="241" t="s">
        <v>308</v>
      </c>
      <c r="F215" s="230" t="s">
        <v>43</v>
      </c>
      <c r="G215" s="216">
        <f>G216</f>
        <v>0</v>
      </c>
      <c r="H215" s="216"/>
      <c r="I215" s="25">
        <f t="shared" si="22"/>
        <v>591.07</v>
      </c>
      <c r="J215" s="61">
        <f t="shared" si="14"/>
        <v>0</v>
      </c>
      <c r="K215" s="25">
        <f>K216</f>
        <v>-591.07</v>
      </c>
      <c r="L215" s="25">
        <f>J215+K215</f>
        <v>0</v>
      </c>
    </row>
    <row r="216" spans="1:12" ht="42" customHeight="1" hidden="1">
      <c r="A216" s="198" t="s">
        <v>322</v>
      </c>
      <c r="B216" s="218" t="s">
        <v>80</v>
      </c>
      <c r="C216" s="231" t="s">
        <v>126</v>
      </c>
      <c r="D216" s="231" t="s">
        <v>23</v>
      </c>
      <c r="E216" s="250" t="s">
        <v>42</v>
      </c>
      <c r="F216" s="231" t="s">
        <v>43</v>
      </c>
      <c r="G216" s="211">
        <f>G217</f>
        <v>0</v>
      </c>
      <c r="H216" s="211"/>
      <c r="I216" s="25">
        <f t="shared" si="22"/>
        <v>591.07</v>
      </c>
      <c r="J216" s="61">
        <f t="shared" si="14"/>
        <v>0</v>
      </c>
      <c r="K216" s="61">
        <f>L216-J216</f>
        <v>-591.07</v>
      </c>
      <c r="L216" s="61">
        <f>L217</f>
        <v>0</v>
      </c>
    </row>
    <row r="217" spans="1:12" ht="51" customHeight="1" hidden="1">
      <c r="A217" s="233" t="s">
        <v>328</v>
      </c>
      <c r="B217" s="229" t="s">
        <v>80</v>
      </c>
      <c r="C217" s="230" t="s">
        <v>126</v>
      </c>
      <c r="D217" s="230" t="s">
        <v>23</v>
      </c>
      <c r="E217" s="241" t="s">
        <v>327</v>
      </c>
      <c r="F217" s="230" t="s">
        <v>43</v>
      </c>
      <c r="G217" s="216">
        <f>G218</f>
        <v>0</v>
      </c>
      <c r="H217" s="216"/>
      <c r="I217" s="25">
        <f t="shared" si="22"/>
        <v>591.07</v>
      </c>
      <c r="J217" s="61">
        <f t="shared" si="14"/>
        <v>0</v>
      </c>
      <c r="K217" s="25">
        <f>L217-J217</f>
        <v>-591.07</v>
      </c>
      <c r="L217" s="25">
        <f>L218</f>
        <v>0</v>
      </c>
    </row>
    <row r="218" spans="1:12" ht="39.75" customHeight="1" hidden="1">
      <c r="A218" s="233" t="s">
        <v>212</v>
      </c>
      <c r="B218" s="229" t="s">
        <v>80</v>
      </c>
      <c r="C218" s="230" t="s">
        <v>126</v>
      </c>
      <c r="D218" s="230" t="s">
        <v>23</v>
      </c>
      <c r="E218" s="241" t="s">
        <v>327</v>
      </c>
      <c r="F218" s="230" t="s">
        <v>132</v>
      </c>
      <c r="G218" s="216">
        <v>0</v>
      </c>
      <c r="H218" s="216"/>
      <c r="I218" s="25">
        <f t="shared" si="22"/>
        <v>591.07</v>
      </c>
      <c r="J218" s="61">
        <f aca="true" t="shared" si="23" ref="J218:J225">I218/H218*100</f>
        <v>0</v>
      </c>
      <c r="K218" s="25">
        <f>L218-J218</f>
        <v>-591.07</v>
      </c>
      <c r="L218" s="25">
        <v>0</v>
      </c>
    </row>
    <row r="219" spans="1:12" ht="77.25" customHeight="1" hidden="1">
      <c r="A219" s="227" t="s">
        <v>244</v>
      </c>
      <c r="B219" s="229" t="s">
        <v>80</v>
      </c>
      <c r="C219" s="230" t="s">
        <v>126</v>
      </c>
      <c r="D219" s="230" t="s">
        <v>23</v>
      </c>
      <c r="E219" s="230" t="s">
        <v>243</v>
      </c>
      <c r="F219" s="230" t="s">
        <v>43</v>
      </c>
      <c r="G219" s="216">
        <f>G220</f>
        <v>769.69</v>
      </c>
      <c r="H219" s="216"/>
      <c r="I219" s="25">
        <f t="shared" si="22"/>
        <v>0</v>
      </c>
      <c r="J219" s="61">
        <f t="shared" si="23"/>
        <v>0</v>
      </c>
      <c r="K219" s="25">
        <f>K220</f>
        <v>0</v>
      </c>
      <c r="L219" s="25">
        <f>J219+K219</f>
        <v>0</v>
      </c>
    </row>
    <row r="220" spans="1:12" ht="24" customHeight="1" hidden="1">
      <c r="A220" s="227" t="s">
        <v>47</v>
      </c>
      <c r="B220" s="229" t="s">
        <v>80</v>
      </c>
      <c r="C220" s="230" t="s">
        <v>126</v>
      </c>
      <c r="D220" s="230" t="s">
        <v>23</v>
      </c>
      <c r="E220" s="230" t="s">
        <v>242</v>
      </c>
      <c r="F220" s="230" t="s">
        <v>43</v>
      </c>
      <c r="G220" s="216">
        <f>G221</f>
        <v>769.69</v>
      </c>
      <c r="H220" s="216"/>
      <c r="I220" s="25">
        <f t="shared" si="22"/>
        <v>0</v>
      </c>
      <c r="J220" s="61">
        <f t="shared" si="23"/>
        <v>0</v>
      </c>
      <c r="K220" s="25">
        <f>K221</f>
        <v>0</v>
      </c>
      <c r="L220" s="25">
        <f>J220+K220</f>
        <v>0</v>
      </c>
    </row>
    <row r="221" spans="1:12" ht="12.75" customHeight="1" hidden="1">
      <c r="A221" s="227" t="s">
        <v>212</v>
      </c>
      <c r="B221" s="229" t="s">
        <v>80</v>
      </c>
      <c r="C221" s="230" t="s">
        <v>126</v>
      </c>
      <c r="D221" s="230" t="s">
        <v>23</v>
      </c>
      <c r="E221" s="230" t="s">
        <v>242</v>
      </c>
      <c r="F221" s="230" t="s">
        <v>132</v>
      </c>
      <c r="G221" s="216">
        <v>769.69</v>
      </c>
      <c r="H221" s="216"/>
      <c r="I221" s="25">
        <f t="shared" si="22"/>
        <v>0</v>
      </c>
      <c r="J221" s="61">
        <f t="shared" si="23"/>
        <v>0</v>
      </c>
      <c r="K221" s="25"/>
      <c r="L221" s="25">
        <f>J221+K221</f>
        <v>0</v>
      </c>
    </row>
    <row r="222" spans="1:12" ht="12.75" customHeight="1">
      <c r="A222" s="232" t="s">
        <v>448</v>
      </c>
      <c r="B222" s="218" t="s">
        <v>80</v>
      </c>
      <c r="C222" s="231" t="s">
        <v>451</v>
      </c>
      <c r="D222" s="231" t="s">
        <v>16</v>
      </c>
      <c r="E222" s="231" t="s">
        <v>394</v>
      </c>
      <c r="F222" s="231" t="s">
        <v>43</v>
      </c>
      <c r="G222" s="216"/>
      <c r="H222" s="211">
        <f aca="true" t="shared" si="24" ref="H222:I224">H223</f>
        <v>90</v>
      </c>
      <c r="I222" s="211">
        <f t="shared" si="24"/>
        <v>12</v>
      </c>
      <c r="J222" s="61">
        <f t="shared" si="23"/>
        <v>13.333333333333334</v>
      </c>
      <c r="K222" s="25"/>
      <c r="L222" s="25"/>
    </row>
    <row r="223" spans="1:12" ht="12.75" customHeight="1">
      <c r="A223" s="5" t="s">
        <v>450</v>
      </c>
      <c r="B223" s="229" t="s">
        <v>80</v>
      </c>
      <c r="C223" s="230" t="s">
        <v>451</v>
      </c>
      <c r="D223" s="230" t="s">
        <v>15</v>
      </c>
      <c r="E223" s="230" t="s">
        <v>394</v>
      </c>
      <c r="F223" s="230" t="s">
        <v>43</v>
      </c>
      <c r="G223" s="216"/>
      <c r="H223" s="216">
        <f t="shared" si="24"/>
        <v>90</v>
      </c>
      <c r="I223" s="216">
        <f t="shared" si="24"/>
        <v>12</v>
      </c>
      <c r="J223" s="25">
        <f t="shared" si="23"/>
        <v>13.333333333333334</v>
      </c>
      <c r="K223" s="25"/>
      <c r="L223" s="25"/>
    </row>
    <row r="224" spans="1:12" ht="12.75" customHeight="1">
      <c r="A224" s="213" t="s">
        <v>425</v>
      </c>
      <c r="B224" s="229" t="s">
        <v>80</v>
      </c>
      <c r="C224" s="230" t="s">
        <v>451</v>
      </c>
      <c r="D224" s="230" t="s">
        <v>15</v>
      </c>
      <c r="E224" s="230" t="s">
        <v>458</v>
      </c>
      <c r="F224" s="230" t="s">
        <v>43</v>
      </c>
      <c r="G224" s="216"/>
      <c r="H224" s="216">
        <f t="shared" si="24"/>
        <v>90</v>
      </c>
      <c r="I224" s="216">
        <f t="shared" si="24"/>
        <v>12</v>
      </c>
      <c r="J224" s="25">
        <f t="shared" si="23"/>
        <v>13.333333333333334</v>
      </c>
      <c r="K224" s="25"/>
      <c r="L224" s="25"/>
    </row>
    <row r="225" spans="1:12" ht="12.75" customHeight="1">
      <c r="A225" s="5" t="s">
        <v>459</v>
      </c>
      <c r="B225" s="229" t="s">
        <v>80</v>
      </c>
      <c r="C225" s="230" t="s">
        <v>451</v>
      </c>
      <c r="D225" s="230" t="s">
        <v>15</v>
      </c>
      <c r="E225" s="230" t="s">
        <v>458</v>
      </c>
      <c r="F225" s="230" t="s">
        <v>460</v>
      </c>
      <c r="G225" s="216"/>
      <c r="H225" s="216">
        <v>90</v>
      </c>
      <c r="I225" s="25">
        <v>12</v>
      </c>
      <c r="J225" s="25">
        <f t="shared" si="23"/>
        <v>13.333333333333334</v>
      </c>
      <c r="K225" s="25"/>
      <c r="L225" s="25"/>
    </row>
    <row r="226" spans="1:12" ht="12.75" customHeight="1">
      <c r="A226" s="232" t="s">
        <v>127</v>
      </c>
      <c r="B226" s="218" t="s">
        <v>80</v>
      </c>
      <c r="C226" s="231" t="s">
        <v>126</v>
      </c>
      <c r="D226" s="231" t="s">
        <v>16</v>
      </c>
      <c r="E226" s="231" t="s">
        <v>394</v>
      </c>
      <c r="F226" s="231" t="s">
        <v>43</v>
      </c>
      <c r="G226" s="211"/>
      <c r="H226" s="211">
        <f aca="true" t="shared" si="25" ref="H226:I228">H227</f>
        <v>1713.42</v>
      </c>
      <c r="I226" s="211">
        <f t="shared" si="25"/>
        <v>533.4599999999999</v>
      </c>
      <c r="J226" s="61">
        <f aca="true" t="shared" si="26" ref="J226:J240">I226/H226*100</f>
        <v>31.134222782505162</v>
      </c>
      <c r="K226" s="25"/>
      <c r="L226" s="25"/>
    </row>
    <row r="227" spans="1:12" ht="12.75" customHeight="1">
      <c r="A227" s="227" t="s">
        <v>434</v>
      </c>
      <c r="B227" s="229" t="s">
        <v>80</v>
      </c>
      <c r="C227" s="230" t="s">
        <v>126</v>
      </c>
      <c r="D227" s="230" t="s">
        <v>23</v>
      </c>
      <c r="E227" s="230" t="s">
        <v>394</v>
      </c>
      <c r="F227" s="230" t="s">
        <v>43</v>
      </c>
      <c r="G227" s="216"/>
      <c r="H227" s="216">
        <f t="shared" si="25"/>
        <v>1713.42</v>
      </c>
      <c r="I227" s="216">
        <f t="shared" si="25"/>
        <v>533.4599999999999</v>
      </c>
      <c r="J227" s="25">
        <f t="shared" si="26"/>
        <v>31.134222782505162</v>
      </c>
      <c r="K227" s="25"/>
      <c r="L227" s="25"/>
    </row>
    <row r="228" spans="1:12" ht="27.75" customHeight="1">
      <c r="A228" s="233" t="s">
        <v>492</v>
      </c>
      <c r="B228" s="229" t="s">
        <v>80</v>
      </c>
      <c r="C228" s="230" t="s">
        <v>126</v>
      </c>
      <c r="D228" s="230" t="s">
        <v>23</v>
      </c>
      <c r="E228" s="230" t="s">
        <v>344</v>
      </c>
      <c r="F228" s="230" t="s">
        <v>43</v>
      </c>
      <c r="G228" s="216"/>
      <c r="H228" s="216">
        <f t="shared" si="25"/>
        <v>1713.42</v>
      </c>
      <c r="I228" s="216">
        <f t="shared" si="25"/>
        <v>533.4599999999999</v>
      </c>
      <c r="J228" s="25">
        <f t="shared" si="26"/>
        <v>31.134222782505162</v>
      </c>
      <c r="K228" s="25"/>
      <c r="L228" s="25"/>
    </row>
    <row r="229" spans="1:18" s="194" customFormat="1" ht="26.25" customHeight="1">
      <c r="A229" s="233" t="s">
        <v>497</v>
      </c>
      <c r="B229" s="229" t="s">
        <v>80</v>
      </c>
      <c r="C229" s="229" t="s">
        <v>126</v>
      </c>
      <c r="D229" s="229" t="s">
        <v>23</v>
      </c>
      <c r="E229" s="229" t="s">
        <v>366</v>
      </c>
      <c r="F229" s="229" t="s">
        <v>43</v>
      </c>
      <c r="G229" s="216"/>
      <c r="H229" s="216">
        <f>H230+H235</f>
        <v>1713.42</v>
      </c>
      <c r="I229" s="216">
        <f>I230+I235</f>
        <v>533.4599999999999</v>
      </c>
      <c r="J229" s="25">
        <f t="shared" si="26"/>
        <v>31.134222782505162</v>
      </c>
      <c r="K229" s="191">
        <f>L229-J229</f>
        <v>828.6557772174948</v>
      </c>
      <c r="L229" s="191">
        <f>L235</f>
        <v>859.79</v>
      </c>
      <c r="M229" s="199"/>
      <c r="N229" s="199"/>
      <c r="O229" s="199"/>
      <c r="P229" s="199"/>
      <c r="Q229" s="199"/>
      <c r="R229" s="199"/>
    </row>
    <row r="230" spans="1:18" s="194" customFormat="1" ht="39.75" customHeight="1">
      <c r="A230" s="233" t="s">
        <v>499</v>
      </c>
      <c r="B230" s="229" t="s">
        <v>80</v>
      </c>
      <c r="C230" s="229" t="s">
        <v>126</v>
      </c>
      <c r="D230" s="229" t="s">
        <v>23</v>
      </c>
      <c r="E230" s="229" t="s">
        <v>372</v>
      </c>
      <c r="F230" s="229" t="s">
        <v>43</v>
      </c>
      <c r="G230" s="216"/>
      <c r="H230" s="216">
        <f>H231+H232+H233+H234</f>
        <v>1542.49</v>
      </c>
      <c r="I230" s="216">
        <f>I231+I232+I233+I234</f>
        <v>506.41999999999996</v>
      </c>
      <c r="J230" s="25">
        <f t="shared" si="26"/>
        <v>32.831331159359216</v>
      </c>
      <c r="K230" s="191"/>
      <c r="L230" s="191"/>
      <c r="M230" s="199"/>
      <c r="N230" s="199"/>
      <c r="O230" s="199"/>
      <c r="P230" s="199"/>
      <c r="Q230" s="199"/>
      <c r="R230" s="199"/>
    </row>
    <row r="231" spans="1:18" s="194" customFormat="1" ht="15" customHeight="1">
      <c r="A231" s="233" t="s">
        <v>392</v>
      </c>
      <c r="B231" s="229" t="s">
        <v>80</v>
      </c>
      <c r="C231" s="229" t="s">
        <v>126</v>
      </c>
      <c r="D231" s="229" t="s">
        <v>23</v>
      </c>
      <c r="E231" s="229" t="s">
        <v>372</v>
      </c>
      <c r="F231" s="229" t="s">
        <v>132</v>
      </c>
      <c r="G231" s="216"/>
      <c r="H231" s="216">
        <v>451</v>
      </c>
      <c r="I231" s="25">
        <v>200.75</v>
      </c>
      <c r="J231" s="25">
        <f t="shared" si="26"/>
        <v>44.51219512195122</v>
      </c>
      <c r="K231" s="191"/>
      <c r="L231" s="191"/>
      <c r="M231" s="199"/>
      <c r="N231" s="199"/>
      <c r="O231" s="199"/>
      <c r="P231" s="199"/>
      <c r="Q231" s="199"/>
      <c r="R231" s="199"/>
    </row>
    <row r="232" spans="1:18" s="194" customFormat="1" ht="36.75" customHeight="1">
      <c r="A232" s="213" t="s">
        <v>390</v>
      </c>
      <c r="B232" s="229" t="s">
        <v>80</v>
      </c>
      <c r="C232" s="230" t="s">
        <v>126</v>
      </c>
      <c r="D232" s="230" t="s">
        <v>23</v>
      </c>
      <c r="E232" s="229" t="s">
        <v>372</v>
      </c>
      <c r="F232" s="230" t="s">
        <v>388</v>
      </c>
      <c r="G232" s="216"/>
      <c r="H232" s="216">
        <v>131.54</v>
      </c>
      <c r="I232" s="25">
        <v>97.46</v>
      </c>
      <c r="J232" s="25">
        <f t="shared" si="26"/>
        <v>74.09153109320359</v>
      </c>
      <c r="K232" s="191"/>
      <c r="L232" s="191"/>
      <c r="M232" s="199"/>
      <c r="N232" s="199"/>
      <c r="O232" s="199"/>
      <c r="P232" s="199"/>
      <c r="Q232" s="199"/>
      <c r="R232" s="199"/>
    </row>
    <row r="233" spans="1:18" s="194" customFormat="1" ht="18" customHeight="1">
      <c r="A233" s="233" t="s">
        <v>392</v>
      </c>
      <c r="B233" s="229" t="s">
        <v>80</v>
      </c>
      <c r="C233" s="229" t="s">
        <v>126</v>
      </c>
      <c r="D233" s="229" t="s">
        <v>23</v>
      </c>
      <c r="E233" s="229" t="s">
        <v>441</v>
      </c>
      <c r="F233" s="230" t="s">
        <v>132</v>
      </c>
      <c r="G233" s="216"/>
      <c r="H233" s="216">
        <v>733.71</v>
      </c>
      <c r="I233" s="25">
        <v>160.94</v>
      </c>
      <c r="J233" s="25">
        <f t="shared" si="26"/>
        <v>21.935096972918455</v>
      </c>
      <c r="K233" s="191"/>
      <c r="L233" s="191"/>
      <c r="M233" s="199"/>
      <c r="N233" s="199"/>
      <c r="O233" s="199"/>
      <c r="P233" s="199"/>
      <c r="Q233" s="199"/>
      <c r="R233" s="199"/>
    </row>
    <row r="234" spans="1:18" s="194" customFormat="1" ht="36.75" customHeight="1">
      <c r="A234" s="213" t="s">
        <v>390</v>
      </c>
      <c r="B234" s="229" t="s">
        <v>80</v>
      </c>
      <c r="C234" s="230" t="s">
        <v>126</v>
      </c>
      <c r="D234" s="230" t="s">
        <v>23</v>
      </c>
      <c r="E234" s="229" t="s">
        <v>441</v>
      </c>
      <c r="F234" s="230" t="s">
        <v>388</v>
      </c>
      <c r="G234" s="216"/>
      <c r="H234" s="216">
        <v>226.24</v>
      </c>
      <c r="I234" s="216">
        <v>47.27</v>
      </c>
      <c r="J234" s="25">
        <f t="shared" si="26"/>
        <v>20.89374115983027</v>
      </c>
      <c r="K234" s="191"/>
      <c r="L234" s="191"/>
      <c r="M234" s="199"/>
      <c r="N234" s="199"/>
      <c r="O234" s="199"/>
      <c r="P234" s="199"/>
      <c r="Q234" s="199"/>
      <c r="R234" s="199"/>
    </row>
    <row r="235" spans="1:18" s="194" customFormat="1" ht="38.25" customHeight="1">
      <c r="A235" s="233" t="s">
        <v>499</v>
      </c>
      <c r="B235" s="229" t="s">
        <v>80</v>
      </c>
      <c r="C235" s="229" t="s">
        <v>126</v>
      </c>
      <c r="D235" s="229" t="s">
        <v>23</v>
      </c>
      <c r="E235" s="229" t="s">
        <v>372</v>
      </c>
      <c r="F235" s="229" t="s">
        <v>43</v>
      </c>
      <c r="G235" s="216"/>
      <c r="H235" s="216">
        <f>H236+H237+H238+H239</f>
        <v>170.92999999999998</v>
      </c>
      <c r="I235" s="216">
        <f>I236+I237+I238+I239</f>
        <v>27.04</v>
      </c>
      <c r="J235" s="25">
        <f t="shared" si="26"/>
        <v>15.819341250804426</v>
      </c>
      <c r="K235" s="188">
        <f>L235-J235</f>
        <v>843.9706587491955</v>
      </c>
      <c r="L235" s="188">
        <f>L236+L237</f>
        <v>859.79</v>
      </c>
      <c r="M235" s="199"/>
      <c r="N235" s="199"/>
      <c r="O235" s="199"/>
      <c r="P235" s="199"/>
      <c r="Q235" s="199"/>
      <c r="R235" s="199"/>
    </row>
    <row r="236" spans="1:18" s="194" customFormat="1" ht="16.5" customHeight="1">
      <c r="A236" s="233" t="s">
        <v>392</v>
      </c>
      <c r="B236" s="229" t="s">
        <v>80</v>
      </c>
      <c r="C236" s="229" t="s">
        <v>126</v>
      </c>
      <c r="D236" s="229" t="s">
        <v>23</v>
      </c>
      <c r="E236" s="229" t="s">
        <v>415</v>
      </c>
      <c r="F236" s="229" t="s">
        <v>132</v>
      </c>
      <c r="G236" s="216"/>
      <c r="H236" s="216">
        <v>84.36</v>
      </c>
      <c r="I236" s="25">
        <v>9.47</v>
      </c>
      <c r="J236" s="25">
        <f t="shared" si="26"/>
        <v>11.225699383594122</v>
      </c>
      <c r="K236" s="188">
        <f>L236-J236</f>
        <v>588.8843006164059</v>
      </c>
      <c r="L236" s="188">
        <v>600.11</v>
      </c>
      <c r="M236" s="199"/>
      <c r="N236" s="199"/>
      <c r="O236" s="199"/>
      <c r="P236" s="199"/>
      <c r="Q236" s="199"/>
      <c r="R236" s="199"/>
    </row>
    <row r="237" spans="1:18" s="194" customFormat="1" ht="38.25" customHeight="1">
      <c r="A237" s="213" t="s">
        <v>390</v>
      </c>
      <c r="B237" s="229" t="s">
        <v>80</v>
      </c>
      <c r="C237" s="230" t="s">
        <v>126</v>
      </c>
      <c r="D237" s="230" t="s">
        <v>23</v>
      </c>
      <c r="E237" s="229" t="s">
        <v>415</v>
      </c>
      <c r="F237" s="230" t="s">
        <v>388</v>
      </c>
      <c r="G237" s="216"/>
      <c r="H237" s="216">
        <v>25.48</v>
      </c>
      <c r="I237" s="25">
        <v>8.1</v>
      </c>
      <c r="J237" s="25">
        <f t="shared" si="26"/>
        <v>31.78963893249607</v>
      </c>
      <c r="K237" s="188">
        <f>L237-J237</f>
        <v>227.89036106750393</v>
      </c>
      <c r="L237" s="188">
        <v>259.68</v>
      </c>
      <c r="M237" s="199"/>
      <c r="N237" s="199"/>
      <c r="O237" s="199"/>
      <c r="P237" s="199"/>
      <c r="Q237" s="199"/>
      <c r="R237" s="199"/>
    </row>
    <row r="238" spans="1:18" s="194" customFormat="1" ht="16.5" customHeight="1">
      <c r="A238" s="233" t="s">
        <v>392</v>
      </c>
      <c r="B238" s="229" t="s">
        <v>80</v>
      </c>
      <c r="C238" s="229" t="s">
        <v>126</v>
      </c>
      <c r="D238" s="229" t="s">
        <v>23</v>
      </c>
      <c r="E238" s="229" t="s">
        <v>442</v>
      </c>
      <c r="F238" s="230" t="s">
        <v>132</v>
      </c>
      <c r="G238" s="216"/>
      <c r="H238" s="216">
        <v>46.92</v>
      </c>
      <c r="I238" s="25">
        <v>9.47</v>
      </c>
      <c r="J238" s="25">
        <f t="shared" si="26"/>
        <v>20.183290707587386</v>
      </c>
      <c r="K238" s="188"/>
      <c r="L238" s="188"/>
      <c r="M238" s="199"/>
      <c r="N238" s="199"/>
      <c r="O238" s="199"/>
      <c r="P238" s="199"/>
      <c r="Q238" s="199"/>
      <c r="R238" s="199"/>
    </row>
    <row r="239" spans="1:18" s="194" customFormat="1" ht="38.25" customHeight="1">
      <c r="A239" s="213" t="s">
        <v>390</v>
      </c>
      <c r="B239" s="229" t="s">
        <v>80</v>
      </c>
      <c r="C239" s="230" t="s">
        <v>126</v>
      </c>
      <c r="D239" s="230" t="s">
        <v>23</v>
      </c>
      <c r="E239" s="229" t="s">
        <v>442</v>
      </c>
      <c r="F239" s="230" t="s">
        <v>388</v>
      </c>
      <c r="G239" s="216"/>
      <c r="H239" s="216">
        <v>14.17</v>
      </c>
      <c r="I239" s="25">
        <v>0</v>
      </c>
      <c r="J239" s="25">
        <f t="shared" si="26"/>
        <v>0</v>
      </c>
      <c r="K239" s="188"/>
      <c r="L239" s="188"/>
      <c r="M239" s="199"/>
      <c r="N239" s="199"/>
      <c r="O239" s="199"/>
      <c r="P239" s="199"/>
      <c r="Q239" s="199"/>
      <c r="R239" s="199"/>
    </row>
    <row r="240" spans="1:12" ht="12.75" customHeight="1">
      <c r="A240" s="82" t="s">
        <v>28</v>
      </c>
      <c r="B240" s="69"/>
      <c r="C240" s="69"/>
      <c r="D240" s="69"/>
      <c r="E240" s="69"/>
      <c r="F240" s="69"/>
      <c r="G240" s="61">
        <f>G213+G176+G157+G109+G100+G92+G9+G80</f>
        <v>4279.68</v>
      </c>
      <c r="H240" s="61">
        <f>H8</f>
        <v>5369.5599999999995</v>
      </c>
      <c r="I240" s="61">
        <f>I8</f>
        <v>1600.13</v>
      </c>
      <c r="J240" s="61">
        <f t="shared" si="26"/>
        <v>29.800020858319865</v>
      </c>
      <c r="K240" s="61">
        <f>L240-J240</f>
        <v>3429.648598074317</v>
      </c>
      <c r="L240" s="61">
        <f>L8</f>
        <v>3453.4199999999996</v>
      </c>
    </row>
  </sheetData>
  <sheetProtection/>
  <mergeCells count="13">
    <mergeCell ref="M7:M36"/>
    <mergeCell ref="A4:A5"/>
    <mergeCell ref="B4:B5"/>
    <mergeCell ref="C4:C5"/>
    <mergeCell ref="D4:D5"/>
    <mergeCell ref="E4:E5"/>
    <mergeCell ref="F4:F5"/>
    <mergeCell ref="K4:K5"/>
    <mergeCell ref="L4:L5"/>
    <mergeCell ref="E1:J1"/>
    <mergeCell ref="M2:O2"/>
    <mergeCell ref="H4:J4"/>
    <mergeCell ref="A2:L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15" t="s">
        <v>256</v>
      </c>
      <c r="J1" s="315"/>
    </row>
    <row r="2" spans="9:10" ht="80.25" customHeight="1">
      <c r="I2" s="315"/>
      <c r="J2" s="315"/>
    </row>
    <row r="3" spans="2:10" ht="12.75">
      <c r="B3" s="314" t="s">
        <v>254</v>
      </c>
      <c r="C3" s="314"/>
      <c r="D3" s="314"/>
      <c r="E3" s="314"/>
      <c r="F3" s="314"/>
      <c r="G3" s="314"/>
      <c r="H3" s="314"/>
      <c r="I3" s="314"/>
      <c r="J3" s="314"/>
    </row>
    <row r="4" spans="2:10" ht="12.75">
      <c r="B4" s="314"/>
      <c r="C4" s="314"/>
      <c r="D4" s="314"/>
      <c r="E4" s="314"/>
      <c r="F4" s="314"/>
      <c r="G4" s="314"/>
      <c r="H4" s="314"/>
      <c r="I4" s="314"/>
      <c r="J4" s="314"/>
    </row>
    <row r="5" spans="2:10" ht="12.75">
      <c r="B5" s="314"/>
      <c r="C5" s="314"/>
      <c r="D5" s="314"/>
      <c r="E5" s="314"/>
      <c r="F5" s="314"/>
      <c r="G5" s="314"/>
      <c r="H5" s="314"/>
      <c r="I5" s="314"/>
      <c r="J5" s="314"/>
    </row>
    <row r="7" spans="1:10" ht="89.25">
      <c r="A7" s="121" t="s">
        <v>262</v>
      </c>
      <c r="B7" s="121" t="s">
        <v>263</v>
      </c>
      <c r="C7" s="125" t="s">
        <v>264</v>
      </c>
      <c r="D7" s="125" t="s">
        <v>265</v>
      </c>
      <c r="E7" s="125" t="s">
        <v>266</v>
      </c>
      <c r="F7" s="125" t="s">
        <v>267</v>
      </c>
      <c r="G7" s="125" t="s">
        <v>268</v>
      </c>
      <c r="H7" s="123" t="s">
        <v>269</v>
      </c>
      <c r="I7" s="123" t="s">
        <v>55</v>
      </c>
      <c r="J7" s="123" t="s">
        <v>305</v>
      </c>
    </row>
    <row r="8" spans="1:10" s="104" customFormat="1" ht="12.75">
      <c r="A8" s="131"/>
      <c r="B8" s="132" t="s">
        <v>270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274</v>
      </c>
      <c r="C13" s="126">
        <v>801</v>
      </c>
      <c r="D13" s="126">
        <v>1</v>
      </c>
      <c r="E13" s="126">
        <v>4</v>
      </c>
      <c r="F13" s="126" t="s">
        <v>308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275</v>
      </c>
      <c r="C14" s="126">
        <v>801</v>
      </c>
      <c r="D14" s="126">
        <v>1</v>
      </c>
      <c r="E14" s="126">
        <v>4</v>
      </c>
      <c r="F14" s="126" t="s">
        <v>309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212</v>
      </c>
      <c r="C15" s="126">
        <v>801</v>
      </c>
      <c r="D15" s="126">
        <v>1</v>
      </c>
      <c r="E15" s="126">
        <v>4</v>
      </c>
      <c r="F15" s="126" t="s">
        <v>309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272</v>
      </c>
      <c r="C31" s="126">
        <v>801</v>
      </c>
      <c r="D31" s="126">
        <v>1</v>
      </c>
      <c r="E31" s="126">
        <v>11</v>
      </c>
      <c r="F31" s="127" t="s">
        <v>281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281</v>
      </c>
      <c r="G32" s="126">
        <v>0</v>
      </c>
      <c r="H32" s="129"/>
      <c r="I32" s="129"/>
      <c r="J32" s="129"/>
    </row>
    <row r="33" spans="1:10" ht="12.75">
      <c r="A33" s="121"/>
      <c r="B33" s="122" t="s">
        <v>218</v>
      </c>
      <c r="C33" s="126">
        <v>801</v>
      </c>
      <c r="D33" s="126">
        <v>1</v>
      </c>
      <c r="E33" s="126">
        <v>11</v>
      </c>
      <c r="F33" s="127" t="s">
        <v>281</v>
      </c>
      <c r="G33" s="126">
        <v>870</v>
      </c>
      <c r="H33" s="129"/>
      <c r="I33" s="129"/>
      <c r="J33" s="129"/>
    </row>
    <row r="34" spans="1:10" ht="12.75">
      <c r="A34" s="121"/>
      <c r="B34" s="122" t="s">
        <v>282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90" t="s">
        <v>334</v>
      </c>
      <c r="I1" s="290"/>
      <c r="J1" s="290"/>
      <c r="K1" s="34"/>
    </row>
    <row r="2" spans="1:10" s="1" customFormat="1" ht="64.5" customHeight="1">
      <c r="A2" s="297" t="s">
        <v>333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98" t="s">
        <v>12</v>
      </c>
      <c r="B4" s="298" t="s">
        <v>13</v>
      </c>
      <c r="C4" s="298" t="s">
        <v>8</v>
      </c>
      <c r="D4" s="298" t="s">
        <v>9</v>
      </c>
      <c r="E4" s="298" t="s">
        <v>10</v>
      </c>
      <c r="F4" s="298" t="s">
        <v>11</v>
      </c>
      <c r="G4" s="306" t="s">
        <v>203</v>
      </c>
      <c r="H4" s="306"/>
      <c r="I4" s="306"/>
      <c r="J4" s="67" t="s">
        <v>253</v>
      </c>
    </row>
    <row r="5" spans="1:10" s="9" customFormat="1" ht="38.25">
      <c r="A5" s="299"/>
      <c r="B5" s="299"/>
      <c r="C5" s="299"/>
      <c r="D5" s="299"/>
      <c r="E5" s="299"/>
      <c r="F5" s="299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271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273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212</v>
      </c>
      <c r="B16" s="135" t="s">
        <v>80</v>
      </c>
      <c r="C16" s="135" t="s">
        <v>15</v>
      </c>
      <c r="D16" s="135" t="s">
        <v>17</v>
      </c>
      <c r="E16" s="142" t="s">
        <v>310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314</v>
      </c>
      <c r="B17" s="144" t="s">
        <v>80</v>
      </c>
      <c r="C17" s="144" t="s">
        <v>15</v>
      </c>
      <c r="D17" s="144" t="s">
        <v>19</v>
      </c>
      <c r="E17" s="145" t="s">
        <v>308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329</v>
      </c>
      <c r="B18" s="135" t="s">
        <v>80</v>
      </c>
      <c r="C18" s="135" t="s">
        <v>15</v>
      </c>
      <c r="D18" s="135" t="s">
        <v>19</v>
      </c>
      <c r="E18" s="142" t="s">
        <v>309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329</v>
      </c>
      <c r="B19" s="135" t="s">
        <v>80</v>
      </c>
      <c r="C19" s="135" t="s">
        <v>15</v>
      </c>
      <c r="D19" s="135" t="s">
        <v>19</v>
      </c>
      <c r="E19" s="142" t="s">
        <v>309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212</v>
      </c>
      <c r="B20" s="135" t="s">
        <v>80</v>
      </c>
      <c r="C20" s="135" t="s">
        <v>15</v>
      </c>
      <c r="D20" s="135" t="s">
        <v>19</v>
      </c>
      <c r="E20" s="142" t="s">
        <v>309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276</v>
      </c>
      <c r="B21" s="135" t="s">
        <v>80</v>
      </c>
      <c r="C21" s="135" t="s">
        <v>15</v>
      </c>
      <c r="D21" s="135" t="s">
        <v>19</v>
      </c>
      <c r="E21" s="142" t="s">
        <v>309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277</v>
      </c>
      <c r="B22" s="135" t="s">
        <v>80</v>
      </c>
      <c r="C22" s="135" t="s">
        <v>15</v>
      </c>
      <c r="D22" s="135" t="s">
        <v>19</v>
      </c>
      <c r="E22" s="142" t="s">
        <v>309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278</v>
      </c>
      <c r="B23" s="135" t="s">
        <v>80</v>
      </c>
      <c r="C23" s="135" t="s">
        <v>15</v>
      </c>
      <c r="D23" s="135" t="s">
        <v>19</v>
      </c>
      <c r="E23" s="142" t="s">
        <v>313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279</v>
      </c>
      <c r="B24" s="135" t="s">
        <v>80</v>
      </c>
      <c r="C24" s="135" t="s">
        <v>15</v>
      </c>
      <c r="D24" s="135" t="s">
        <v>19</v>
      </c>
      <c r="E24" s="142" t="s">
        <v>313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216</v>
      </c>
      <c r="B27" s="45" t="s">
        <v>80</v>
      </c>
      <c r="C27" s="71" t="s">
        <v>15</v>
      </c>
      <c r="D27" s="71" t="s">
        <v>19</v>
      </c>
      <c r="E27" s="71" t="s">
        <v>209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272</v>
      </c>
      <c r="B40" s="135" t="s">
        <v>80</v>
      </c>
      <c r="C40" s="141" t="s">
        <v>15</v>
      </c>
      <c r="D40" s="141" t="s">
        <v>126</v>
      </c>
      <c r="E40" s="141" t="s">
        <v>281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218</v>
      </c>
      <c r="B42" s="135" t="s">
        <v>80</v>
      </c>
      <c r="C42" s="141" t="s">
        <v>15</v>
      </c>
      <c r="D42" s="141" t="s">
        <v>126</v>
      </c>
      <c r="E42" s="141" t="s">
        <v>281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220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218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271</v>
      </c>
      <c r="B47" s="144" t="s">
        <v>80</v>
      </c>
      <c r="C47" s="98" t="s">
        <v>17</v>
      </c>
      <c r="D47" s="98" t="s">
        <v>16</v>
      </c>
      <c r="E47" s="98" t="s">
        <v>316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212</v>
      </c>
      <c r="B50" s="135" t="s">
        <v>80</v>
      </c>
      <c r="C50" s="141" t="s">
        <v>17</v>
      </c>
      <c r="D50" s="141" t="s">
        <v>18</v>
      </c>
      <c r="E50" s="141" t="s">
        <v>315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277</v>
      </c>
      <c r="B51" s="135" t="s">
        <v>80</v>
      </c>
      <c r="C51" s="141" t="s">
        <v>17</v>
      </c>
      <c r="D51" s="141" t="s">
        <v>18</v>
      </c>
      <c r="E51" s="141" t="s">
        <v>315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212</v>
      </c>
      <c r="B58" s="45" t="s">
        <v>80</v>
      </c>
      <c r="C58" s="71" t="s">
        <v>17</v>
      </c>
      <c r="D58" s="71" t="s">
        <v>18</v>
      </c>
      <c r="E58" s="71" t="s">
        <v>318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213</v>
      </c>
      <c r="B59" s="45" t="s">
        <v>80</v>
      </c>
      <c r="C59" s="71" t="s">
        <v>17</v>
      </c>
      <c r="D59" s="71" t="s">
        <v>18</v>
      </c>
      <c r="E59" s="71" t="s">
        <v>318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198</v>
      </c>
      <c r="B62" s="45" t="s">
        <v>80</v>
      </c>
      <c r="C62" s="71" t="s">
        <v>19</v>
      </c>
      <c r="D62" s="71" t="s">
        <v>197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225</v>
      </c>
      <c r="B63" s="45" t="s">
        <v>80</v>
      </c>
      <c r="C63" s="71" t="s">
        <v>19</v>
      </c>
      <c r="D63" s="71" t="s">
        <v>197</v>
      </c>
      <c r="E63" s="71" t="s">
        <v>224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223</v>
      </c>
      <c r="B64" s="45" t="s">
        <v>80</v>
      </c>
      <c r="C64" s="71" t="s">
        <v>19</v>
      </c>
      <c r="D64" s="71" t="s">
        <v>197</v>
      </c>
      <c r="E64" s="71" t="s">
        <v>222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213</v>
      </c>
      <c r="B65" s="45" t="s">
        <v>80</v>
      </c>
      <c r="C65" s="71" t="s">
        <v>19</v>
      </c>
      <c r="D65" s="71" t="s">
        <v>197</v>
      </c>
      <c r="E65" s="71" t="s">
        <v>222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229</v>
      </c>
      <c r="B68" s="45" t="s">
        <v>80</v>
      </c>
      <c r="C68" s="45" t="s">
        <v>23</v>
      </c>
      <c r="D68" s="45" t="s">
        <v>17</v>
      </c>
      <c r="E68" s="45" t="s">
        <v>230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314</v>
      </c>
      <c r="B72" s="135" t="s">
        <v>80</v>
      </c>
      <c r="C72" s="141" t="s">
        <v>23</v>
      </c>
      <c r="D72" s="141" t="s">
        <v>18</v>
      </c>
      <c r="E72" s="141" t="s">
        <v>308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294</v>
      </c>
      <c r="B73" s="135" t="s">
        <v>80</v>
      </c>
      <c r="C73" s="141" t="s">
        <v>23</v>
      </c>
      <c r="D73" s="141" t="s">
        <v>18</v>
      </c>
      <c r="E73" s="141" t="s">
        <v>319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295</v>
      </c>
      <c r="B74" s="135" t="s">
        <v>80</v>
      </c>
      <c r="C74" s="141" t="s">
        <v>23</v>
      </c>
      <c r="D74" s="141" t="s">
        <v>18</v>
      </c>
      <c r="E74" s="141" t="s">
        <v>319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296</v>
      </c>
      <c r="B75" s="135" t="s">
        <v>80</v>
      </c>
      <c r="C75" s="141" t="s">
        <v>23</v>
      </c>
      <c r="D75" s="141" t="s">
        <v>18</v>
      </c>
      <c r="E75" s="141" t="s">
        <v>319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245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213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314</v>
      </c>
      <c r="B81" s="135" t="s">
        <v>80</v>
      </c>
      <c r="C81" s="141" t="s">
        <v>20</v>
      </c>
      <c r="D81" s="141" t="s">
        <v>16</v>
      </c>
      <c r="E81" s="141" t="s">
        <v>308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322</v>
      </c>
      <c r="B82" s="135" t="s">
        <v>80</v>
      </c>
      <c r="C82" s="141" t="s">
        <v>20</v>
      </c>
      <c r="D82" s="141" t="s">
        <v>20</v>
      </c>
      <c r="E82" s="141" t="s">
        <v>320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323</v>
      </c>
      <c r="B83" s="135" t="s">
        <v>80</v>
      </c>
      <c r="C83" s="141" t="s">
        <v>20</v>
      </c>
      <c r="D83" s="141" t="s">
        <v>20</v>
      </c>
      <c r="E83" s="141" t="s">
        <v>321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212</v>
      </c>
      <c r="B84" s="135" t="s">
        <v>80</v>
      </c>
      <c r="C84" s="141" t="s">
        <v>20</v>
      </c>
      <c r="D84" s="141" t="s">
        <v>20</v>
      </c>
      <c r="E84" s="141" t="s">
        <v>321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277</v>
      </c>
      <c r="B85" s="135" t="s">
        <v>80</v>
      </c>
      <c r="C85" s="141" t="s">
        <v>20</v>
      </c>
      <c r="D85" s="141" t="s">
        <v>20</v>
      </c>
      <c r="E85" s="141" t="s">
        <v>321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234</v>
      </c>
      <c r="B87" s="45" t="s">
        <v>80</v>
      </c>
      <c r="C87" s="71" t="s">
        <v>20</v>
      </c>
      <c r="D87" s="71" t="s">
        <v>20</v>
      </c>
      <c r="E87" s="71" t="s">
        <v>233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314</v>
      </c>
      <c r="B94" s="135" t="s">
        <v>80</v>
      </c>
      <c r="C94" s="135" t="s">
        <v>24</v>
      </c>
      <c r="D94" s="135" t="s">
        <v>15</v>
      </c>
      <c r="E94" s="45" t="s">
        <v>308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325</v>
      </c>
      <c r="B95" s="135" t="s">
        <v>80</v>
      </c>
      <c r="C95" s="135" t="s">
        <v>24</v>
      </c>
      <c r="D95" s="135" t="s">
        <v>15</v>
      </c>
      <c r="E95" s="45" t="s">
        <v>320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326</v>
      </c>
      <c r="B96" s="135" t="s">
        <v>80</v>
      </c>
      <c r="C96" s="135" t="s">
        <v>24</v>
      </c>
      <c r="D96" s="135" t="s">
        <v>15</v>
      </c>
      <c r="E96" s="45" t="s">
        <v>324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277</v>
      </c>
      <c r="B97" s="135" t="s">
        <v>80</v>
      </c>
      <c r="C97" s="135" t="s">
        <v>24</v>
      </c>
      <c r="D97" s="135" t="s">
        <v>15</v>
      </c>
      <c r="E97" s="45" t="s">
        <v>324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246</v>
      </c>
      <c r="B98" s="45" t="s">
        <v>80</v>
      </c>
      <c r="C98" s="45" t="s">
        <v>24</v>
      </c>
      <c r="D98" s="45" t="s">
        <v>15</v>
      </c>
      <c r="E98" s="45" t="s">
        <v>324</v>
      </c>
      <c r="F98" s="45" t="s">
        <v>247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241</v>
      </c>
      <c r="B105" s="69" t="s">
        <v>80</v>
      </c>
      <c r="C105" s="95" t="s">
        <v>24</v>
      </c>
      <c r="D105" s="95" t="s">
        <v>15</v>
      </c>
      <c r="E105" s="98" t="s">
        <v>240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212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213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241</v>
      </c>
      <c r="B112" s="69" t="s">
        <v>80</v>
      </c>
      <c r="C112" s="95" t="s">
        <v>24</v>
      </c>
      <c r="D112" s="95" t="s">
        <v>15</v>
      </c>
      <c r="E112" s="98" t="s">
        <v>240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202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314</v>
      </c>
      <c r="B120" s="135" t="s">
        <v>80</v>
      </c>
      <c r="C120" s="141" t="s">
        <v>126</v>
      </c>
      <c r="D120" s="141" t="s">
        <v>23</v>
      </c>
      <c r="E120" s="85" t="s">
        <v>308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325</v>
      </c>
      <c r="B121" s="135" t="s">
        <v>80</v>
      </c>
      <c r="C121" s="141" t="s">
        <v>126</v>
      </c>
      <c r="D121" s="141" t="s">
        <v>23</v>
      </c>
      <c r="E121" s="85" t="s">
        <v>320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328</v>
      </c>
      <c r="B122" s="135" t="s">
        <v>80</v>
      </c>
      <c r="C122" s="141" t="s">
        <v>126</v>
      </c>
      <c r="D122" s="141" t="s">
        <v>23</v>
      </c>
      <c r="E122" s="85" t="s">
        <v>327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212</v>
      </c>
      <c r="B123" s="135" t="s">
        <v>80</v>
      </c>
      <c r="C123" s="141" t="s">
        <v>126</v>
      </c>
      <c r="D123" s="141" t="s">
        <v>23</v>
      </c>
      <c r="E123" s="85" t="s">
        <v>327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244</v>
      </c>
      <c r="B124" s="45" t="s">
        <v>80</v>
      </c>
      <c r="C124" s="71" t="s">
        <v>126</v>
      </c>
      <c r="D124" s="71" t="s">
        <v>23</v>
      </c>
      <c r="E124" s="71" t="s">
        <v>243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212</v>
      </c>
      <c r="B126" s="45" t="s">
        <v>80</v>
      </c>
      <c r="C126" s="71" t="s">
        <v>126</v>
      </c>
      <c r="D126" s="71" t="s">
        <v>23</v>
      </c>
      <c r="E126" s="71" t="s">
        <v>242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90" t="s">
        <v>257</v>
      </c>
      <c r="L1" s="290"/>
      <c r="M1" s="290"/>
      <c r="N1" s="34"/>
    </row>
    <row r="2" spans="1:13" s="1" customFormat="1" ht="64.5" customHeight="1">
      <c r="A2" s="297" t="s">
        <v>255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98" t="s">
        <v>12</v>
      </c>
      <c r="B4" s="298" t="s">
        <v>13</v>
      </c>
      <c r="C4" s="298" t="s">
        <v>8</v>
      </c>
      <c r="D4" s="298" t="s">
        <v>9</v>
      </c>
      <c r="E4" s="298" t="s">
        <v>10</v>
      </c>
      <c r="F4" s="298" t="s">
        <v>11</v>
      </c>
      <c r="G4" s="300" t="s">
        <v>137</v>
      </c>
      <c r="H4" s="316"/>
      <c r="I4" s="317"/>
      <c r="J4" s="306" t="s">
        <v>203</v>
      </c>
      <c r="K4" s="306"/>
      <c r="L4" s="306"/>
      <c r="M4" s="67" t="s">
        <v>253</v>
      </c>
    </row>
    <row r="5" spans="1:13" s="9" customFormat="1" ht="51">
      <c r="A5" s="299"/>
      <c r="B5" s="299"/>
      <c r="C5" s="299"/>
      <c r="D5" s="299"/>
      <c r="E5" s="299"/>
      <c r="F5" s="299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210</v>
      </c>
      <c r="B9" s="45" t="s">
        <v>80</v>
      </c>
      <c r="C9" s="71" t="s">
        <v>15</v>
      </c>
      <c r="D9" s="71" t="s">
        <v>17</v>
      </c>
      <c r="E9" s="71" t="s">
        <v>209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258</v>
      </c>
      <c r="B13" s="69"/>
      <c r="C13" s="95"/>
      <c r="D13" s="95"/>
      <c r="E13" s="95" t="s">
        <v>259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260</v>
      </c>
      <c r="B14" s="69"/>
      <c r="C14" s="95"/>
      <c r="D14" s="95"/>
      <c r="E14" s="95" t="s">
        <v>261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216</v>
      </c>
      <c r="B16" s="45" t="s">
        <v>80</v>
      </c>
      <c r="C16" s="71" t="s">
        <v>15</v>
      </c>
      <c r="D16" s="71" t="s">
        <v>19</v>
      </c>
      <c r="E16" s="71" t="s">
        <v>209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220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218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198</v>
      </c>
      <c r="B42" s="45" t="s">
        <v>80</v>
      </c>
      <c r="C42" s="71" t="s">
        <v>19</v>
      </c>
      <c r="D42" s="71" t="s">
        <v>197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225</v>
      </c>
      <c r="B43" s="45" t="s">
        <v>80</v>
      </c>
      <c r="C43" s="71" t="s">
        <v>19</v>
      </c>
      <c r="D43" s="71" t="s">
        <v>197</v>
      </c>
      <c r="E43" s="71" t="s">
        <v>224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223</v>
      </c>
      <c r="B44" s="45" t="s">
        <v>80</v>
      </c>
      <c r="C44" s="71" t="s">
        <v>19</v>
      </c>
      <c r="D44" s="71" t="s">
        <v>197</v>
      </c>
      <c r="E44" s="71" t="s">
        <v>222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229</v>
      </c>
      <c r="B48" s="45" t="s">
        <v>80</v>
      </c>
      <c r="C48" s="45" t="s">
        <v>23</v>
      </c>
      <c r="D48" s="45" t="s">
        <v>17</v>
      </c>
      <c r="E48" s="45" t="s">
        <v>230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245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213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234</v>
      </c>
      <c r="B58" s="45" t="s">
        <v>80</v>
      </c>
      <c r="C58" s="71" t="s">
        <v>20</v>
      </c>
      <c r="D58" s="71" t="s">
        <v>20</v>
      </c>
      <c r="E58" s="71" t="s">
        <v>233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241</v>
      </c>
      <c r="B71" s="69" t="s">
        <v>80</v>
      </c>
      <c r="C71" s="95" t="s">
        <v>24</v>
      </c>
      <c r="D71" s="95" t="s">
        <v>15</v>
      </c>
      <c r="E71" s="98" t="s">
        <v>240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212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213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241</v>
      </c>
      <c r="B78" s="69" t="s">
        <v>80</v>
      </c>
      <c r="C78" s="95" t="s">
        <v>24</v>
      </c>
      <c r="D78" s="95" t="s">
        <v>15</v>
      </c>
      <c r="E78" s="98" t="s">
        <v>240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202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244</v>
      </c>
      <c r="B86" s="45" t="s">
        <v>80</v>
      </c>
      <c r="C86" s="71" t="s">
        <v>126</v>
      </c>
      <c r="D86" s="71" t="s">
        <v>23</v>
      </c>
      <c r="E86" s="71" t="s">
        <v>243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212</v>
      </c>
      <c r="B88" s="45" t="s">
        <v>80</v>
      </c>
      <c r="C88" s="71" t="s">
        <v>126</v>
      </c>
      <c r="D88" s="71" t="s">
        <v>23</v>
      </c>
      <c r="E88" s="71" t="s">
        <v>242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2018-11-10T07:31:18Z</cp:lastPrinted>
  <dcterms:created xsi:type="dcterms:W3CDTF">2005-10-31T07:03:47Z</dcterms:created>
  <dcterms:modified xsi:type="dcterms:W3CDTF">2019-04-19T04:22:38Z</dcterms:modified>
  <cp:category/>
  <cp:version/>
  <cp:contentType/>
  <cp:contentStatus/>
</cp:coreProperties>
</file>