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4"/>
  </bookViews>
  <sheets>
    <sheet name="1" sheetId="1" r:id="rId1"/>
    <sheet name="прил 5" sheetId="2" state="hidden" r:id="rId2"/>
    <sheet name="пр7" sheetId="3" r:id="rId3"/>
    <sheet name="пр9" sheetId="4" r:id="rId4"/>
    <sheet name="пр11" sheetId="5" r:id="rId5"/>
    <sheet name="прил7" sheetId="6" state="hidden" r:id="rId6"/>
    <sheet name="Лист3" sheetId="7" state="hidden" r:id="rId7"/>
    <sheet name="Приложение11" sheetId="8" state="hidden" r:id="rId8"/>
    <sheet name="lkz hf,kj" sheetId="9" state="hidden" r:id="rId9"/>
    <sheet name="Лист1" sheetId="10" state="hidden" r:id="rId10"/>
    <sheet name="Лист2" sheetId="11" state="hidden" r:id="rId11"/>
    <sheet name="КБК" sheetId="12" state="hidden" r:id="rId12"/>
    <sheet name="Лист4" sheetId="13" state="hidden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Toc105952697" localSheetId="2">'пр7'!$A$2</definedName>
    <definedName name="_Toc105952697" localSheetId="5">'прил7'!$A$2</definedName>
    <definedName name="_Toc105952698" localSheetId="2">'пр7'!#REF!</definedName>
    <definedName name="_Toc105952698" localSheetId="5">'прил7'!#REF!</definedName>
    <definedName name="_xlnm.Print_Titles" localSheetId="0">'1'!$4:$5</definedName>
    <definedName name="_xlnm.Print_Titles" localSheetId="1">'прил 5'!$4:$5</definedName>
    <definedName name="_xlnm.Print_Area" localSheetId="0">'1'!$A$1:$H$72</definedName>
    <definedName name="_xlnm.Print_Area" localSheetId="8">'lkz hf,kj'!$A$1:$M$91</definedName>
    <definedName name="_xlnm.Print_Area" localSheetId="4">'пр11'!$A$1:$L$269</definedName>
    <definedName name="_xlnm.Print_Area" localSheetId="2">'пр7'!$A$1:$F$45</definedName>
    <definedName name="_xlnm.Print_Area" localSheetId="3">'пр9'!$A$1:$K$268</definedName>
    <definedName name="_xlnm.Print_Area" localSheetId="1">'прил 5'!$A$1:$G$50</definedName>
    <definedName name="_xlnm.Print_Area" localSheetId="5">'прил7'!$A$1:$G$30</definedName>
    <definedName name="_xlnm.Print_Area" localSheetId="7">'Приложение11'!$A$1:$J$129</definedName>
    <definedName name="прил1" localSheetId="8">#REF!</definedName>
    <definedName name="прил1">#REF!</definedName>
    <definedName name="приложение" localSheetId="8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<sst xmlns="http://schemas.openxmlformats.org/spreadsheetml/2006/main" count="6590" uniqueCount="523">
  <si>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</si>
  <si>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</si>
  <si>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</si>
  <si>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</si>
  <si>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</si>
  <si>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</si>
  <si>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</si>
  <si>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</si>
  <si>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</si>
  <si>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</si>
  <si>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</si>
  <si>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</si>
  <si>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</si>
  <si>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</si>
  <si>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</si>
  <si>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</si>
  <si>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</si>
  <si>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</si>
  <si>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</si>
  <si>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</si>
  <si>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</si>
  <si>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</si>
  <si>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</si>
  <si>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</si>
  <si>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</si>
  <si>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</si>
  <si>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</si>
  <si>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</si>
  <si>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</si>
  <si>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</si>
  <si>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</si>
  <si>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</si>
  <si>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</si>
  <si>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</si>
  <si>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</si>
  <si>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</si>
  <si>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</si>
  <si>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</si>
  <si>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</si>
  <si>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</si>
  <si>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</si>
  <si>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</si>
  <si>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</si>
  <si>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</si>
  <si>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</si>
  <si>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</si>
  <si>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</si>
  <si>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</si>
  <si>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</si>
  <si>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</si>
  <si>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</si>
  <si>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</si>
  <si>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</si>
  <si>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</si>
  <si>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</si>
  <si>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</si>
  <si>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</si>
  <si>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</si>
  <si>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</si>
  <si>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</si>
  <si>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</si>
  <si>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</si>
  <si>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</si>
  <si>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</si>
  <si>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</si>
  <si>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</si>
  <si>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</si>
  <si>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</si>
  <si>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</si>
  <si>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</si>
  <si>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</si>
  <si>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</si>
  <si>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</si>
  <si>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</si>
  <si>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</si>
  <si>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</si>
  <si>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</si>
  <si>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</si>
  <si>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</si>
  <si>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</si>
  <si>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</si>
  <si>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</si>
  <si>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</si>
  <si>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</si>
  <si>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</si>
  <si>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</si>
  <si>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</si>
  <si>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</si>
  <si>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</si>
  <si>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</si>
  <si>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</si>
  <si>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</si>
  <si>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</si>
  <si>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</si>
  <si>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</si>
  <si>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</si>
  <si>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</si>
  <si>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</si>
  <si>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</si>
  <si>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</si>
  <si>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</si>
  <si>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</si>
  <si>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</si>
  <si>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</si>
  <si>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</si>
  <si>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</si>
  <si>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</si>
  <si>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</si>
  <si>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</si>
  <si>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</si>
  <si>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</si>
  <si>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</si>
  <si>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</si>
  <si>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</si>
  <si>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</si>
  <si>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</si>
  <si>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</si>
  <si>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</si>
  <si>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</si>
  <si>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</si>
  <si>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</si>
  <si>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</si>
  <si>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</si>
  <si>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</si>
  <si>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</si>
  <si>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</si>
  <si>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</si>
  <si>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</si>
  <si>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</si>
  <si>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</si>
  <si>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</si>
  <si>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</si>
  <si>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</si>
  <si>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</si>
  <si>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</si>
  <si>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</si>
  <si>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</si>
  <si>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</si>
  <si>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</si>
  <si>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</si>
  <si>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</si>
  <si>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</si>
  <si>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</si>
  <si>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</si>
  <si>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</si>
  <si>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</si>
  <si>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</si>
  <si>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</si>
  <si>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</si>
  <si>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</si>
  <si>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</si>
  <si>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</si>
  <si>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</si>
  <si>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</si>
  <si>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</si>
  <si>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</si>
  <si>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</si>
  <si>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</si>
  <si>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</si>
  <si>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</si>
  <si>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</si>
  <si>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</si>
  <si>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</si>
  <si>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</si>
  <si>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</si>
  <si>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</si>
  <si>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</si>
  <si>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</si>
  <si>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</si>
  <si>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</si>
  <si>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</si>
  <si>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</si>
  <si>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</si>
  <si>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</si>
  <si>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</si>
  <si>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</si>
  <si>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</si>
  <si>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</si>
  <si>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</si>
  <si>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</si>
  <si>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</si>
  <si>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</si>
  <si>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</si>
  <si>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</si>
  <si>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</si>
  <si>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</si>
  <si>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</si>
  <si>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</si>
  <si>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</si>
  <si>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</si>
  <si>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</si>
  <si>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</si>
  <si>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</si>
  <si>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</si>
  <si>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</si>
  <si>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</si>
  <si>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</si>
  <si>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</si>
  <si>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</si>
  <si>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</si>
  <si>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</si>
  <si>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</si>
  <si>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</si>
  <si>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</si>
  <si>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</si>
  <si>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</si>
  <si>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</si>
  <si>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</si>
  <si>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</si>
  <si>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</si>
  <si>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</si>
  <si>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</si>
  <si>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</si>
  <si>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</si>
  <si>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</si>
  <si>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</si>
  <si>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</si>
  <si>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</si>
  <si>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</si>
  <si>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</si>
  <si>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</si>
  <si>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</si>
  <si>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</si>
  <si>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</si>
  <si>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</si>
  <si>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</si>
  <si>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</si>
  <si>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</si>
  <si>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</si>
  <si>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</si>
  <si>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</si>
  <si>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</si>
  <si>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</si>
  <si>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</si>
  <si>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</si>
  <si>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</si>
  <si>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</si>
  <si>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</si>
  <si>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</si>
  <si>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</si>
  <si>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</si>
  <si>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</si>
  <si>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</si>
  <si>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</si>
  <si>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</si>
  <si>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</si>
  <si>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</si>
  <si>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</si>
  <si>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</si>
  <si>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</si>
  <si>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</si>
  <si>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</si>
  <si>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</si>
  <si>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</si>
  <si>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</si>
  <si>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</si>
  <si>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</si>
  <si>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</si>
  <si>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</si>
  <si>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</si>
  <si>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</si>
  <si>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</si>
  <si>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</si>
  <si>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</si>
  <si>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</si>
  <si>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</si>
  <si>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</si>
  <si>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</si>
  <si>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</si>
  <si>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</si>
  <si>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</si>
  <si>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</si>
  <si>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</si>
  <si>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</si>
  <si>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</si>
  <si>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</si>
  <si>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</si>
  <si>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</si>
  <si>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</si>
  <si>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</si>
  <si>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</si>
  <si>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</si>
  <si>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</si>
  <si>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</si>
  <si>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</si>
  <si>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</si>
  <si>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</si>
  <si>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</si>
  <si>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</si>
  <si>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</si>
  <si>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</si>
  <si>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</si>
  <si>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</si>
  <si>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</si>
  <si>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</si>
  <si>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</si>
  <si>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</si>
  <si>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</si>
  <si>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</si>
  <si>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</si>
  <si>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</si>
  <si>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</si>
  <si>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</si>
  <si>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</si>
  <si>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</si>
  <si>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</si>
  <si>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</si>
  <si>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</si>
  <si>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</si>
  <si>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</si>
  <si>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</si>
  <si>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</si>
  <si>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</si>
  <si>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</si>
  <si>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</si>
  <si>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</si>
  <si>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</si>
  <si>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</si>
  <si>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</si>
  <si>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</si>
  <si>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</si>
  <si>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</si>
  <si>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</si>
  <si>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</si>
  <si>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</si>
  <si>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</si>
  <si>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</si>
  <si>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</si>
  <si>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</si>
  <si>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</si>
  <si>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</si>
  <si>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</si>
  <si>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</si>
  <si>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</si>
  <si>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</si>
  <si>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</si>
  <si>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</si>
  <si>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</si>
  <si>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</si>
  <si>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</si>
  <si>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</si>
  <si>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</si>
  <si>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</si>
  <si>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</si>
  <si>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</si>
  <si>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</si>
  <si>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</si>
  <si>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</si>
  <si>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</si>
  <si>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</si>
  <si>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</si>
  <si>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</si>
  <si>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</si>
  <si>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</si>
  <si>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</si>
  <si>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</si>
  <si>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</si>
  <si>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</si>
  <si>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</si>
  <si>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</si>
  <si>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</si>
  <si>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</si>
  <si>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</si>
  <si>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</si>
  <si>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</si>
  <si>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</si>
  <si>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</si>
  <si>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</si>
  <si>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</si>
  <si>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</si>
  <si>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</si>
  <si>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</si>
  <si>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</si>
  <si>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</si>
  <si>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</si>
  <si>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</si>
  <si>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</si>
  <si>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</si>
  <si>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</si>
  <si>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</si>
  <si>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</si>
  <si>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</si>
  <si>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</si>
  <si>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</si>
  <si>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</si>
  <si>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</si>
  <si>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</si>
  <si>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</si>
  <si>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</si>
  <si>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</si>
  <si>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</si>
  <si>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</si>
  <si>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</si>
  <si>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</si>
  <si>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</si>
  <si>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</si>
  <si>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</si>
  <si>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</si>
  <si>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</si>
  <si>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</si>
  <si>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1 06 06033 10 0000 110</t>
  </si>
  <si>
    <t>1 06 06043 10 0000 110</t>
  </si>
  <si>
    <t>ЗЕМЕЛЬНЫЙ НАЛОГ</t>
  </si>
  <si>
    <t>Муниципальная программа "Комплексное развитие территории Елинского сельского поселения на 2015-2018 гг."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</si>
  <si>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</si>
  <si>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</si>
  <si>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Утвержденная сумма</t>
  </si>
  <si>
    <t>(тыс.руб.)</t>
  </si>
  <si>
    <t>Сумма на 2018 год</t>
  </si>
  <si>
    <t>Изменения (+,-)</t>
  </si>
  <si>
    <t>353,7</t>
  </si>
  <si>
    <t>106,82</t>
  </si>
  <si>
    <t>Подпрограмма «Развитие экономического и налогового потенциала Елинского сельского поселения на 2015-2018 г.г.»</t>
  </si>
  <si>
    <t>0130300001</t>
  </si>
  <si>
    <t>99Г0916000</t>
  </si>
  <si>
    <t>880</t>
  </si>
  <si>
    <t>7</t>
  </si>
  <si>
    <t>8</t>
  </si>
  <si>
    <t>Специальные расходы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</si>
  <si>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</si>
  <si>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</si>
  <si>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Непрограммные направления деятельности </t>
  </si>
  <si>
    <t>Непрограммные направления деятельности сельского поселения</t>
  </si>
  <si>
    <t>9900001100</t>
  </si>
  <si>
    <t>Расходы на выплаты по оплате труда работников муниципальных органов</t>
  </si>
  <si>
    <t>Проведения выборов и референдумов</t>
  </si>
  <si>
    <t>Резервные фонды органов местных администраций</t>
  </si>
  <si>
    <t>Субвенции на осуществление первичного воинского учета на территориях, где отсутствуют военные комиссариаты</t>
  </si>
  <si>
    <t>Жилищно -коммунальное хозяйство</t>
  </si>
  <si>
    <t>Подпрограмма "Устойчивое развитие систем жизнеобеспечения на 2015-2018 гг.</t>
  </si>
  <si>
    <t>Обеспечение развития благоустройства поселения</t>
  </si>
  <si>
    <t>Другие вопросы в области культуры и спорта</t>
  </si>
  <si>
    <t>010000000000</t>
  </si>
  <si>
    <t>Резервные фонды местных администраций</t>
  </si>
  <si>
    <t>ВЦП "Развитие транспортной инфраструктуры Елинского сельского поселения" на 2016-2018гг.</t>
  </si>
  <si>
    <t>Муниципальная программа "Комплексное развитие территории Елинского сельского поселения"</t>
  </si>
  <si>
    <t>Подпрограмма «Развитие экономического и налогового потенциала Елинского сельского поселения»</t>
  </si>
  <si>
    <t>Подпрограмма "Устойчивое развитие систем жизнеобеспечения.</t>
  </si>
  <si>
    <t>Подпрограмма "Развитие социально-культурной сферы  в муниципальном образовании"Елинское сельское поселение"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</si>
  <si>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</si>
  <si>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поселение".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</si>
  <si>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</t>
  </si>
  <si>
    <t>Подпрограмма "Развитие систем жизнеобеспечения.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</si>
  <si>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</t>
  </si>
  <si>
    <t>СОЦИАЛЬНАЯ ПОЛИТИКА</t>
  </si>
  <si>
    <t>Пенсионное обеспечение</t>
  </si>
  <si>
    <t>10</t>
  </si>
  <si>
    <t>010A1S8500</t>
  </si>
  <si>
    <t>Социальная политика</t>
  </si>
  <si>
    <t>9900082100</t>
  </si>
  <si>
    <t>Доплаты к пенсиям муниципальных служащих</t>
  </si>
  <si>
    <t>312</t>
  </si>
  <si>
    <t>01303S8500</t>
  </si>
  <si>
    <t>01301S8500</t>
  </si>
  <si>
    <t>2 02 30000 00 0000 150</t>
  </si>
  <si>
    <t>2 02 35118 10 0000 150</t>
  </si>
  <si>
    <t>Развитие физической культуры, спорта в рамках подпрограммы "Развитие социально-культурной сферы   муниципального образования "Елинское сельское поселение"</t>
  </si>
  <si>
    <t>2 02 40000 00 0000 150</t>
  </si>
  <si>
    <t>Обеспечение пожарной безопасности</t>
  </si>
  <si>
    <t>Национальна ябезопасность и правоохранительная деятельность</t>
  </si>
  <si>
    <t>Субсидии бюджетам на обустройство и восстановление воинских захоронений, находящихся в государственной собственности</t>
  </si>
  <si>
    <t>2 02 25299 10 0000 150</t>
  </si>
  <si>
    <t>2 02 20000 00 0000 150</t>
  </si>
  <si>
    <t>Субсидии бюджетам бюджетной системы Российской Федерации (межбюджетные субсидии)</t>
  </si>
  <si>
    <t>111</t>
  </si>
  <si>
    <t>119</t>
  </si>
  <si>
    <t>Фонда оплаты труда государственных (муниципальных) учреждений</t>
  </si>
  <si>
    <t>Взносы по обязательному социальному страхованию на выплаты по оплате труда работников и инные выплаты работникам учреждений</t>
  </si>
  <si>
    <t>Национальная безопасность и правоохранительная деятельность</t>
  </si>
  <si>
    <t>(2938)</t>
  </si>
  <si>
    <t>Прочие субсидии бюджетам сельских поселений</t>
  </si>
  <si>
    <t>Доходы от сдачи в аренду имущества, находящееся оперативном управлении органов управления сельских поселений и созданых ими учреждений (за исключением имущества муниципальных бюджетных и автономных учреждений)</t>
  </si>
  <si>
    <t>Закупка энергетических ресурсов</t>
  </si>
  <si>
    <t>247</t>
  </si>
  <si>
    <t>2 02 30024 10 0000 150</t>
  </si>
  <si>
    <t xml:space="preserve">Субвенции на осуществление государственных полномочий РА в области законодательства об административных правонарушениях </t>
  </si>
  <si>
    <t>010А1S8500</t>
  </si>
  <si>
    <t>Расходы на обеспечение функций  муниципального образования Елинское сельское поселение</t>
  </si>
  <si>
    <t>010А145300</t>
  </si>
  <si>
    <t>01302S8500</t>
  </si>
  <si>
    <t>Субвенции на осуществление государственных полномочий РА в области законодательства об админитсративных правонарушениях</t>
  </si>
  <si>
    <t>Обеспечение информатизации бюджетного процесса</t>
  </si>
  <si>
    <t>010А1S9600</t>
  </si>
  <si>
    <t>13</t>
  </si>
  <si>
    <t>Другие обегосударственные вопросы</t>
  </si>
  <si>
    <t>Другие общегосударственные вопросы</t>
  </si>
  <si>
    <t>Объём поступлений доходов по основным источникам в бюджет муниципального образования "Елинское сельское поселение"  в 2023 году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</si>
  <si>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2023год</t>
  </si>
  <si>
    <t>Сумма на 2023 год</t>
  </si>
  <si>
    <t>Распределение бюджетных ассигнований по 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2023 год</t>
  </si>
  <si>
    <t>Ведомственная структура расходов бюджета муниципального образования "Елинское сельское поселение" на 2023 год</t>
  </si>
  <si>
    <t>013020000У</t>
  </si>
  <si>
    <t>013020000Н</t>
  </si>
  <si>
    <t>013020000Т</t>
  </si>
  <si>
    <t>013010000М</t>
  </si>
  <si>
    <t>013020000К</t>
  </si>
  <si>
    <t>0120100003</t>
  </si>
  <si>
    <t>0130200003</t>
  </si>
  <si>
    <t>Прочие межбюджетные трансферты, передаваемые бюджетам сельских поселений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</si>
  <si>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</si>
  <si>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</si>
  <si>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Уплата прочих налогов, сборов</t>
  </si>
  <si>
    <t>Уплата иных платежей</t>
  </si>
  <si>
    <t>853</t>
  </si>
  <si>
    <t>0130200007</t>
  </si>
  <si>
    <t>990000Ш500</t>
  </si>
  <si>
    <t>Бюджетные инвестиции в объекты капитального строительства государственной (муниципальной)собственности</t>
  </si>
  <si>
    <t>Приложение № 1 к решению "О внесении изменений и дополнений в бюджет муниципального образования "Елинское  сельское поселение" на 2023 год и плановый период 2024-2025 гг"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</si>
  <si>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</si>
  <si>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</si>
  <si>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</si>
  <si>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</si>
  <si>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</si>
  <si>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</si>
  <si>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</si>
  <si>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заключёными соглашениями</t>
  </si>
  <si>
    <t>2 02 45160 10 0000 150</t>
  </si>
  <si>
    <t>2 02 49999 10 0000 150</t>
  </si>
  <si>
    <t>2 19 60010 10 0000 150</t>
  </si>
  <si>
    <t>Возврат остатков субсидий , субвенций и иных межбюджетных трансфертов, имеющих целевое назначение, прошлых лет из бюджетов поселений</t>
  </si>
  <si>
    <t>Приложение № 2 к решению "О внесении изменений в бюджет муниципального образования "Елинское сельское поселение" на 2023 год и плановый период 2024-2025 гг. "</t>
  </si>
  <si>
    <t xml:space="preserve">Приложение № 3 к решению  "О внесении изменений и дополнений в бюджет муниципального образования "Елинское сельское поселение" на 2023 год и плановый период 2024-2025 гг." </t>
  </si>
  <si>
    <t xml:space="preserve">Приложение № 4 к решению  "О внесении изменений и дополнений в бюджет муниципального образования "Елинское сельское поселение" на 2023 год и плановый период 2024-2025 гг."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</si>
</sst>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47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34" fillId="0" borderId="10" xfId="54" applyFont="1" applyFill="1" applyBorder="1" applyAlignment="1">
      <alignment horizontal="left" wrapText="1"/>
      <protection/>
    </xf>
    <xf numFmtId="0" fontId="34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47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34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5" fillId="24" borderId="10" xfId="0" applyFont="1" applyFill="1" applyBorder="1" applyAlignment="1">
      <alignment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0" fontId="40" fillId="0" borderId="10" xfId="54" applyFont="1" applyFill="1" applyBorder="1" applyAlignment="1">
      <alignment horizontal="left" wrapText="1"/>
      <protection/>
    </xf>
    <xf numFmtId="0" fontId="41" fillId="0" borderId="0" xfId="0" applyFont="1" applyAlignment="1">
      <alignment/>
    </xf>
    <xf numFmtId="0" fontId="42" fillId="24" borderId="10" xfId="0" applyFont="1" applyFill="1" applyBorder="1" applyAlignment="1">
      <alignment vertical="center" wrapText="1"/>
    </xf>
    <xf numFmtId="49" fontId="42" fillId="24" borderId="10" xfId="0" applyNumberFormat="1" applyFont="1" applyFill="1" applyBorder="1" applyAlignment="1">
      <alignment horizontal="center" vertical="center" wrapText="1"/>
    </xf>
    <xf numFmtId="0" fontId="43" fillId="0" borderId="10" xfId="54" applyFont="1" applyFill="1" applyBorder="1" applyAlignment="1">
      <alignment horizontal="left" wrapText="1"/>
      <protection/>
    </xf>
    <xf numFmtId="0" fontId="38" fillId="24" borderId="10" xfId="0" applyFont="1" applyFill="1" applyBorder="1" applyAlignment="1">
      <alignment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0" fontId="36" fillId="0" borderId="10" xfId="54" applyFont="1" applyFill="1" applyBorder="1" applyAlignment="1">
      <alignment horizontal="left" wrapText="1"/>
      <protection/>
    </xf>
    <xf numFmtId="49" fontId="38" fillId="24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36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wrapText="1"/>
    </xf>
    <xf numFmtId="49" fontId="35" fillId="0" borderId="14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9" fontId="35" fillId="24" borderId="10" xfId="0" applyNumberFormat="1" applyFont="1" applyFill="1" applyBorder="1" applyAlignment="1">
      <alignment vertical="center" wrapText="1"/>
    </xf>
    <xf numFmtId="0" fontId="38" fillId="0" borderId="17" xfId="0" applyNumberFormat="1" applyFont="1" applyFill="1" applyBorder="1" applyAlignment="1" applyProtection="1">
      <alignment wrapText="1"/>
      <protection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49" fontId="34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8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3" applyNumberFormat="1" applyFont="1" applyFill="1" applyBorder="1" applyAlignment="1">
      <alignment horizontal="center" vertical="center" wrapText="1"/>
      <protection/>
    </xf>
    <xf numFmtId="2" fontId="2" fillId="25" borderId="10" xfId="53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11" borderId="10" xfId="0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/>
    </xf>
    <xf numFmtId="2" fontId="8" fillId="11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4" borderId="10" xfId="53" applyNumberFormat="1" applyFont="1" applyFill="1" applyBorder="1" applyAlignment="1">
      <alignment wrapText="1"/>
      <protection/>
    </xf>
    <xf numFmtId="49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/>
    </xf>
    <xf numFmtId="49" fontId="2" fillId="24" borderId="10" xfId="53" applyNumberFormat="1" applyFont="1" applyFill="1" applyBorder="1" applyAlignment="1">
      <alignment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47" fillId="24" borderId="10" xfId="54" applyFont="1" applyFill="1" applyBorder="1" applyAlignment="1">
      <alignment horizontal="left" wrapText="1"/>
      <protection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34" fillId="24" borderId="11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10" xfId="53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0" fontId="34" fillId="24" borderId="10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/>
    </xf>
    <xf numFmtId="0" fontId="2" fillId="24" borderId="17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wrapText="1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justify" wrapText="1"/>
    </xf>
    <xf numFmtId="0" fontId="47" fillId="24" borderId="1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49" fontId="8" fillId="24" borderId="14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distributed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24" borderId="0" xfId="0" applyFont="1" applyFill="1" applyAlignment="1">
      <alignment wrapText="1"/>
    </xf>
    <xf numFmtId="0" fontId="2" fillId="0" borderId="11" xfId="0" applyFont="1" applyBorder="1" applyAlignment="1">
      <alignment horizontal="justify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34" fillId="0" borderId="2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/>
    </xf>
    <xf numFmtId="0" fontId="8" fillId="24" borderId="17" xfId="0" applyNumberFormat="1" applyFont="1" applyFill="1" applyBorder="1" applyAlignment="1" applyProtection="1">
      <alignment wrapText="1"/>
      <protection/>
    </xf>
    <xf numFmtId="49" fontId="8" fillId="24" borderId="10" xfId="53" applyNumberFormat="1" applyFont="1" applyFill="1" applyBorder="1" applyAlignment="1">
      <alignment vertical="center" wrapText="1"/>
      <protection/>
    </xf>
    <xf numFmtId="0" fontId="8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justify"/>
    </xf>
    <xf numFmtId="49" fontId="2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wrapText="1"/>
    </xf>
    <xf numFmtId="49" fontId="2" fillId="26" borderId="10" xfId="53" applyNumberFormat="1" applyFont="1" applyFill="1" applyBorder="1" applyAlignment="1">
      <alignment wrapText="1"/>
      <protection/>
    </xf>
    <xf numFmtId="0" fontId="8" fillId="26" borderId="10" xfId="0" applyFont="1" applyFill="1" applyBorder="1" applyAlignment="1">
      <alignment wrapText="1"/>
    </xf>
    <xf numFmtId="49" fontId="8" fillId="26" borderId="10" xfId="0" applyNumberFormat="1" applyFont="1" applyFill="1" applyBorder="1" applyAlignment="1">
      <alignment horizontal="center" vertical="center" wrapText="1"/>
    </xf>
    <xf numFmtId="49" fontId="8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1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justify" vertical="center"/>
    </xf>
    <xf numFmtId="2" fontId="8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2" fillId="24" borderId="0" xfId="53" applyNumberFormat="1" applyFont="1" applyFill="1" applyBorder="1" applyAlignment="1">
      <alignment wrapText="1"/>
      <protection/>
    </xf>
    <xf numFmtId="49" fontId="2" fillId="24" borderId="14" xfId="53" applyNumberFormat="1" applyFont="1" applyFill="1" applyBorder="1" applyAlignment="1">
      <alignment wrapText="1"/>
      <protection/>
    </xf>
    <xf numFmtId="49" fontId="2" fillId="24" borderId="13" xfId="53" applyNumberFormat="1" applyFont="1" applyFill="1" applyBorder="1" applyAlignment="1">
      <alignment wrapText="1"/>
      <protection/>
    </xf>
    <xf numFmtId="0" fontId="8" fillId="24" borderId="22" xfId="0" applyNumberFormat="1" applyFont="1" applyFill="1" applyBorder="1" applyAlignment="1" applyProtection="1">
      <alignment wrapText="1"/>
      <protection/>
    </xf>
    <xf numFmtId="0" fontId="2" fillId="24" borderId="19" xfId="0" applyFont="1" applyFill="1" applyBorder="1" applyAlignment="1">
      <alignment wrapText="1"/>
    </xf>
    <xf numFmtId="0" fontId="2" fillId="24" borderId="22" xfId="0" applyNumberFormat="1" applyFont="1" applyFill="1" applyBorder="1" applyAlignment="1" applyProtection="1">
      <alignment wrapText="1"/>
      <protection/>
    </xf>
    <xf numFmtId="0" fontId="2" fillId="24" borderId="23" xfId="0" applyNumberFormat="1" applyFont="1" applyFill="1" applyBorder="1" applyAlignment="1" applyProtection="1">
      <alignment wrapText="1"/>
      <protection/>
    </xf>
    <xf numFmtId="0" fontId="2" fillId="24" borderId="24" xfId="0" applyFont="1" applyFill="1" applyBorder="1" applyAlignment="1">
      <alignment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wrapText="1"/>
      <protection/>
    </xf>
    <xf numFmtId="0" fontId="2" fillId="24" borderId="10" xfId="0" applyNumberFormat="1" applyFont="1" applyFill="1" applyBorder="1" applyAlignment="1" applyProtection="1">
      <alignment wrapText="1"/>
      <protection/>
    </xf>
    <xf numFmtId="2" fontId="0" fillId="24" borderId="0" xfId="0" applyNumberFormat="1" applyFill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9" fillId="0" borderId="24" xfId="0" applyFont="1" applyBorder="1" applyAlignment="1">
      <alignment horizontal="left" vertical="top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9&#1075;%202020-2021&#1075;&#1075;\&#1056;&#1077;&#1096;&#1077;&#1085;&#1080;&#1077;%20&#1080;%20&#1087;&#1088;&#1080;&#1083;&#1086;&#1078;&#1077;&#1085;&#1080;&#1077;%20%20&#1082;%20&#1073;&#1102;&#1076;&#1078;&#1077;&#1090;&#1091;%20&#1085;&#1072;%202019&#1075;%20&#1080;%202020-2021&#1075;&#1075;\&#1048;&#1079;&#1084;&#1077;&#1085;&#1077;&#1085;&#1080;&#1077;%20&#1073;&#1102;&#1076;&#1078;&#1077;&#1090;&#1072;%20&#1086;&#1090;%2018.10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9&#1075;%202020-2021&#1075;&#1075;\&#1056;&#1077;&#1096;&#1077;&#1085;&#1080;&#1077;%20&#1080;%20&#1087;&#1088;&#1080;&#1083;&#1086;&#1078;&#1077;&#1085;&#1080;&#1077;%20%20&#1082;%20&#1073;&#1102;&#1076;&#1078;&#1077;&#1090;&#1091;%20&#1085;&#1072;%202019&#1075;%20&#1080;%202020-2021&#1075;&#1075;\&#1048;&#1079;&#1084;&#1077;&#1085;&#1077;&#1085;&#1080;&#1077;%20&#1073;&#1102;&#1076;&#1078;&#1077;&#1090;&#1072;%20&#1086;&#1090;%2025.12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8&#1075;%202019-2020&#1075;&#1075;\&#1056;&#1077;&#1096;&#1077;&#1085;&#1080;&#1077;%20&#1080;%20&#1087;&#1088;&#1080;&#1083;&#1086;&#1078;&#1077;&#1085;&#1080;&#1077;%20%20&#1082;%20&#1073;&#1102;&#1076;&#1078;&#1077;&#1090;&#1091;%20&#1085;&#1072;%202018&#1075;\&#1048;&#1079;&#1084;&#1077;&#1085;&#1077;&#1085;&#1080;&#1077;%20&#1073;&#1102;&#1076;&#1078;&#1077;&#1090;&#1072;%20&#1086;&#1090;%2026.12.2018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91;&#1083;&#1072;&#1076;&#1072;%20(&#1040;&#1074;&#1090;&#1086;&#1089;&#1086;&#1093;&#1088;&#1072;&#1085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2">
        <row r="24">
          <cell r="A24" t="str">
            <v>Обеспечение пожарной безопасности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2">
        <row r="25">
          <cell r="A25" t="str">
            <v>НАЦИОНАЛЬНАЯ ЭКОНОМИКА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4">
        <row r="135">
          <cell r="A135" t="str">
            <v>Национальная экономика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.2"/>
      <sheetName val="Прил.3"/>
      <sheetName val="Прил.4"/>
      <sheetName val="Прил.5"/>
      <sheetName val="Прил.6"/>
      <sheetName val="Прил.8"/>
      <sheetName val="Прил.7"/>
      <sheetName val="Прил.9"/>
      <sheetName val="Прил.10"/>
      <sheetName val="Прил.11"/>
      <sheetName val="Лист1"/>
      <sheetName val="Лист2"/>
    </sheetNames>
    <sheetDataSet>
      <sheetData sheetId="3">
        <row r="37">
          <cell r="B37" t="str">
            <v>2 02 10000 00 0000 150</v>
          </cell>
          <cell r="C37" t="str">
            <v>Дотации бюджетам субъектов Российской Федерации и муниципальных образований</v>
          </cell>
        </row>
        <row r="38">
          <cell r="B38" t="str">
            <v>202 16001 10 0000 150</v>
          </cell>
          <cell r="C38" t="str">
            <v>Дотации бюджетам сельских поселений на выравнивание бюджетной обеспеченности из бюджетов муниципальных районов</v>
          </cell>
        </row>
        <row r="42">
          <cell r="A42" t="str">
            <v>801</v>
          </cell>
          <cell r="B42" t="str">
            <v>2 02 29999 10 0000 150</v>
          </cell>
        </row>
        <row r="43">
          <cell r="C43" t="str">
            <v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70"/>
  <sheetViews>
    <sheetView zoomScaleSheetLayoutView="100" zoomScalePageLayoutView="0" workbookViewId="0" topLeftCell="A66">
      <selection activeCell="C79" sqref="C79"/>
    </sheetView>
  </sheetViews>
  <sheetFormatPr defaultColWidth="9.00390625" defaultRowHeight="12.75"/>
  <cols>
    <col min="2" max="2" width="22.00390625" style="3" customWidth="1"/>
    <col min="3" max="3" width="65.375" style="3" customWidth="1"/>
    <col min="4" max="4" width="14.875" style="3" customWidth="1"/>
    <col min="5" max="5" width="14.75390625" style="3" customWidth="1"/>
    <col min="6" max="6" width="16.375" style="3" customWidth="1"/>
    <col min="7" max="7" width="15.75390625" style="0" hidden="1" customWidth="1"/>
    <col min="8" max="8" width="16.75390625" style="0" hidden="1" customWidth="1"/>
  </cols>
  <sheetData>
    <row r="1" spans="2:8" s="5" customFormat="1" ht="67.5" customHeight="1">
      <c r="B1" s="4"/>
      <c r="C1" s="4"/>
      <c r="D1" s="278"/>
      <c r="E1" s="298" t="s">
        <v>507</v>
      </c>
      <c r="F1" s="299"/>
      <c r="G1" s="299"/>
      <c r="H1" s="299"/>
    </row>
    <row r="2" spans="1:9" s="5" customFormat="1" ht="48.75" customHeight="1">
      <c r="A2" s="300" t="s">
        <v>486</v>
      </c>
      <c r="B2" s="300"/>
      <c r="C2" s="300"/>
      <c r="D2" s="300"/>
      <c r="E2" s="300"/>
      <c r="F2" s="300"/>
      <c r="G2" s="300"/>
      <c r="H2" s="300"/>
      <c r="I2" s="92"/>
    </row>
    <row r="3" spans="2:8" s="5" customFormat="1" ht="12.75">
      <c r="B3" s="110"/>
      <c r="C3" s="110"/>
      <c r="D3" s="110"/>
      <c r="E3" s="110"/>
      <c r="F3" s="253" t="s">
        <v>407</v>
      </c>
      <c r="G3" s="77"/>
      <c r="H3" s="77" t="s">
        <v>7</v>
      </c>
    </row>
    <row r="4" spans="1:8" s="5" customFormat="1" ht="54" customHeight="1">
      <c r="A4" s="16" t="s">
        <v>111</v>
      </c>
      <c r="B4" s="16" t="s">
        <v>5</v>
      </c>
      <c r="C4" s="16" t="s">
        <v>6</v>
      </c>
      <c r="D4" s="16" t="s">
        <v>406</v>
      </c>
      <c r="E4" s="16" t="s">
        <v>95</v>
      </c>
      <c r="F4" s="16" t="s">
        <v>92</v>
      </c>
      <c r="G4" s="64" t="s">
        <v>95</v>
      </c>
      <c r="H4" s="64" t="s">
        <v>92</v>
      </c>
    </row>
    <row r="5" spans="1:8" s="5" customFormat="1" ht="12.75">
      <c r="A5" s="56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49">
        <v>4</v>
      </c>
      <c r="H5" s="49">
        <v>5</v>
      </c>
    </row>
    <row r="6" spans="1:8" s="5" customFormat="1" ht="12.75">
      <c r="A6" s="105" t="s">
        <v>43</v>
      </c>
      <c r="B6" s="49" t="s">
        <v>138</v>
      </c>
      <c r="C6" s="111" t="s">
        <v>146</v>
      </c>
      <c r="D6" s="52">
        <f>D8+D19+D22+D27+D30</f>
        <v>699.6</v>
      </c>
      <c r="E6" s="52">
        <f>F6-D6</f>
        <v>0</v>
      </c>
      <c r="F6" s="112">
        <f>F8+F19+F22+F27+F30</f>
        <v>699.6</v>
      </c>
      <c r="G6" s="112">
        <f>G7+G29</f>
        <v>-185.04000000000002</v>
      </c>
      <c r="H6" s="112">
        <f>H7+H29</f>
        <v>511.06</v>
      </c>
    </row>
    <row r="7" spans="1:8" s="5" customFormat="1" ht="12.75" customHeight="1" hidden="1">
      <c r="A7" s="113"/>
      <c r="B7" s="114"/>
      <c r="C7" s="45" t="s">
        <v>147</v>
      </c>
      <c r="D7" s="250"/>
      <c r="E7" s="52">
        <f aca="true" t="shared" si="0" ref="E7:E71">F7-D7</f>
        <v>655.75</v>
      </c>
      <c r="F7" s="51">
        <f>F8+F19+F22+F27+F12</f>
        <v>655.75</v>
      </c>
      <c r="G7" s="51">
        <f>G8+G19+G22+G27</f>
        <v>-217.49</v>
      </c>
      <c r="H7" s="51">
        <f>H8+H19+H22+H27+H12</f>
        <v>434.76</v>
      </c>
    </row>
    <row r="8" spans="1:8" s="5" customFormat="1" ht="12.75">
      <c r="A8" s="105" t="s">
        <v>43</v>
      </c>
      <c r="B8" s="16" t="s">
        <v>1</v>
      </c>
      <c r="C8" s="45" t="s">
        <v>148</v>
      </c>
      <c r="D8" s="250">
        <f>D9</f>
        <v>71.8</v>
      </c>
      <c r="E8" s="52">
        <f t="shared" si="0"/>
        <v>11.440000000000012</v>
      </c>
      <c r="F8" s="51">
        <f>F9</f>
        <v>83.24000000000001</v>
      </c>
      <c r="G8" s="51">
        <f>G9</f>
        <v>-51.84</v>
      </c>
      <c r="H8" s="51">
        <f>H9</f>
        <v>27.9</v>
      </c>
    </row>
    <row r="9" spans="1:8" s="5" customFormat="1" ht="12.75">
      <c r="A9" s="91" t="s">
        <v>43</v>
      </c>
      <c r="B9" s="38" t="s">
        <v>81</v>
      </c>
      <c r="C9" s="46" t="s">
        <v>3</v>
      </c>
      <c r="D9" s="251">
        <f>D10+D11</f>
        <v>71.8</v>
      </c>
      <c r="E9" s="53">
        <f t="shared" si="0"/>
        <v>11.440000000000012</v>
      </c>
      <c r="F9" s="26">
        <f>F10+F11+F17+F18</f>
        <v>83.24000000000001</v>
      </c>
      <c r="G9" s="26">
        <f>SUM(G10:G11)</f>
        <v>-51.84</v>
      </c>
      <c r="H9" s="26">
        <f>SUM(H10:H11)</f>
        <v>27.9</v>
      </c>
    </row>
    <row r="10" spans="1:8" s="5" customFormat="1" ht="51">
      <c r="A10" s="91" t="s">
        <v>104</v>
      </c>
      <c r="B10" s="38" t="s">
        <v>160</v>
      </c>
      <c r="C10" s="46" t="s">
        <v>163</v>
      </c>
      <c r="D10" s="26">
        <v>66.1</v>
      </c>
      <c r="E10" s="53">
        <f t="shared" si="0"/>
        <v>12.690000000000012</v>
      </c>
      <c r="F10" s="26">
        <v>78.79</v>
      </c>
      <c r="G10" s="53">
        <f aca="true" t="shared" si="1" ref="G10:G40">H10-F10</f>
        <v>-52.290000000000006</v>
      </c>
      <c r="H10" s="26">
        <f>23.5+3</f>
        <v>26.5</v>
      </c>
    </row>
    <row r="11" spans="1:8" s="5" customFormat="1" ht="76.5">
      <c r="A11" s="91" t="s">
        <v>104</v>
      </c>
      <c r="B11" s="38" t="s">
        <v>162</v>
      </c>
      <c r="C11" s="46" t="s">
        <v>164</v>
      </c>
      <c r="D11" s="26">
        <v>5.7</v>
      </c>
      <c r="E11" s="53">
        <f t="shared" si="0"/>
        <v>-4.75</v>
      </c>
      <c r="F11" s="26">
        <v>0.95</v>
      </c>
      <c r="G11" s="53">
        <f t="shared" si="1"/>
        <v>0.44999999999999996</v>
      </c>
      <c r="H11" s="26">
        <f>0.9+0.5</f>
        <v>1.4</v>
      </c>
    </row>
    <row r="12" spans="1:8" s="5" customFormat="1" ht="25.5" customHeight="1" hidden="1">
      <c r="A12" s="105" t="s">
        <v>43</v>
      </c>
      <c r="B12" s="16" t="s">
        <v>186</v>
      </c>
      <c r="C12" s="45" t="s">
        <v>187</v>
      </c>
      <c r="D12" s="250"/>
      <c r="E12" s="52">
        <f t="shared" si="0"/>
        <v>0</v>
      </c>
      <c r="F12" s="51">
        <f>F13+F14+F15+F16</f>
        <v>0</v>
      </c>
      <c r="G12" s="53">
        <f t="shared" si="1"/>
        <v>0</v>
      </c>
      <c r="H12" s="51">
        <f>H13+H14+H15+H16</f>
        <v>0</v>
      </c>
    </row>
    <row r="13" spans="1:8" s="5" customFormat="1" ht="25.5" customHeight="1" hidden="1">
      <c r="A13" s="91" t="s">
        <v>247</v>
      </c>
      <c r="B13" s="38" t="s">
        <v>185</v>
      </c>
      <c r="C13" s="46" t="s">
        <v>190</v>
      </c>
      <c r="D13" s="251"/>
      <c r="E13" s="52">
        <f t="shared" si="0"/>
        <v>0</v>
      </c>
      <c r="F13" s="26">
        <v>0</v>
      </c>
      <c r="G13" s="53">
        <f t="shared" si="1"/>
        <v>0</v>
      </c>
      <c r="H13" s="26">
        <v>0</v>
      </c>
    </row>
    <row r="14" spans="1:8" s="5" customFormat="1" ht="38.25" customHeight="1" hidden="1">
      <c r="A14" s="91" t="s">
        <v>247</v>
      </c>
      <c r="B14" s="38" t="s">
        <v>184</v>
      </c>
      <c r="C14" s="46" t="s">
        <v>188</v>
      </c>
      <c r="D14" s="251"/>
      <c r="E14" s="52">
        <f t="shared" si="0"/>
        <v>0</v>
      </c>
      <c r="F14" s="26">
        <v>0</v>
      </c>
      <c r="G14" s="53">
        <f t="shared" si="1"/>
        <v>0</v>
      </c>
      <c r="H14" s="26">
        <v>0</v>
      </c>
    </row>
    <row r="15" spans="1:8" s="5" customFormat="1" ht="38.25" customHeight="1" hidden="1">
      <c r="A15" s="91" t="s">
        <v>247</v>
      </c>
      <c r="B15" s="38" t="s">
        <v>183</v>
      </c>
      <c r="C15" s="46" t="s">
        <v>189</v>
      </c>
      <c r="D15" s="251"/>
      <c r="E15" s="52">
        <f t="shared" si="0"/>
        <v>0</v>
      </c>
      <c r="F15" s="26">
        <v>0</v>
      </c>
      <c r="G15" s="53">
        <f t="shared" si="1"/>
        <v>0</v>
      </c>
      <c r="H15" s="26">
        <v>0</v>
      </c>
    </row>
    <row r="16" spans="1:8" s="5" customFormat="1" ht="38.25" customHeight="1" hidden="1">
      <c r="A16" s="91" t="s">
        <v>247</v>
      </c>
      <c r="B16" s="38" t="s">
        <v>182</v>
      </c>
      <c r="C16" s="46" t="s">
        <v>191</v>
      </c>
      <c r="D16" s="251"/>
      <c r="E16" s="52">
        <f t="shared" si="0"/>
        <v>0</v>
      </c>
      <c r="F16" s="26">
        <v>0</v>
      </c>
      <c r="G16" s="53">
        <f t="shared" si="1"/>
        <v>0</v>
      </c>
      <c r="H16" s="26">
        <v>0</v>
      </c>
    </row>
    <row r="17" spans="1:8" s="14" customFormat="1" ht="25.5">
      <c r="A17" s="91" t="s">
        <v>104</v>
      </c>
      <c r="B17" s="38" t="s">
        <v>508</v>
      </c>
      <c r="C17" s="297" t="s">
        <v>509</v>
      </c>
      <c r="D17" s="251">
        <v>0</v>
      </c>
      <c r="E17" s="52">
        <f t="shared" si="0"/>
        <v>0.9</v>
      </c>
      <c r="F17" s="26">
        <v>0.9</v>
      </c>
      <c r="G17" s="53"/>
      <c r="H17" s="26"/>
    </row>
    <row r="18" spans="1:8" s="14" customFormat="1" ht="21" customHeight="1" hidden="1">
      <c r="A18" s="91" t="s">
        <v>104</v>
      </c>
      <c r="B18" s="38" t="s">
        <v>510</v>
      </c>
      <c r="C18" s="297" t="s">
        <v>511</v>
      </c>
      <c r="D18" s="251">
        <v>0</v>
      </c>
      <c r="E18" s="52">
        <f t="shared" si="0"/>
        <v>2.6</v>
      </c>
      <c r="F18" s="26">
        <v>2.6</v>
      </c>
      <c r="G18" s="53"/>
      <c r="H18" s="26"/>
    </row>
    <row r="19" spans="1:8" s="5" customFormat="1" ht="12.75">
      <c r="A19" s="105" t="s">
        <v>43</v>
      </c>
      <c r="B19" s="16" t="s">
        <v>29</v>
      </c>
      <c r="C19" s="45" t="s">
        <v>30</v>
      </c>
      <c r="D19" s="250">
        <f>D21</f>
        <v>79.8</v>
      </c>
      <c r="E19" s="52">
        <f t="shared" si="0"/>
        <v>43.75</v>
      </c>
      <c r="F19" s="51">
        <f>F21</f>
        <v>123.55</v>
      </c>
      <c r="G19" s="52">
        <f t="shared" si="1"/>
        <v>19.250000000000014</v>
      </c>
      <c r="H19" s="51">
        <f>+H21</f>
        <v>142.8</v>
      </c>
    </row>
    <row r="20" spans="1:8" s="14" customFormat="1" ht="12.75">
      <c r="A20" s="91" t="s">
        <v>104</v>
      </c>
      <c r="B20" s="38" t="s">
        <v>149</v>
      </c>
      <c r="C20" s="46" t="s">
        <v>150</v>
      </c>
      <c r="D20" s="251"/>
      <c r="E20" s="52">
        <f t="shared" si="0"/>
        <v>0</v>
      </c>
      <c r="F20" s="51"/>
      <c r="G20" s="52">
        <f t="shared" si="1"/>
        <v>0</v>
      </c>
      <c r="H20" s="51"/>
    </row>
    <row r="21" spans="1:8" s="5" customFormat="1" ht="26.25" customHeight="1">
      <c r="A21" s="91" t="s">
        <v>104</v>
      </c>
      <c r="B21" s="38" t="s">
        <v>82</v>
      </c>
      <c r="C21" s="46" t="s">
        <v>31</v>
      </c>
      <c r="D21" s="251">
        <v>79.8</v>
      </c>
      <c r="E21" s="53">
        <f t="shared" si="0"/>
        <v>43.75</v>
      </c>
      <c r="F21" s="26">
        <v>123.55</v>
      </c>
      <c r="G21" s="53">
        <f t="shared" si="1"/>
        <v>19.250000000000014</v>
      </c>
      <c r="H21" s="26">
        <v>142.8</v>
      </c>
    </row>
    <row r="22" spans="1:8" s="5" customFormat="1" ht="12.75">
      <c r="A22" s="105" t="s">
        <v>43</v>
      </c>
      <c r="B22" s="16" t="s">
        <v>32</v>
      </c>
      <c r="C22" s="45" t="s">
        <v>151</v>
      </c>
      <c r="D22" s="250">
        <f>D23+D24</f>
        <v>493.00000000000006</v>
      </c>
      <c r="E22" s="52">
        <f t="shared" si="0"/>
        <v>-44.04000000000008</v>
      </c>
      <c r="F22" s="51">
        <f>F23+F24</f>
        <v>448.96</v>
      </c>
      <c r="G22" s="52">
        <f t="shared" si="1"/>
        <v>-204.9</v>
      </c>
      <c r="H22" s="51">
        <f>H23+H24</f>
        <v>244.05999999999997</v>
      </c>
    </row>
    <row r="23" spans="1:8" s="5" customFormat="1" ht="25.5">
      <c r="A23" s="91" t="s">
        <v>104</v>
      </c>
      <c r="B23" s="38" t="s">
        <v>83</v>
      </c>
      <c r="C23" s="46" t="s">
        <v>107</v>
      </c>
      <c r="D23" s="251">
        <v>71.3</v>
      </c>
      <c r="E23" s="53">
        <f t="shared" si="0"/>
        <v>30.47</v>
      </c>
      <c r="F23" s="26">
        <v>101.77</v>
      </c>
      <c r="G23" s="53">
        <f t="shared" si="1"/>
        <v>-52.61</v>
      </c>
      <c r="H23" s="26">
        <v>49.16</v>
      </c>
    </row>
    <row r="24" spans="1:9" s="5" customFormat="1" ht="12.75">
      <c r="A24" s="91" t="s">
        <v>43</v>
      </c>
      <c r="B24" s="38" t="s">
        <v>34</v>
      </c>
      <c r="C24" s="46" t="s">
        <v>402</v>
      </c>
      <c r="D24" s="251">
        <f>D25+D26</f>
        <v>421.70000000000005</v>
      </c>
      <c r="E24" s="53">
        <f t="shared" si="0"/>
        <v>-74.51000000000005</v>
      </c>
      <c r="F24" s="47">
        <f>F25+F26</f>
        <v>347.19</v>
      </c>
      <c r="G24" s="53">
        <f t="shared" si="1"/>
        <v>-152.29000000000002</v>
      </c>
      <c r="H24" s="47">
        <f>H25+H26</f>
        <v>194.89999999999998</v>
      </c>
      <c r="I24" s="249"/>
    </row>
    <row r="25" spans="1:8" s="14" customFormat="1" ht="25.5">
      <c r="A25" s="91" t="s">
        <v>104</v>
      </c>
      <c r="B25" s="38" t="s">
        <v>400</v>
      </c>
      <c r="C25" s="46" t="s">
        <v>404</v>
      </c>
      <c r="D25" s="251">
        <v>124.1</v>
      </c>
      <c r="E25" s="53">
        <f t="shared" si="0"/>
        <v>-89.34</v>
      </c>
      <c r="F25" s="47">
        <v>34.76</v>
      </c>
      <c r="G25" s="53">
        <f t="shared" si="1"/>
        <v>133.64</v>
      </c>
      <c r="H25" s="47">
        <f>171.7-3.3</f>
        <v>168.39999999999998</v>
      </c>
    </row>
    <row r="26" spans="1:8" s="5" customFormat="1" ht="25.5">
      <c r="A26" s="91" t="s">
        <v>104</v>
      </c>
      <c r="B26" s="38" t="s">
        <v>401</v>
      </c>
      <c r="C26" s="46" t="s">
        <v>405</v>
      </c>
      <c r="D26" s="251">
        <v>297.6</v>
      </c>
      <c r="E26" s="53">
        <f t="shared" si="0"/>
        <v>14.829999999999984</v>
      </c>
      <c r="F26" s="26">
        <v>312.43</v>
      </c>
      <c r="G26" s="53">
        <f t="shared" si="1"/>
        <v>-285.93</v>
      </c>
      <c r="H26" s="26">
        <f>29.8-3.3</f>
        <v>26.5</v>
      </c>
    </row>
    <row r="27" spans="1:8" s="5" customFormat="1" ht="12.75" customHeight="1" hidden="1">
      <c r="A27" s="105" t="s">
        <v>43</v>
      </c>
      <c r="B27" s="16" t="s">
        <v>98</v>
      </c>
      <c r="C27" s="45" t="s">
        <v>99</v>
      </c>
      <c r="D27" s="250">
        <f>D28</f>
        <v>10</v>
      </c>
      <c r="E27" s="52">
        <f t="shared" si="0"/>
        <v>-10</v>
      </c>
      <c r="F27" s="115">
        <f>F28</f>
        <v>0</v>
      </c>
      <c r="G27" s="52">
        <f t="shared" si="1"/>
        <v>20</v>
      </c>
      <c r="H27" s="115">
        <f>H28</f>
        <v>20</v>
      </c>
    </row>
    <row r="28" spans="1:8" s="5" customFormat="1" ht="51">
      <c r="A28" s="91" t="s">
        <v>80</v>
      </c>
      <c r="B28" s="38" t="s">
        <v>100</v>
      </c>
      <c r="C28" s="46" t="s">
        <v>73</v>
      </c>
      <c r="D28" s="251">
        <v>10</v>
      </c>
      <c r="E28" s="53">
        <f t="shared" si="0"/>
        <v>-10</v>
      </c>
      <c r="F28" s="47">
        <v>0</v>
      </c>
      <c r="G28" s="53">
        <f t="shared" si="1"/>
        <v>20</v>
      </c>
      <c r="H28" s="47">
        <v>20</v>
      </c>
    </row>
    <row r="29" spans="1:8" s="5" customFormat="1" ht="12.75">
      <c r="A29" s="91"/>
      <c r="B29" s="38"/>
      <c r="C29" s="45" t="s">
        <v>74</v>
      </c>
      <c r="D29" s="250"/>
      <c r="E29" s="52">
        <f t="shared" si="0"/>
        <v>43.85</v>
      </c>
      <c r="F29" s="57">
        <f>F30+F34+F36</f>
        <v>43.85</v>
      </c>
      <c r="G29" s="52">
        <f t="shared" si="1"/>
        <v>32.449999999999996</v>
      </c>
      <c r="H29" s="57">
        <f>H30+H34+H36</f>
        <v>76.3</v>
      </c>
    </row>
    <row r="30" spans="1:8" s="5" customFormat="1" ht="63" customHeight="1" hidden="1">
      <c r="A30" s="105" t="s">
        <v>43</v>
      </c>
      <c r="B30" s="16" t="s">
        <v>105</v>
      </c>
      <c r="C30" s="45" t="s">
        <v>124</v>
      </c>
      <c r="D30" s="250">
        <f>D31</f>
        <v>45</v>
      </c>
      <c r="E30" s="52">
        <f t="shared" si="0"/>
        <v>-1.1499999999999986</v>
      </c>
      <c r="F30" s="57">
        <f>F31</f>
        <v>43.85</v>
      </c>
      <c r="G30" s="52">
        <f t="shared" si="1"/>
        <v>32.449999999999996</v>
      </c>
      <c r="H30" s="57">
        <f>H31</f>
        <v>76.3</v>
      </c>
    </row>
    <row r="31" spans="1:8" s="5" customFormat="1" ht="51" customHeight="1" hidden="1">
      <c r="A31" s="91" t="s">
        <v>43</v>
      </c>
      <c r="B31" s="38" t="s">
        <v>85</v>
      </c>
      <c r="C31" s="46" t="s">
        <v>108</v>
      </c>
      <c r="D31" s="251">
        <f>D38</f>
        <v>45</v>
      </c>
      <c r="E31" s="53">
        <f t="shared" si="0"/>
        <v>-1.1499999999999986</v>
      </c>
      <c r="F31" s="50">
        <f>F38</f>
        <v>43.85</v>
      </c>
      <c r="G31" s="52">
        <f t="shared" si="1"/>
        <v>32.449999999999996</v>
      </c>
      <c r="H31" s="50">
        <f>H32+H38</f>
        <v>76.3</v>
      </c>
    </row>
    <row r="32" spans="1:8" s="5" customFormat="1" ht="19.5" customHeight="1" hidden="1">
      <c r="A32" s="91" t="s">
        <v>79</v>
      </c>
      <c r="B32" s="38" t="s">
        <v>152</v>
      </c>
      <c r="C32" s="46" t="s">
        <v>109</v>
      </c>
      <c r="D32" s="251"/>
      <c r="E32" s="53">
        <f t="shared" si="0"/>
        <v>0</v>
      </c>
      <c r="F32" s="50">
        <v>0</v>
      </c>
      <c r="G32" s="52">
        <f t="shared" si="1"/>
        <v>0</v>
      </c>
      <c r="H32" s="47">
        <v>0</v>
      </c>
    </row>
    <row r="33" spans="1:8" s="5" customFormat="1" ht="25.5" customHeight="1" hidden="1">
      <c r="A33" s="91"/>
      <c r="B33" s="38" t="s">
        <v>40</v>
      </c>
      <c r="C33" s="46" t="s">
        <v>39</v>
      </c>
      <c r="D33" s="251"/>
      <c r="E33" s="53">
        <f t="shared" si="0"/>
        <v>0</v>
      </c>
      <c r="F33" s="38"/>
      <c r="G33" s="52">
        <f t="shared" si="1"/>
        <v>0</v>
      </c>
      <c r="H33" s="38"/>
    </row>
    <row r="34" spans="1:8" s="5" customFormat="1" ht="16.5" customHeight="1" hidden="1">
      <c r="A34" s="105" t="s">
        <v>43</v>
      </c>
      <c r="B34" s="16" t="s">
        <v>122</v>
      </c>
      <c r="C34" s="45" t="s">
        <v>123</v>
      </c>
      <c r="D34" s="250"/>
      <c r="E34" s="53">
        <f t="shared" si="0"/>
        <v>0</v>
      </c>
      <c r="F34" s="51">
        <f>F35</f>
        <v>0</v>
      </c>
      <c r="G34" s="52">
        <f t="shared" si="1"/>
        <v>0</v>
      </c>
      <c r="H34" s="51">
        <f>H35</f>
        <v>0</v>
      </c>
    </row>
    <row r="35" spans="1:8" s="5" customFormat="1" ht="39.75" customHeight="1" hidden="1">
      <c r="A35" s="91" t="s">
        <v>80</v>
      </c>
      <c r="B35" s="38" t="s">
        <v>153</v>
      </c>
      <c r="C35" s="46" t="s">
        <v>116</v>
      </c>
      <c r="D35" s="251"/>
      <c r="E35" s="53">
        <f t="shared" si="0"/>
        <v>0</v>
      </c>
      <c r="F35" s="26">
        <v>0</v>
      </c>
      <c r="G35" s="52">
        <f t="shared" si="1"/>
        <v>0</v>
      </c>
      <c r="H35" s="26">
        <v>0</v>
      </c>
    </row>
    <row r="36" spans="1:8" s="5" customFormat="1" ht="39.75" customHeight="1">
      <c r="A36" s="105" t="s">
        <v>43</v>
      </c>
      <c r="B36" s="16" t="s">
        <v>120</v>
      </c>
      <c r="C36" s="45" t="s">
        <v>121</v>
      </c>
      <c r="D36" s="250"/>
      <c r="E36" s="53">
        <f t="shared" si="0"/>
        <v>0</v>
      </c>
      <c r="F36" s="51">
        <f>F37</f>
        <v>0</v>
      </c>
      <c r="G36" s="52">
        <f t="shared" si="1"/>
        <v>0</v>
      </c>
      <c r="H36" s="51">
        <f>H37</f>
        <v>0</v>
      </c>
    </row>
    <row r="37" spans="1:8" s="14" customFormat="1" ht="25.5">
      <c r="A37" s="91" t="s">
        <v>79</v>
      </c>
      <c r="B37" s="38" t="s">
        <v>161</v>
      </c>
      <c r="C37" s="46" t="s">
        <v>119</v>
      </c>
      <c r="D37" s="251"/>
      <c r="E37" s="53">
        <f t="shared" si="0"/>
        <v>0</v>
      </c>
      <c r="F37" s="26">
        <v>0</v>
      </c>
      <c r="G37" s="52">
        <f t="shared" si="1"/>
        <v>0</v>
      </c>
      <c r="H37" s="26">
        <v>0</v>
      </c>
    </row>
    <row r="38" spans="1:8" s="5" customFormat="1" ht="51">
      <c r="A38" s="91" t="s">
        <v>80</v>
      </c>
      <c r="B38" s="38" t="s">
        <v>335</v>
      </c>
      <c r="C38" s="46" t="s">
        <v>471</v>
      </c>
      <c r="D38" s="251">
        <v>45</v>
      </c>
      <c r="E38" s="53">
        <f t="shared" si="0"/>
        <v>-1.1499999999999986</v>
      </c>
      <c r="F38" s="26">
        <v>43.85</v>
      </c>
      <c r="G38" s="52">
        <f t="shared" si="1"/>
        <v>32.449999999999996</v>
      </c>
      <c r="H38" s="26">
        <v>76.3</v>
      </c>
    </row>
    <row r="39" spans="1:8" s="5" customFormat="1" ht="12.75">
      <c r="A39" s="105" t="s">
        <v>43</v>
      </c>
      <c r="B39" s="16" t="s">
        <v>51</v>
      </c>
      <c r="C39" s="45" t="s">
        <v>52</v>
      </c>
      <c r="D39" s="250">
        <f>D40</f>
        <v>4919.9400000000005</v>
      </c>
      <c r="E39" s="52">
        <f t="shared" si="0"/>
        <v>1012.5500000000002</v>
      </c>
      <c r="F39" s="51">
        <f>F40</f>
        <v>5932.490000000001</v>
      </c>
      <c r="G39" s="52">
        <f t="shared" si="1"/>
        <v>-2990.1300000000006</v>
      </c>
      <c r="H39" s="51">
        <f>H40</f>
        <v>2942.36</v>
      </c>
    </row>
    <row r="40" spans="1:8" s="5" customFormat="1" ht="24.75" customHeight="1">
      <c r="A40" s="91" t="s">
        <v>43</v>
      </c>
      <c r="B40" s="16" t="s">
        <v>106</v>
      </c>
      <c r="C40" s="45" t="s">
        <v>69</v>
      </c>
      <c r="D40" s="250">
        <f>D41+D51+D55+D60+D71</f>
        <v>4919.9400000000005</v>
      </c>
      <c r="E40" s="52">
        <f t="shared" si="0"/>
        <v>1012.5500000000002</v>
      </c>
      <c r="F40" s="115">
        <f>F41+F51+F55+F60+F71</f>
        <v>5932.490000000001</v>
      </c>
      <c r="G40" s="52">
        <f t="shared" si="1"/>
        <v>-2990.1300000000006</v>
      </c>
      <c r="H40" s="115">
        <f>H41+H60+H67</f>
        <v>2942.36</v>
      </c>
    </row>
    <row r="41" spans="1:8" s="5" customFormat="1" ht="35.25" customHeight="1" hidden="1">
      <c r="A41" s="91" t="s">
        <v>43</v>
      </c>
      <c r="B41" s="38" t="str">
        <f>'[5]Прил.4'!B37</f>
        <v>2 02 10000 00 0000 150</v>
      </c>
      <c r="C41" s="46" t="str">
        <f>'[5]Прил.4'!C37</f>
        <v>Дотации бюджетам субъектов Российской Федерации и муниципальных образований</v>
      </c>
      <c r="D41" s="251">
        <f>D43+D42</f>
        <v>3032.77</v>
      </c>
      <c r="E41" s="53">
        <f t="shared" si="0"/>
        <v>0</v>
      </c>
      <c r="F41" s="47">
        <f>F43+F42</f>
        <v>3032.77</v>
      </c>
      <c r="G41" s="47">
        <f>G43</f>
        <v>-743.77</v>
      </c>
      <c r="H41" s="47">
        <f>H43</f>
        <v>2289</v>
      </c>
    </row>
    <row r="42" spans="1:8" s="5" customFormat="1" ht="33.75" customHeight="1" hidden="1">
      <c r="A42" s="91" t="s">
        <v>80</v>
      </c>
      <c r="B42" s="38" t="s">
        <v>512</v>
      </c>
      <c r="C42" s="46" t="s">
        <v>513</v>
      </c>
      <c r="D42" s="251">
        <v>0</v>
      </c>
      <c r="E42" s="53">
        <f t="shared" si="0"/>
        <v>0</v>
      </c>
      <c r="F42" s="47">
        <v>0</v>
      </c>
      <c r="G42" s="47"/>
      <c r="H42" s="47"/>
    </row>
    <row r="43" spans="1:8" s="5" customFormat="1" ht="21" customHeight="1" hidden="1">
      <c r="A43" s="91" t="s">
        <v>80</v>
      </c>
      <c r="B43" s="38" t="str">
        <f>'[5]Прил.4'!B38</f>
        <v>202 16001 10 0000 150</v>
      </c>
      <c r="C43" s="46" t="str">
        <f>'[5]Прил.4'!C38</f>
        <v>Дотации бюджетам сельских поселений на выравнивание бюджетной обеспеченности из бюджетов муниципальных районов</v>
      </c>
      <c r="D43" s="251">
        <f>D49</f>
        <v>3032.77</v>
      </c>
      <c r="E43" s="53">
        <f t="shared" si="0"/>
        <v>0</v>
      </c>
      <c r="F43" s="47">
        <f>F49</f>
        <v>3032.77</v>
      </c>
      <c r="G43" s="47">
        <f aca="true" t="shared" si="2" ref="G43:G72">H43-F43</f>
        <v>-743.77</v>
      </c>
      <c r="H43" s="47">
        <v>2289</v>
      </c>
    </row>
    <row r="44" spans="1:8" s="5" customFormat="1" ht="25.5" customHeight="1" hidden="1">
      <c r="A44" s="91"/>
      <c r="B44" s="38"/>
      <c r="C44" s="46" t="s">
        <v>77</v>
      </c>
      <c r="D44" s="251"/>
      <c r="E44" s="53">
        <f t="shared" si="0"/>
        <v>3079.1</v>
      </c>
      <c r="F44" s="47">
        <v>3079.1</v>
      </c>
      <c r="G44" s="53">
        <f t="shared" si="2"/>
        <v>-3079.1</v>
      </c>
      <c r="H44" s="47"/>
    </row>
    <row r="45" spans="1:8" s="5" customFormat="1" ht="46.5" customHeight="1" hidden="1">
      <c r="A45" s="91"/>
      <c r="B45" s="38"/>
      <c r="C45" s="46" t="s">
        <v>114</v>
      </c>
      <c r="D45" s="251"/>
      <c r="E45" s="53">
        <f t="shared" si="0"/>
        <v>812.6</v>
      </c>
      <c r="F45" s="47">
        <v>812.6</v>
      </c>
      <c r="G45" s="53">
        <f t="shared" si="2"/>
        <v>-812.6</v>
      </c>
      <c r="H45" s="47"/>
    </row>
    <row r="46" spans="1:8" s="5" customFormat="1" ht="28.5" customHeight="1">
      <c r="A46" s="91" t="s">
        <v>80</v>
      </c>
      <c r="B46" s="38" t="s">
        <v>87</v>
      </c>
      <c r="C46" s="45" t="s">
        <v>118</v>
      </c>
      <c r="D46" s="250"/>
      <c r="E46" s="53">
        <f t="shared" si="0"/>
        <v>0</v>
      </c>
      <c r="F46" s="115">
        <f>F47</f>
        <v>0</v>
      </c>
      <c r="G46" s="52">
        <f t="shared" si="2"/>
        <v>0</v>
      </c>
      <c r="H46" s="115">
        <f>H47+H48</f>
        <v>0</v>
      </c>
    </row>
    <row r="47" spans="1:8" s="5" customFormat="1" ht="0.75" customHeight="1">
      <c r="A47" s="91" t="s">
        <v>80</v>
      </c>
      <c r="B47" s="38" t="s">
        <v>88</v>
      </c>
      <c r="C47" s="46" t="s">
        <v>75</v>
      </c>
      <c r="D47" s="251"/>
      <c r="E47" s="53">
        <f t="shared" si="0"/>
        <v>0</v>
      </c>
      <c r="F47" s="47"/>
      <c r="G47" s="53">
        <f t="shared" si="2"/>
        <v>0</v>
      </c>
      <c r="H47" s="47"/>
    </row>
    <row r="48" spans="1:8" s="5" customFormat="1" ht="26.25" customHeight="1">
      <c r="A48" s="91" t="s">
        <v>80</v>
      </c>
      <c r="B48" s="38" t="s">
        <v>88</v>
      </c>
      <c r="C48" s="46" t="s">
        <v>136</v>
      </c>
      <c r="D48" s="251"/>
      <c r="E48" s="53">
        <f t="shared" si="0"/>
        <v>0</v>
      </c>
      <c r="F48" s="47"/>
      <c r="G48" s="53">
        <f t="shared" si="2"/>
        <v>0</v>
      </c>
      <c r="H48" s="47"/>
    </row>
    <row r="49" spans="1:8" s="5" customFormat="1" ht="26.25" customHeight="1">
      <c r="A49" s="91" t="s">
        <v>80</v>
      </c>
      <c r="B49" s="38" t="str">
        <f>$B$43</f>
        <v>202 16001 10 0000 150</v>
      </c>
      <c r="C49" s="202" t="str">
        <f>$C$43</f>
        <v>Дотации бюджетам сельских поселений на выравнивание бюджетной обеспеченности из бюджетов муниципальных районов</v>
      </c>
      <c r="D49" s="252">
        <v>3032.77</v>
      </c>
      <c r="E49" s="53">
        <f t="shared" si="0"/>
        <v>0</v>
      </c>
      <c r="F49" s="47">
        <v>3032.77</v>
      </c>
      <c r="G49" s="53"/>
      <c r="H49" s="47"/>
    </row>
    <row r="50" spans="1:8" s="5" customFormat="1" ht="21.75" customHeight="1">
      <c r="A50" s="91" t="s">
        <v>80</v>
      </c>
      <c r="B50" s="38" t="s">
        <v>419</v>
      </c>
      <c r="C50" s="260" t="s">
        <v>420</v>
      </c>
      <c r="D50" s="252">
        <v>0</v>
      </c>
      <c r="E50" s="53">
        <f t="shared" si="0"/>
        <v>0</v>
      </c>
      <c r="F50" s="47">
        <v>0</v>
      </c>
      <c r="G50" s="53"/>
      <c r="H50" s="47"/>
    </row>
    <row r="51" spans="1:8" s="5" customFormat="1" ht="36.75" customHeight="1">
      <c r="A51" s="91" t="s">
        <v>80</v>
      </c>
      <c r="B51" s="38" t="s">
        <v>462</v>
      </c>
      <c r="C51" s="280" t="s">
        <v>463</v>
      </c>
      <c r="D51" s="281">
        <f>D52+D53</f>
        <v>1276</v>
      </c>
      <c r="E51" s="52">
        <f t="shared" si="0"/>
        <v>756.5</v>
      </c>
      <c r="F51" s="115">
        <f>F52+F53</f>
        <v>2032.5</v>
      </c>
      <c r="G51" s="53"/>
      <c r="H51" s="47"/>
    </row>
    <row r="52" spans="1:8" s="5" customFormat="1" ht="17.25" customHeight="1">
      <c r="A52" s="91" t="s">
        <v>80</v>
      </c>
      <c r="B52" s="38" t="s">
        <v>461</v>
      </c>
      <c r="C52" s="260" t="s">
        <v>460</v>
      </c>
      <c r="D52" s="252">
        <v>0</v>
      </c>
      <c r="E52" s="53">
        <f t="shared" si="0"/>
        <v>0</v>
      </c>
      <c r="F52" s="47">
        <v>0</v>
      </c>
      <c r="G52" s="53"/>
      <c r="H52" s="47"/>
    </row>
    <row r="53" spans="1:8" s="5" customFormat="1" ht="27.75" customHeight="1">
      <c r="A53" s="91" t="str">
        <f>'[5]Прил.4'!A42</f>
        <v>801</v>
      </c>
      <c r="B53" s="55" t="str">
        <f>'[5]Прил.4'!B42</f>
        <v>2 02 29999 10 0000 150</v>
      </c>
      <c r="C53" s="260" t="s">
        <v>470</v>
      </c>
      <c r="D53" s="252">
        <f>D54</f>
        <v>1276</v>
      </c>
      <c r="E53" s="53">
        <f t="shared" si="0"/>
        <v>756.5</v>
      </c>
      <c r="F53" s="47">
        <f>F54</f>
        <v>2032.5</v>
      </c>
      <c r="G53" s="53"/>
      <c r="H53" s="47"/>
    </row>
    <row r="54" spans="1:8" s="5" customFormat="1" ht="6" customHeight="1" hidden="1">
      <c r="A54" s="91"/>
      <c r="B54" s="55" t="s">
        <v>469</v>
      </c>
      <c r="C54" s="260" t="str">
        <f>'[5]Прил.4'!$C$43</f>
        <v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v>
      </c>
      <c r="D54" s="252">
        <v>1276</v>
      </c>
      <c r="E54" s="53">
        <f t="shared" si="0"/>
        <v>756.5</v>
      </c>
      <c r="F54" s="47">
        <v>2032.5</v>
      </c>
      <c r="G54" s="53"/>
      <c r="H54" s="47"/>
    </row>
    <row r="55" spans="1:8" s="5" customFormat="1" ht="12.75">
      <c r="A55" s="91" t="s">
        <v>80</v>
      </c>
      <c r="B55" s="38" t="s">
        <v>457</v>
      </c>
      <c r="C55" s="280" t="s">
        <v>194</v>
      </c>
      <c r="D55" s="281">
        <f>D57+D56+D59</f>
        <v>431.07</v>
      </c>
      <c r="E55" s="52">
        <f t="shared" si="0"/>
        <v>247.34999999999997</v>
      </c>
      <c r="F55" s="115">
        <f>F57+F56+F59</f>
        <v>678.42</v>
      </c>
      <c r="G55" s="53"/>
      <c r="H55" s="47"/>
    </row>
    <row r="56" spans="1:8" s="5" customFormat="1" ht="51">
      <c r="A56" s="91" t="s">
        <v>80</v>
      </c>
      <c r="B56" s="38" t="s">
        <v>514</v>
      </c>
      <c r="C56" s="260" t="s">
        <v>515</v>
      </c>
      <c r="D56" s="252">
        <v>0</v>
      </c>
      <c r="E56" s="53">
        <f t="shared" si="0"/>
        <v>63</v>
      </c>
      <c r="F56" s="47">
        <v>63</v>
      </c>
      <c r="G56" s="53"/>
      <c r="H56" s="47"/>
    </row>
    <row r="57" spans="1:8" s="5" customFormat="1" ht="31.5" customHeight="1">
      <c r="A57" s="91" t="s">
        <v>80</v>
      </c>
      <c r="B57" s="38" t="s">
        <v>516</v>
      </c>
      <c r="C57" s="269" t="s">
        <v>192</v>
      </c>
      <c r="D57" s="53">
        <v>0</v>
      </c>
      <c r="E57" s="53">
        <f t="shared" si="0"/>
        <v>0</v>
      </c>
      <c r="F57" s="47">
        <v>0</v>
      </c>
      <c r="G57" s="53"/>
      <c r="H57" s="47"/>
    </row>
    <row r="58" spans="1:8" s="14" customFormat="1" ht="19.5" customHeight="1" hidden="1">
      <c r="A58" s="91" t="s">
        <v>80</v>
      </c>
      <c r="B58" s="38" t="s">
        <v>461</v>
      </c>
      <c r="C58" s="269" t="s">
        <v>460</v>
      </c>
      <c r="D58" s="53">
        <v>0</v>
      </c>
      <c r="E58" s="53">
        <f t="shared" si="0"/>
        <v>8.6</v>
      </c>
      <c r="F58" s="115">
        <v>8.6</v>
      </c>
      <c r="G58" s="53"/>
      <c r="H58" s="47"/>
    </row>
    <row r="59" spans="1:8" s="14" customFormat="1" ht="62.25" customHeight="1" hidden="1">
      <c r="A59" s="91" t="s">
        <v>80</v>
      </c>
      <c r="B59" s="38" t="s">
        <v>517</v>
      </c>
      <c r="C59" s="269" t="s">
        <v>498</v>
      </c>
      <c r="D59" s="53">
        <v>431.07</v>
      </c>
      <c r="E59" s="53">
        <f t="shared" si="0"/>
        <v>184.34999999999997</v>
      </c>
      <c r="F59" s="47">
        <v>615.42</v>
      </c>
      <c r="G59" s="53"/>
      <c r="H59" s="47"/>
    </row>
    <row r="60" spans="1:8" s="5" customFormat="1" ht="66" customHeight="1" hidden="1">
      <c r="A60" s="91" t="s">
        <v>43</v>
      </c>
      <c r="B60" s="38" t="s">
        <v>454</v>
      </c>
      <c r="C60" s="45" t="s">
        <v>67</v>
      </c>
      <c r="D60" s="250">
        <f>D62+D61</f>
        <v>180.10000000000002</v>
      </c>
      <c r="E60" s="52">
        <f t="shared" si="0"/>
        <v>8.699999999999989</v>
      </c>
      <c r="F60" s="115">
        <f>F62+F61</f>
        <v>188.8</v>
      </c>
      <c r="G60" s="52">
        <f t="shared" si="2"/>
        <v>464.56</v>
      </c>
      <c r="H60" s="115">
        <f>H62+H66</f>
        <v>653.36</v>
      </c>
    </row>
    <row r="61" spans="1:8" s="5" customFormat="1" ht="84" customHeight="1" hidden="1">
      <c r="A61" s="91" t="s">
        <v>80</v>
      </c>
      <c r="B61" s="38" t="s">
        <v>474</v>
      </c>
      <c r="C61" s="46" t="s">
        <v>475</v>
      </c>
      <c r="D61" s="251">
        <v>15.3</v>
      </c>
      <c r="E61" s="53">
        <f t="shared" si="0"/>
        <v>0</v>
      </c>
      <c r="F61" s="47">
        <v>15.3</v>
      </c>
      <c r="G61" s="52"/>
      <c r="H61" s="115"/>
    </row>
    <row r="62" spans="1:8" s="5" customFormat="1" ht="17.25" customHeight="1" hidden="1">
      <c r="A62" s="91" t="s">
        <v>80</v>
      </c>
      <c r="B62" s="38" t="s">
        <v>455</v>
      </c>
      <c r="C62" s="46" t="s">
        <v>110</v>
      </c>
      <c r="D62" s="251">
        <v>164.8</v>
      </c>
      <c r="E62" s="53">
        <f t="shared" si="0"/>
        <v>8.699999999999989</v>
      </c>
      <c r="F62" s="47">
        <v>173.5</v>
      </c>
      <c r="G62" s="53">
        <f t="shared" si="2"/>
        <v>-109.8</v>
      </c>
      <c r="H62" s="47">
        <v>63.7</v>
      </c>
    </row>
    <row r="63" spans="1:8" s="5" customFormat="1" ht="42" customHeight="1" hidden="1">
      <c r="A63" s="105" t="s">
        <v>43</v>
      </c>
      <c r="B63" s="16" t="s">
        <v>177</v>
      </c>
      <c r="C63" s="45" t="s">
        <v>194</v>
      </c>
      <c r="D63" s="250"/>
      <c r="E63" s="53">
        <f t="shared" si="0"/>
        <v>0</v>
      </c>
      <c r="F63" s="115">
        <f>F65</f>
        <v>0</v>
      </c>
      <c r="G63" s="53">
        <f t="shared" si="2"/>
        <v>138</v>
      </c>
      <c r="H63" s="115">
        <f>H64</f>
        <v>138</v>
      </c>
    </row>
    <row r="64" spans="1:8" s="5" customFormat="1" ht="13.5" customHeight="1" hidden="1">
      <c r="A64" s="116" t="s">
        <v>43</v>
      </c>
      <c r="B64" s="38" t="s">
        <v>193</v>
      </c>
      <c r="C64" s="46" t="s">
        <v>192</v>
      </c>
      <c r="D64" s="251"/>
      <c r="E64" s="53">
        <f t="shared" si="0"/>
        <v>0</v>
      </c>
      <c r="F64" s="47"/>
      <c r="G64" s="53">
        <f t="shared" si="2"/>
        <v>138</v>
      </c>
      <c r="H64" s="47">
        <f>H65</f>
        <v>138</v>
      </c>
    </row>
    <row r="65" spans="1:8" s="5" customFormat="1" ht="29.25" customHeight="1" hidden="1">
      <c r="A65" s="117" t="s">
        <v>80</v>
      </c>
      <c r="B65" s="38" t="s">
        <v>176</v>
      </c>
      <c r="C65" s="46" t="s">
        <v>192</v>
      </c>
      <c r="D65" s="251"/>
      <c r="E65" s="53">
        <f t="shared" si="0"/>
        <v>0</v>
      </c>
      <c r="F65" s="47"/>
      <c r="G65" s="53">
        <f t="shared" si="2"/>
        <v>138</v>
      </c>
      <c r="H65" s="47">
        <v>138</v>
      </c>
    </row>
    <row r="66" spans="1:8" s="5" customFormat="1" ht="89.25">
      <c r="A66" s="147" t="s">
        <v>80</v>
      </c>
      <c r="B66" s="38" t="s">
        <v>337</v>
      </c>
      <c r="C66" s="201" t="s">
        <v>399</v>
      </c>
      <c r="D66" s="26"/>
      <c r="E66" s="53">
        <f t="shared" si="0"/>
        <v>584.96</v>
      </c>
      <c r="F66" s="47">
        <v>584.96</v>
      </c>
      <c r="G66" s="53">
        <f t="shared" si="2"/>
        <v>4.699999999999932</v>
      </c>
      <c r="H66" s="47">
        <v>589.66</v>
      </c>
    </row>
    <row r="67" spans="1:8" ht="12.75" customHeight="1">
      <c r="A67" s="105" t="s">
        <v>43</v>
      </c>
      <c r="B67" s="16" t="s">
        <v>177</v>
      </c>
      <c r="C67" s="45" t="s">
        <v>194</v>
      </c>
      <c r="D67" s="250"/>
      <c r="E67" s="53">
        <f t="shared" si="0"/>
        <v>0</v>
      </c>
      <c r="F67" s="115">
        <f>F68</f>
        <v>0</v>
      </c>
      <c r="G67" s="52">
        <f t="shared" si="2"/>
        <v>0</v>
      </c>
      <c r="H67" s="115">
        <f>H68</f>
        <v>0</v>
      </c>
    </row>
    <row r="68" spans="1:8" ht="12.75" customHeight="1">
      <c r="A68" s="116" t="s">
        <v>43</v>
      </c>
      <c r="B68" s="38" t="s">
        <v>193</v>
      </c>
      <c r="C68" s="46" t="s">
        <v>192</v>
      </c>
      <c r="D68" s="251"/>
      <c r="E68" s="53">
        <f t="shared" si="0"/>
        <v>0</v>
      </c>
      <c r="F68" s="47">
        <f>F69</f>
        <v>0</v>
      </c>
      <c r="G68" s="53">
        <f t="shared" si="2"/>
        <v>0</v>
      </c>
      <c r="H68" s="47">
        <f>H69</f>
        <v>0</v>
      </c>
    </row>
    <row r="69" spans="1:8" ht="12.75" customHeight="1">
      <c r="A69" s="117" t="s">
        <v>80</v>
      </c>
      <c r="B69" s="38" t="s">
        <v>176</v>
      </c>
      <c r="C69" s="46" t="s">
        <v>192</v>
      </c>
      <c r="D69" s="251"/>
      <c r="E69" s="53">
        <f t="shared" si="0"/>
        <v>0</v>
      </c>
      <c r="F69" s="47">
        <v>0</v>
      </c>
      <c r="G69" s="53">
        <f t="shared" si="2"/>
        <v>0</v>
      </c>
      <c r="H69" s="47">
        <v>0</v>
      </c>
    </row>
    <row r="70" spans="1:8" ht="25.5">
      <c r="A70" s="147" t="s">
        <v>80</v>
      </c>
      <c r="B70" s="38" t="s">
        <v>474</v>
      </c>
      <c r="C70" s="46" t="s">
        <v>475</v>
      </c>
      <c r="D70" s="251">
        <v>0</v>
      </c>
      <c r="E70" s="53">
        <f t="shared" si="0"/>
        <v>13</v>
      </c>
      <c r="F70" s="47">
        <v>13</v>
      </c>
      <c r="G70" s="53"/>
      <c r="H70" s="47"/>
    </row>
    <row r="71" spans="1:8" ht="26.25" customHeight="1">
      <c r="A71" s="147" t="s">
        <v>80</v>
      </c>
      <c r="B71" s="38" t="s">
        <v>518</v>
      </c>
      <c r="C71" s="46" t="s">
        <v>519</v>
      </c>
      <c r="D71" s="251">
        <v>0</v>
      </c>
      <c r="E71" s="53">
        <f t="shared" si="0"/>
        <v>0</v>
      </c>
      <c r="F71" s="47">
        <v>0</v>
      </c>
      <c r="G71" s="53"/>
      <c r="H71" s="47"/>
    </row>
    <row r="72" spans="1:8" ht="12.75">
      <c r="A72" s="91"/>
      <c r="B72" s="38"/>
      <c r="C72" s="45" t="s">
        <v>78</v>
      </c>
      <c r="D72" s="250">
        <f>D39+D6</f>
        <v>5619.540000000001</v>
      </c>
      <c r="E72" s="250">
        <f>E39+E6</f>
        <v>1012.5500000000002</v>
      </c>
      <c r="F72" s="115">
        <f>F39+F6</f>
        <v>6632.090000000001</v>
      </c>
      <c r="G72" s="115">
        <f t="shared" si="2"/>
        <v>-3178.670000000001</v>
      </c>
      <c r="H72" s="115">
        <f>H39+H6</f>
        <v>3453.42</v>
      </c>
    </row>
    <row r="73" spans="2:8" ht="15">
      <c r="B73" s="6"/>
      <c r="C73" s="6"/>
      <c r="D73" s="6"/>
      <c r="E73" s="6"/>
      <c r="F73" s="6"/>
      <c r="G73" s="27"/>
      <c r="H73" s="27"/>
    </row>
    <row r="74" spans="2:8" ht="15">
      <c r="B74" s="6"/>
      <c r="C74" s="6"/>
      <c r="D74" s="6"/>
      <c r="E74" s="6"/>
      <c r="F74" s="6"/>
      <c r="G74" s="27"/>
      <c r="H74" s="27"/>
    </row>
    <row r="75" spans="2:8" ht="15">
      <c r="B75" s="6"/>
      <c r="C75" s="6"/>
      <c r="D75" s="6"/>
      <c r="E75" s="6"/>
      <c r="F75" s="6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/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  <row r="161" spans="2:8" ht="15">
      <c r="B161" s="6"/>
      <c r="C161" s="6"/>
      <c r="D161" s="6"/>
      <c r="E161" s="6"/>
      <c r="F161" s="6"/>
      <c r="G161" s="27"/>
      <c r="H161" s="27"/>
    </row>
    <row r="162" spans="2:8" ht="15">
      <c r="B162" s="6"/>
      <c r="C162" s="6"/>
      <c r="D162" s="6"/>
      <c r="E162" s="6"/>
      <c r="F162" s="6"/>
      <c r="G162" s="27"/>
      <c r="H162" s="27"/>
    </row>
    <row r="163" spans="2:8" ht="15">
      <c r="B163" s="6"/>
      <c r="C163" s="6"/>
      <c r="D163" s="6"/>
      <c r="E163" s="6"/>
      <c r="F163" s="6"/>
      <c r="G163" s="27"/>
      <c r="H163" s="27"/>
    </row>
    <row r="164" spans="2:8" ht="15">
      <c r="B164" s="6"/>
      <c r="C164" s="6"/>
      <c r="D164" s="6"/>
      <c r="E164" s="6"/>
      <c r="F164" s="6"/>
      <c r="G164" s="27"/>
      <c r="H164" s="27"/>
    </row>
    <row r="165" spans="2:8" ht="15">
      <c r="B165" s="6"/>
      <c r="C165" s="6"/>
      <c r="D165" s="6"/>
      <c r="E165" s="6"/>
      <c r="F165" s="6"/>
      <c r="G165" s="27"/>
      <c r="H165" s="27"/>
    </row>
    <row r="166" spans="2:8" ht="15">
      <c r="B166" s="6"/>
      <c r="C166" s="6"/>
      <c r="D166" s="6"/>
      <c r="E166" s="6"/>
      <c r="F166" s="6"/>
      <c r="G166" s="27"/>
      <c r="H166" s="27"/>
    </row>
    <row r="167" spans="2:8" ht="15">
      <c r="B167" s="6"/>
      <c r="C167" s="6"/>
      <c r="D167" s="6"/>
      <c r="E167" s="6"/>
      <c r="F167" s="6"/>
      <c r="G167" s="27"/>
      <c r="H167" s="27"/>
    </row>
    <row r="168" spans="2:8" ht="15">
      <c r="B168" s="6"/>
      <c r="C168" s="6"/>
      <c r="D168" s="6"/>
      <c r="E168" s="6"/>
      <c r="F168" s="6"/>
      <c r="G168" s="27"/>
      <c r="H168" s="27"/>
    </row>
    <row r="169" spans="2:8" ht="15">
      <c r="B169" s="6"/>
      <c r="C169" s="6"/>
      <c r="D169" s="6"/>
      <c r="E169" s="6"/>
      <c r="F169" s="6"/>
      <c r="G169" s="27"/>
      <c r="H169" s="27"/>
    </row>
    <row r="170" spans="2:8" ht="15">
      <c r="B170" s="6"/>
      <c r="C170" s="6"/>
      <c r="D170" s="6"/>
      <c r="E170" s="6"/>
      <c r="F170" s="6"/>
      <c r="G170" s="27"/>
      <c r="H170" s="27"/>
    </row>
  </sheetData>
  <sheetProtection/>
  <mergeCells count="2">
    <mergeCell ref="E1:H1"/>
    <mergeCell ref="A2:H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32"/>
      <c r="B1" s="332"/>
      <c r="C1" s="332"/>
      <c r="D1" s="332"/>
      <c r="E1" s="332"/>
      <c r="F1" s="298" t="s">
        <v>204</v>
      </c>
      <c r="G1" s="298"/>
      <c r="H1" s="298"/>
      <c r="I1" s="298"/>
      <c r="J1" s="298"/>
    </row>
    <row r="2" spans="1:10" ht="15.75">
      <c r="A2" s="324" t="s">
        <v>205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25.5">
      <c r="A3" s="76"/>
      <c r="B3" s="76"/>
      <c r="C3" s="76"/>
      <c r="D3" s="76"/>
      <c r="E3" s="76"/>
      <c r="F3" s="76"/>
      <c r="G3" s="76"/>
      <c r="H3" s="76"/>
      <c r="I3" s="76"/>
      <c r="J3" s="74" t="s">
        <v>7</v>
      </c>
    </row>
    <row r="4" spans="1:10" ht="12.75">
      <c r="A4" s="311" t="s">
        <v>12</v>
      </c>
      <c r="B4" s="311" t="s">
        <v>13</v>
      </c>
      <c r="C4" s="311" t="s">
        <v>8</v>
      </c>
      <c r="D4" s="311" t="s">
        <v>9</v>
      </c>
      <c r="E4" s="311" t="s">
        <v>10</v>
      </c>
      <c r="F4" s="311" t="s">
        <v>11</v>
      </c>
      <c r="G4" s="313" t="s">
        <v>131</v>
      </c>
      <c r="H4" s="330"/>
      <c r="I4" s="330"/>
      <c r="J4" s="331"/>
    </row>
    <row r="5" spans="1:10" ht="51">
      <c r="A5" s="312"/>
      <c r="B5" s="312"/>
      <c r="C5" s="312"/>
      <c r="D5" s="312"/>
      <c r="E5" s="312"/>
      <c r="F5" s="312"/>
      <c r="G5" s="66" t="s">
        <v>93</v>
      </c>
      <c r="H5" s="66" t="s">
        <v>97</v>
      </c>
      <c r="I5" s="66"/>
      <c r="J5" s="21" t="s">
        <v>96</v>
      </c>
    </row>
    <row r="6" spans="1:10" ht="12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6">
        <v>8</v>
      </c>
      <c r="I6" s="66"/>
      <c r="J6" s="75">
        <v>9</v>
      </c>
    </row>
    <row r="7" spans="1:10" ht="16.5" customHeight="1">
      <c r="A7" s="85" t="s">
        <v>206</v>
      </c>
      <c r="B7" s="68" t="s">
        <v>80</v>
      </c>
      <c r="C7" s="68"/>
      <c r="D7" s="68"/>
      <c r="E7" s="68"/>
      <c r="F7" s="68"/>
      <c r="G7" s="60">
        <f>G13+G24+G30</f>
        <v>1796.3899999999999</v>
      </c>
      <c r="H7" s="60">
        <f aca="true" t="shared" si="0" ref="H7:H70">J7-G7</f>
        <v>724.2200000000003</v>
      </c>
      <c r="I7" s="60"/>
      <c r="J7" s="60">
        <f>J13+J24+J30+J27</f>
        <v>2520.61</v>
      </c>
    </row>
    <row r="8" spans="1:10" ht="14.25" customHeight="1">
      <c r="A8" s="85" t="s">
        <v>207</v>
      </c>
      <c r="B8" s="68" t="s">
        <v>80</v>
      </c>
      <c r="C8" s="68" t="s">
        <v>15</v>
      </c>
      <c r="D8" s="68" t="s">
        <v>16</v>
      </c>
      <c r="E8" s="68" t="s">
        <v>42</v>
      </c>
      <c r="F8" s="68" t="s">
        <v>43</v>
      </c>
      <c r="G8" s="60">
        <f>G9+G13+G30</f>
        <v>1847.31</v>
      </c>
      <c r="H8" s="60">
        <f>J8-G8</f>
        <v>151.6500000000001</v>
      </c>
      <c r="I8" s="60"/>
      <c r="J8" s="60">
        <f>J9+J13+J30</f>
        <v>1998.96</v>
      </c>
    </row>
    <row r="9" spans="1:10" ht="41.25" customHeight="1">
      <c r="A9" s="67" t="s">
        <v>198</v>
      </c>
      <c r="B9" s="68" t="s">
        <v>80</v>
      </c>
      <c r="C9" s="68" t="s">
        <v>15</v>
      </c>
      <c r="D9" s="68" t="s">
        <v>17</v>
      </c>
      <c r="E9" s="68" t="s">
        <v>42</v>
      </c>
      <c r="F9" s="68" t="s">
        <v>43</v>
      </c>
      <c r="G9" s="60">
        <f>G10</f>
        <v>411.81</v>
      </c>
      <c r="H9" s="60">
        <f>J9-G9</f>
        <v>-411.81</v>
      </c>
      <c r="I9" s="60"/>
      <c r="J9" s="60">
        <f>J10</f>
        <v>0</v>
      </c>
    </row>
    <row r="10" spans="1:10" ht="49.5" customHeight="1">
      <c r="A10" s="73" t="s">
        <v>209</v>
      </c>
      <c r="B10" s="44" t="s">
        <v>80</v>
      </c>
      <c r="C10" s="70" t="s">
        <v>15</v>
      </c>
      <c r="D10" s="70" t="s">
        <v>17</v>
      </c>
      <c r="E10" s="70" t="s">
        <v>208</v>
      </c>
      <c r="F10" s="70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3" t="s">
        <v>210</v>
      </c>
      <c r="B11" s="44" t="s">
        <v>80</v>
      </c>
      <c r="C11" s="70" t="s">
        <v>15</v>
      </c>
      <c r="D11" s="70" t="s">
        <v>17</v>
      </c>
      <c r="E11" s="70" t="s">
        <v>60</v>
      </c>
      <c r="F11" s="70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3" t="s">
        <v>211</v>
      </c>
      <c r="B12" s="44" t="s">
        <v>80</v>
      </c>
      <c r="C12" s="70" t="s">
        <v>15</v>
      </c>
      <c r="D12" s="70" t="s">
        <v>17</v>
      </c>
      <c r="E12" s="70" t="s">
        <v>60</v>
      </c>
      <c r="F12" s="70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7" t="s">
        <v>216</v>
      </c>
      <c r="B13" s="68" t="s">
        <v>80</v>
      </c>
      <c r="C13" s="94" t="s">
        <v>15</v>
      </c>
      <c r="D13" s="94" t="s">
        <v>19</v>
      </c>
      <c r="E13" s="94" t="s">
        <v>42</v>
      </c>
      <c r="F13" s="94" t="s">
        <v>43</v>
      </c>
      <c r="G13" s="60">
        <f>G14+G17</f>
        <v>1425.5</v>
      </c>
      <c r="H13" s="60">
        <f t="shared" si="0"/>
        <v>563.46</v>
      </c>
      <c r="I13" s="60"/>
      <c r="J13" s="60">
        <f>J14+J17</f>
        <v>1988.96</v>
      </c>
    </row>
    <row r="14" spans="1:10" ht="48" customHeight="1">
      <c r="A14" s="73" t="s">
        <v>215</v>
      </c>
      <c r="B14" s="44" t="s">
        <v>80</v>
      </c>
      <c r="C14" s="70" t="s">
        <v>15</v>
      </c>
      <c r="D14" s="70" t="s">
        <v>19</v>
      </c>
      <c r="E14" s="70" t="s">
        <v>208</v>
      </c>
      <c r="F14" s="70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3" t="s">
        <v>214</v>
      </c>
      <c r="B15" s="44" t="s">
        <v>80</v>
      </c>
      <c r="C15" s="70" t="s">
        <v>15</v>
      </c>
      <c r="D15" s="70" t="s">
        <v>19</v>
      </c>
      <c r="E15" s="70" t="s">
        <v>60</v>
      </c>
      <c r="F15" s="70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3" t="s">
        <v>211</v>
      </c>
      <c r="B16" s="44" t="s">
        <v>80</v>
      </c>
      <c r="C16" s="70" t="s">
        <v>15</v>
      </c>
      <c r="D16" s="70" t="s">
        <v>19</v>
      </c>
      <c r="E16" s="70" t="s">
        <v>60</v>
      </c>
      <c r="F16" s="70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3" t="s">
        <v>41</v>
      </c>
      <c r="B17" s="44" t="s">
        <v>80</v>
      </c>
      <c r="C17" s="70" t="s">
        <v>15</v>
      </c>
      <c r="D17" s="70" t="s">
        <v>19</v>
      </c>
      <c r="E17" s="70" t="s">
        <v>58</v>
      </c>
      <c r="F17" s="70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3" t="s">
        <v>112</v>
      </c>
      <c r="B18" s="44" t="s">
        <v>80</v>
      </c>
      <c r="C18" s="70" t="s">
        <v>15</v>
      </c>
      <c r="D18" s="70" t="s">
        <v>19</v>
      </c>
      <c r="E18" s="70" t="s">
        <v>58</v>
      </c>
      <c r="F18" s="70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3" t="s">
        <v>211</v>
      </c>
      <c r="B19" s="44" t="s">
        <v>80</v>
      </c>
      <c r="C19" s="70" t="s">
        <v>15</v>
      </c>
      <c r="D19" s="70" t="s">
        <v>19</v>
      </c>
      <c r="E19" s="70" t="s">
        <v>58</v>
      </c>
      <c r="F19" s="70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3" t="s">
        <v>144</v>
      </c>
      <c r="B20" s="44" t="s">
        <v>80</v>
      </c>
      <c r="C20" s="70" t="s">
        <v>15</v>
      </c>
      <c r="D20" s="70" t="s">
        <v>19</v>
      </c>
      <c r="E20" s="70" t="s">
        <v>58</v>
      </c>
      <c r="F20" s="70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3" t="s">
        <v>212</v>
      </c>
      <c r="B21" s="44" t="s">
        <v>80</v>
      </c>
      <c r="C21" s="70" t="s">
        <v>15</v>
      </c>
      <c r="D21" s="70" t="s">
        <v>19</v>
      </c>
      <c r="E21" s="70" t="s">
        <v>58</v>
      </c>
      <c r="F21" s="70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3" t="s">
        <v>145</v>
      </c>
      <c r="B22" s="44" t="s">
        <v>80</v>
      </c>
      <c r="C22" s="70" t="s">
        <v>15</v>
      </c>
      <c r="D22" s="70" t="s">
        <v>19</v>
      </c>
      <c r="E22" s="70" t="s">
        <v>58</v>
      </c>
      <c r="F22" s="70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3" t="s">
        <v>213</v>
      </c>
      <c r="B23" s="44" t="s">
        <v>80</v>
      </c>
      <c r="C23" s="70" t="s">
        <v>15</v>
      </c>
      <c r="D23" s="70" t="s">
        <v>19</v>
      </c>
      <c r="E23" s="70" t="s">
        <v>58</v>
      </c>
      <c r="F23" s="70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3" t="s">
        <v>44</v>
      </c>
      <c r="B24" s="68" t="s">
        <v>80</v>
      </c>
      <c r="C24" s="94" t="s">
        <v>15</v>
      </c>
      <c r="D24" s="94" t="s">
        <v>17</v>
      </c>
      <c r="E24" s="94" t="s">
        <v>60</v>
      </c>
      <c r="F24" s="94" t="s">
        <v>43</v>
      </c>
      <c r="G24" s="60">
        <f>G25</f>
        <v>360.89</v>
      </c>
      <c r="H24" s="60">
        <f t="shared" si="0"/>
        <v>150.76</v>
      </c>
      <c r="I24" s="60"/>
      <c r="J24" s="60">
        <f>J25</f>
        <v>511.65</v>
      </c>
    </row>
    <row r="25" spans="1:10" ht="24.75" customHeight="1">
      <c r="A25" s="73" t="s">
        <v>112</v>
      </c>
      <c r="B25" s="44" t="s">
        <v>80</v>
      </c>
      <c r="C25" s="70" t="s">
        <v>15</v>
      </c>
      <c r="D25" s="70" t="s">
        <v>17</v>
      </c>
      <c r="E25" s="70" t="s">
        <v>60</v>
      </c>
      <c r="F25" s="70" t="s">
        <v>43</v>
      </c>
      <c r="G25" s="25">
        <f>G26</f>
        <v>360.89</v>
      </c>
      <c r="H25" s="60">
        <f t="shared" si="0"/>
        <v>150.76</v>
      </c>
      <c r="I25" s="60"/>
      <c r="J25" s="25">
        <f>J26</f>
        <v>511.65</v>
      </c>
    </row>
    <row r="26" spans="1:10" ht="15.75" customHeight="1">
      <c r="A26" s="73" t="s">
        <v>134</v>
      </c>
      <c r="B26" s="44" t="s">
        <v>80</v>
      </c>
      <c r="C26" s="70" t="s">
        <v>15</v>
      </c>
      <c r="D26" s="70" t="s">
        <v>17</v>
      </c>
      <c r="E26" s="70" t="s">
        <v>60</v>
      </c>
      <c r="F26" s="70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3" t="s">
        <v>173</v>
      </c>
      <c r="B27" s="68" t="s">
        <v>80</v>
      </c>
      <c r="C27" s="94" t="s">
        <v>15</v>
      </c>
      <c r="D27" s="94" t="s">
        <v>20</v>
      </c>
      <c r="E27" s="94" t="s">
        <v>171</v>
      </c>
      <c r="F27" s="94" t="s">
        <v>43</v>
      </c>
      <c r="G27" s="60"/>
      <c r="H27" s="60">
        <f t="shared" si="0"/>
        <v>10</v>
      </c>
      <c r="I27" s="60"/>
      <c r="J27" s="60">
        <f>J28+J29</f>
        <v>10</v>
      </c>
    </row>
    <row r="28" spans="1:10" ht="11.25" customHeight="1">
      <c r="A28" s="73" t="s">
        <v>168</v>
      </c>
      <c r="B28" s="44" t="s">
        <v>80</v>
      </c>
      <c r="C28" s="70" t="s">
        <v>15</v>
      </c>
      <c r="D28" s="70" t="s">
        <v>20</v>
      </c>
      <c r="E28" s="70" t="s">
        <v>170</v>
      </c>
      <c r="F28" s="70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3" t="s">
        <v>174</v>
      </c>
      <c r="B29" s="44" t="s">
        <v>80</v>
      </c>
      <c r="C29" s="70" t="s">
        <v>15</v>
      </c>
      <c r="D29" s="70" t="s">
        <v>20</v>
      </c>
      <c r="E29" s="70" t="s">
        <v>172</v>
      </c>
      <c r="F29" s="70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3" t="s">
        <v>219</v>
      </c>
      <c r="B30" s="44" t="s">
        <v>80</v>
      </c>
      <c r="C30" s="70" t="s">
        <v>15</v>
      </c>
      <c r="D30" s="70" t="s">
        <v>126</v>
      </c>
      <c r="E30" s="70" t="s">
        <v>42</v>
      </c>
      <c r="F30" s="70" t="s">
        <v>43</v>
      </c>
      <c r="G30" s="60">
        <f>G31</f>
        <v>10</v>
      </c>
      <c r="H30" s="25">
        <f t="shared" si="0"/>
        <v>0</v>
      </c>
      <c r="I30" s="25"/>
      <c r="J30" s="60">
        <f>J31</f>
        <v>10</v>
      </c>
    </row>
    <row r="31" spans="1:10" ht="12" customHeight="1">
      <c r="A31" s="73" t="s">
        <v>103</v>
      </c>
      <c r="B31" s="44" t="s">
        <v>80</v>
      </c>
      <c r="C31" s="70" t="s">
        <v>15</v>
      </c>
      <c r="D31" s="70" t="s">
        <v>126</v>
      </c>
      <c r="E31" s="70" t="s">
        <v>218</v>
      </c>
      <c r="F31" s="70" t="s">
        <v>43</v>
      </c>
      <c r="G31" s="60">
        <f>G32</f>
        <v>10</v>
      </c>
      <c r="H31" s="25">
        <f t="shared" si="0"/>
        <v>0</v>
      </c>
      <c r="I31" s="25"/>
      <c r="J31" s="60">
        <f>J32</f>
        <v>10</v>
      </c>
    </row>
    <row r="32" spans="1:10" ht="26.25" customHeight="1">
      <c r="A32" s="73" t="s">
        <v>45</v>
      </c>
      <c r="B32" s="44" t="s">
        <v>80</v>
      </c>
      <c r="C32" s="70" t="s">
        <v>15</v>
      </c>
      <c r="D32" s="70" t="s">
        <v>126</v>
      </c>
      <c r="E32" s="70" t="s">
        <v>102</v>
      </c>
      <c r="F32" s="70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3" t="s">
        <v>217</v>
      </c>
      <c r="B33" s="44" t="s">
        <v>80</v>
      </c>
      <c r="C33" s="70" t="s">
        <v>15</v>
      </c>
      <c r="D33" s="70" t="s">
        <v>126</v>
      </c>
      <c r="E33" s="70" t="s">
        <v>102</v>
      </c>
      <c r="F33" s="70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7" t="s">
        <v>220</v>
      </c>
      <c r="B34" s="68" t="s">
        <v>80</v>
      </c>
      <c r="C34" s="94" t="s">
        <v>17</v>
      </c>
      <c r="D34" s="94" t="s">
        <v>16</v>
      </c>
      <c r="E34" s="94" t="s">
        <v>42</v>
      </c>
      <c r="F34" s="94" t="s">
        <v>43</v>
      </c>
      <c r="G34" s="60">
        <f>G35</f>
        <v>56.900000000000006</v>
      </c>
      <c r="H34" s="60">
        <f t="shared" si="0"/>
        <v>-2.5</v>
      </c>
      <c r="I34" s="60"/>
      <c r="J34" s="60">
        <f>J35</f>
        <v>54.400000000000006</v>
      </c>
    </row>
    <row r="35" spans="1:10" ht="13.5" customHeight="1">
      <c r="A35" s="69" t="s">
        <v>57</v>
      </c>
      <c r="B35" s="44" t="s">
        <v>80</v>
      </c>
      <c r="C35" s="70" t="s">
        <v>17</v>
      </c>
      <c r="D35" s="70" t="s">
        <v>18</v>
      </c>
      <c r="E35" s="70" t="s">
        <v>42</v>
      </c>
      <c r="F35" s="70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8" t="s">
        <v>61</v>
      </c>
      <c r="B36" s="44" t="s">
        <v>80</v>
      </c>
      <c r="C36" s="70" t="s">
        <v>17</v>
      </c>
      <c r="D36" s="70" t="s">
        <v>18</v>
      </c>
      <c r="E36" s="70" t="s">
        <v>62</v>
      </c>
      <c r="F36" s="70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3" t="s">
        <v>70</v>
      </c>
      <c r="B37" s="44" t="s">
        <v>80</v>
      </c>
      <c r="C37" s="70" t="s">
        <v>19</v>
      </c>
      <c r="D37" s="70" t="s">
        <v>56</v>
      </c>
      <c r="E37" s="70" t="s">
        <v>42</v>
      </c>
      <c r="F37" s="70" t="s">
        <v>43</v>
      </c>
      <c r="G37" s="60">
        <f>G38</f>
        <v>0</v>
      </c>
      <c r="H37" s="25">
        <f t="shared" si="0"/>
        <v>0</v>
      </c>
      <c r="I37" s="25"/>
      <c r="J37" s="60">
        <f>J38</f>
        <v>0</v>
      </c>
    </row>
    <row r="38" spans="1:10" ht="25.5" customHeight="1">
      <c r="A38" s="73" t="s">
        <v>113</v>
      </c>
      <c r="B38" s="44" t="s">
        <v>80</v>
      </c>
      <c r="C38" s="70" t="s">
        <v>19</v>
      </c>
      <c r="D38" s="70" t="s">
        <v>56</v>
      </c>
      <c r="E38" s="70" t="s">
        <v>101</v>
      </c>
      <c r="F38" s="70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3" t="s">
        <v>112</v>
      </c>
      <c r="B39" s="44" t="s">
        <v>80</v>
      </c>
      <c r="C39" s="70" t="s">
        <v>19</v>
      </c>
      <c r="D39" s="70" t="s">
        <v>56</v>
      </c>
      <c r="E39" s="70" t="s">
        <v>101</v>
      </c>
      <c r="F39" s="70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3" t="s">
        <v>211</v>
      </c>
      <c r="B40" s="44" t="s">
        <v>80</v>
      </c>
      <c r="C40" s="70" t="s">
        <v>17</v>
      </c>
      <c r="D40" s="70" t="s">
        <v>18</v>
      </c>
      <c r="E40" s="70" t="s">
        <v>62</v>
      </c>
      <c r="F40" s="70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3" t="s">
        <v>212</v>
      </c>
      <c r="B41" s="44" t="s">
        <v>80</v>
      </c>
      <c r="C41" s="70" t="s">
        <v>17</v>
      </c>
      <c r="D41" s="70" t="s">
        <v>18</v>
      </c>
      <c r="E41" s="70" t="s">
        <v>62</v>
      </c>
      <c r="F41" s="70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3" t="s">
        <v>225</v>
      </c>
      <c r="B42" s="68" t="s">
        <v>80</v>
      </c>
      <c r="C42" s="94" t="s">
        <v>19</v>
      </c>
      <c r="D42" s="94" t="s">
        <v>16</v>
      </c>
      <c r="E42" s="94" t="s">
        <v>42</v>
      </c>
      <c r="F42" s="94" t="s">
        <v>43</v>
      </c>
      <c r="G42" s="60">
        <f>G43</f>
        <v>0</v>
      </c>
      <c r="H42" s="25">
        <f t="shared" si="0"/>
        <v>458.1</v>
      </c>
      <c r="I42" s="25"/>
      <c r="J42" s="60">
        <f>J43</f>
        <v>458.1</v>
      </c>
    </row>
    <row r="43" spans="1:10" ht="12.75">
      <c r="A43" s="73" t="s">
        <v>197</v>
      </c>
      <c r="B43" s="44" t="s">
        <v>80</v>
      </c>
      <c r="C43" s="70" t="s">
        <v>19</v>
      </c>
      <c r="D43" s="70" t="s">
        <v>196</v>
      </c>
      <c r="E43" s="70" t="s">
        <v>42</v>
      </c>
      <c r="F43" s="70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3" t="s">
        <v>224</v>
      </c>
      <c r="B44" s="44" t="s">
        <v>80</v>
      </c>
      <c r="C44" s="70" t="s">
        <v>19</v>
      </c>
      <c r="D44" s="70" t="s">
        <v>196</v>
      </c>
      <c r="E44" s="70" t="s">
        <v>223</v>
      </c>
      <c r="F44" s="70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3" t="s">
        <v>222</v>
      </c>
      <c r="B45" s="44" t="s">
        <v>80</v>
      </c>
      <c r="C45" s="70" t="s">
        <v>19</v>
      </c>
      <c r="D45" s="70" t="s">
        <v>196</v>
      </c>
      <c r="E45" s="70" t="s">
        <v>221</v>
      </c>
      <c r="F45" s="70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3" t="s">
        <v>212</v>
      </c>
      <c r="B46" s="44" t="s">
        <v>80</v>
      </c>
      <c r="C46" s="70" t="s">
        <v>19</v>
      </c>
      <c r="D46" s="70" t="s">
        <v>196</v>
      </c>
      <c r="E46" s="70" t="s">
        <v>221</v>
      </c>
      <c r="F46" s="70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3" t="s">
        <v>46</v>
      </c>
      <c r="B47" s="44" t="s">
        <v>80</v>
      </c>
      <c r="C47" s="70" t="s">
        <v>20</v>
      </c>
      <c r="D47" s="70" t="s">
        <v>20</v>
      </c>
      <c r="E47" s="70" t="s">
        <v>42</v>
      </c>
      <c r="F47" s="70" t="s">
        <v>43</v>
      </c>
      <c r="G47" s="60">
        <f>G48</f>
        <v>93.03999999999999</v>
      </c>
      <c r="H47" s="60">
        <f t="shared" si="0"/>
        <v>-9.399999999999991</v>
      </c>
      <c r="I47" s="60"/>
      <c r="J47" s="60">
        <f>J49+J50</f>
        <v>83.64</v>
      </c>
    </row>
    <row r="48" spans="1:10" ht="25.5">
      <c r="A48" s="73" t="s">
        <v>47</v>
      </c>
      <c r="B48" s="44" t="s">
        <v>80</v>
      </c>
      <c r="C48" s="70" t="s">
        <v>20</v>
      </c>
      <c r="D48" s="70" t="s">
        <v>20</v>
      </c>
      <c r="E48" s="70" t="s">
        <v>90</v>
      </c>
      <c r="F48" s="70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3" t="s">
        <v>134</v>
      </c>
      <c r="B49" s="44" t="s">
        <v>80</v>
      </c>
      <c r="C49" s="70" t="s">
        <v>20</v>
      </c>
      <c r="D49" s="70" t="s">
        <v>20</v>
      </c>
      <c r="E49" s="70" t="s">
        <v>90</v>
      </c>
      <c r="F49" s="70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3" t="s">
        <v>135</v>
      </c>
      <c r="B50" s="44" t="s">
        <v>80</v>
      </c>
      <c r="C50" s="70" t="s">
        <v>20</v>
      </c>
      <c r="D50" s="70" t="s">
        <v>20</v>
      </c>
      <c r="E50" s="70" t="s">
        <v>90</v>
      </c>
      <c r="F50" s="70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5" t="s">
        <v>63</v>
      </c>
      <c r="B51" s="68" t="s">
        <v>80</v>
      </c>
      <c r="C51" s="68" t="s">
        <v>23</v>
      </c>
      <c r="D51" s="68" t="s">
        <v>16</v>
      </c>
      <c r="E51" s="68" t="s">
        <v>42</v>
      </c>
      <c r="F51" s="68" t="s">
        <v>43</v>
      </c>
      <c r="G51" s="60">
        <f>G52+G61</f>
        <v>382.50000000000006</v>
      </c>
      <c r="H51" s="60">
        <f t="shared" si="0"/>
        <v>142.21999999999997</v>
      </c>
      <c r="I51" s="60"/>
      <c r="J51" s="60">
        <f>J52+J61</f>
        <v>524.72</v>
      </c>
    </row>
    <row r="52" spans="1:10" ht="12.75">
      <c r="A52" s="108" t="s">
        <v>230</v>
      </c>
      <c r="B52" s="44" t="s">
        <v>80</v>
      </c>
      <c r="C52" s="44" t="s">
        <v>23</v>
      </c>
      <c r="D52" s="44" t="s">
        <v>17</v>
      </c>
      <c r="E52" s="44" t="s">
        <v>42</v>
      </c>
      <c r="F52" s="44" t="s">
        <v>43</v>
      </c>
      <c r="G52" s="25">
        <f>G53</f>
        <v>350.70000000000005</v>
      </c>
      <c r="H52" s="60">
        <f t="shared" si="0"/>
        <v>73.89999999999998</v>
      </c>
      <c r="I52" s="60"/>
      <c r="J52" s="25">
        <f>J53</f>
        <v>424.6</v>
      </c>
    </row>
    <row r="53" spans="1:10" ht="12.75">
      <c r="A53" s="108" t="s">
        <v>228</v>
      </c>
      <c r="B53" s="44" t="s">
        <v>80</v>
      </c>
      <c r="C53" s="44" t="s">
        <v>23</v>
      </c>
      <c r="D53" s="44" t="s">
        <v>17</v>
      </c>
      <c r="E53" s="44" t="s">
        <v>229</v>
      </c>
      <c r="F53" s="44" t="s">
        <v>43</v>
      </c>
      <c r="G53" s="25">
        <f>G54</f>
        <v>350.70000000000005</v>
      </c>
      <c r="H53" s="60">
        <f t="shared" si="0"/>
        <v>73.89999999999998</v>
      </c>
      <c r="I53" s="60"/>
      <c r="J53" s="25">
        <f>J54</f>
        <v>424.6</v>
      </c>
    </row>
    <row r="54" spans="1:10" ht="25.5">
      <c r="A54" s="108" t="s">
        <v>227</v>
      </c>
      <c r="B54" s="44" t="s">
        <v>80</v>
      </c>
      <c r="C54" s="44" t="s">
        <v>23</v>
      </c>
      <c r="D54" s="44" t="s">
        <v>17</v>
      </c>
      <c r="E54" s="44" t="s">
        <v>91</v>
      </c>
      <c r="F54" s="44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3" t="s">
        <v>211</v>
      </c>
      <c r="B55" s="44" t="s">
        <v>80</v>
      </c>
      <c r="C55" s="44" t="s">
        <v>23</v>
      </c>
      <c r="D55" s="44" t="s">
        <v>17</v>
      </c>
      <c r="E55" s="44" t="s">
        <v>91</v>
      </c>
      <c r="F55" s="44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3" t="s">
        <v>212</v>
      </c>
      <c r="B56" s="44" t="s">
        <v>80</v>
      </c>
      <c r="C56" s="44" t="s">
        <v>23</v>
      </c>
      <c r="D56" s="44" t="s">
        <v>17</v>
      </c>
      <c r="E56" s="44" t="s">
        <v>91</v>
      </c>
      <c r="F56" s="44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3" t="s">
        <v>180</v>
      </c>
      <c r="B57" s="44" t="s">
        <v>80</v>
      </c>
      <c r="C57" s="44" t="s">
        <v>23</v>
      </c>
      <c r="D57" s="44" t="s">
        <v>17</v>
      </c>
      <c r="E57" s="44" t="s">
        <v>178</v>
      </c>
      <c r="F57" s="44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3" t="s">
        <v>181</v>
      </c>
      <c r="B58" s="44" t="s">
        <v>179</v>
      </c>
      <c r="C58" s="44" t="s">
        <v>23</v>
      </c>
      <c r="D58" s="44" t="s">
        <v>17</v>
      </c>
      <c r="E58" s="44" t="s">
        <v>178</v>
      </c>
      <c r="F58" s="44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7" t="s">
        <v>63</v>
      </c>
      <c r="B59" s="44" t="s">
        <v>80</v>
      </c>
      <c r="C59" s="70" t="s">
        <v>23</v>
      </c>
      <c r="D59" s="70" t="s">
        <v>16</v>
      </c>
      <c r="E59" s="70" t="s">
        <v>42</v>
      </c>
      <c r="F59" s="70" t="s">
        <v>43</v>
      </c>
      <c r="G59" s="60">
        <f>G63</f>
        <v>31.8</v>
      </c>
      <c r="H59" s="25">
        <f t="shared" si="0"/>
        <v>68.32000000000001</v>
      </c>
      <c r="I59" s="25"/>
      <c r="J59" s="60">
        <f>J63</f>
        <v>100.12</v>
      </c>
    </row>
    <row r="60" spans="1:10" ht="12.75">
      <c r="A60" s="73"/>
      <c r="B60" s="44" t="s">
        <v>80</v>
      </c>
      <c r="C60" s="70" t="s">
        <v>23</v>
      </c>
      <c r="D60" s="70" t="s">
        <v>18</v>
      </c>
      <c r="E60" s="70" t="s">
        <v>129</v>
      </c>
      <c r="F60" s="70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3" t="s">
        <v>128</v>
      </c>
      <c r="B61" s="44" t="s">
        <v>80</v>
      </c>
      <c r="C61" s="70" t="s">
        <v>23</v>
      </c>
      <c r="D61" s="70" t="s">
        <v>18</v>
      </c>
      <c r="E61" s="70" t="s">
        <v>42</v>
      </c>
      <c r="F61" s="70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3" t="s">
        <v>128</v>
      </c>
      <c r="B62" s="44" t="s">
        <v>80</v>
      </c>
      <c r="C62" s="70" t="s">
        <v>23</v>
      </c>
      <c r="D62" s="70" t="s">
        <v>18</v>
      </c>
      <c r="E62" s="70" t="s">
        <v>226</v>
      </c>
      <c r="F62" s="70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3" t="s">
        <v>212</v>
      </c>
      <c r="B63" s="44" t="s">
        <v>80</v>
      </c>
      <c r="C63" s="70" t="s">
        <v>23</v>
      </c>
      <c r="D63" s="70" t="s">
        <v>18</v>
      </c>
      <c r="E63" s="70" t="s">
        <v>129</v>
      </c>
      <c r="F63" s="70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3" t="s">
        <v>234</v>
      </c>
      <c r="B64" s="68" t="s">
        <v>80</v>
      </c>
      <c r="C64" s="94" t="s">
        <v>20</v>
      </c>
      <c r="D64" s="94" t="s">
        <v>16</v>
      </c>
      <c r="E64" s="94" t="s">
        <v>42</v>
      </c>
      <c r="F64" s="94" t="s">
        <v>43</v>
      </c>
      <c r="G64" s="60">
        <f>G65</f>
        <v>83.64</v>
      </c>
      <c r="H64" s="60">
        <f t="shared" si="0"/>
        <v>5.560000000000002</v>
      </c>
      <c r="I64" s="60"/>
      <c r="J64" s="60">
        <f>J65</f>
        <v>89.2</v>
      </c>
    </row>
    <row r="65" spans="1:10" ht="12.75">
      <c r="A65" s="73" t="s">
        <v>46</v>
      </c>
      <c r="B65" s="44" t="s">
        <v>80</v>
      </c>
      <c r="C65" s="70" t="s">
        <v>20</v>
      </c>
      <c r="D65" s="70" t="s">
        <v>20</v>
      </c>
      <c r="E65" s="70" t="s">
        <v>42</v>
      </c>
      <c r="F65" s="70" t="s">
        <v>43</v>
      </c>
      <c r="G65" s="25">
        <f>G66</f>
        <v>83.64</v>
      </c>
      <c r="H65" s="60">
        <f t="shared" si="0"/>
        <v>5.560000000000002</v>
      </c>
      <c r="I65" s="60"/>
      <c r="J65" s="25">
        <f>J66</f>
        <v>89.2</v>
      </c>
    </row>
    <row r="66" spans="1:10" ht="25.5">
      <c r="A66" s="73" t="s">
        <v>233</v>
      </c>
      <c r="B66" s="44" t="s">
        <v>80</v>
      </c>
      <c r="C66" s="70" t="s">
        <v>20</v>
      </c>
      <c r="D66" s="70" t="s">
        <v>20</v>
      </c>
      <c r="E66" s="70" t="s">
        <v>232</v>
      </c>
      <c r="F66" s="70" t="s">
        <v>43</v>
      </c>
      <c r="G66" s="25">
        <f>G67</f>
        <v>83.64</v>
      </c>
      <c r="H66" s="60">
        <f t="shared" si="0"/>
        <v>5.560000000000002</v>
      </c>
      <c r="I66" s="60"/>
      <c r="J66" s="25">
        <f>J67</f>
        <v>89.2</v>
      </c>
    </row>
    <row r="67" spans="1:10" ht="25.5">
      <c r="A67" s="73" t="s">
        <v>231</v>
      </c>
      <c r="B67" s="44" t="s">
        <v>80</v>
      </c>
      <c r="C67" s="70" t="s">
        <v>20</v>
      </c>
      <c r="D67" s="70" t="s">
        <v>20</v>
      </c>
      <c r="E67" s="70" t="s">
        <v>90</v>
      </c>
      <c r="F67" s="70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3" t="s">
        <v>211</v>
      </c>
      <c r="B68" s="44" t="s">
        <v>80</v>
      </c>
      <c r="C68" s="70" t="s">
        <v>20</v>
      </c>
      <c r="D68" s="70" t="s">
        <v>20</v>
      </c>
      <c r="E68" s="70" t="s">
        <v>90</v>
      </c>
      <c r="F68" s="70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3" t="s">
        <v>212</v>
      </c>
      <c r="B69" s="44" t="s">
        <v>80</v>
      </c>
      <c r="C69" s="70" t="s">
        <v>20</v>
      </c>
      <c r="D69" s="70" t="s">
        <v>20</v>
      </c>
      <c r="E69" s="70" t="s">
        <v>90</v>
      </c>
      <c r="F69" s="70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5" t="s">
        <v>237</v>
      </c>
      <c r="B70" s="68" t="s">
        <v>80</v>
      </c>
      <c r="C70" s="68" t="s">
        <v>24</v>
      </c>
      <c r="D70" s="68" t="s">
        <v>16</v>
      </c>
      <c r="E70" s="68" t="s">
        <v>42</v>
      </c>
      <c r="F70" s="68" t="s">
        <v>43</v>
      </c>
      <c r="G70" s="60">
        <f>G72+G78+G84</f>
        <v>2184.39</v>
      </c>
      <c r="H70" s="60">
        <f t="shared" si="0"/>
        <v>-1708.3999999999999</v>
      </c>
      <c r="I70" s="60"/>
      <c r="J70" s="60">
        <f>J72+J78+J84</f>
        <v>475.98999999999995</v>
      </c>
    </row>
    <row r="71" spans="1:10" ht="12.75">
      <c r="A71" s="73" t="s">
        <v>236</v>
      </c>
      <c r="B71" s="44" t="s">
        <v>80</v>
      </c>
      <c r="C71" s="70" t="s">
        <v>24</v>
      </c>
      <c r="D71" s="70" t="s">
        <v>16</v>
      </c>
      <c r="E71" s="70" t="s">
        <v>42</v>
      </c>
      <c r="F71" s="70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3" t="s">
        <v>48</v>
      </c>
      <c r="B72" s="68" t="s">
        <v>80</v>
      </c>
      <c r="C72" s="94" t="s">
        <v>24</v>
      </c>
      <c r="D72" s="94" t="s">
        <v>15</v>
      </c>
      <c r="E72" s="94" t="s">
        <v>42</v>
      </c>
      <c r="F72" s="94" t="s">
        <v>43</v>
      </c>
      <c r="G72" s="60">
        <f>G73</f>
        <v>1476.7099999999998</v>
      </c>
      <c r="H72" s="60">
        <f t="shared" si="1"/>
        <v>-1149.06</v>
      </c>
      <c r="I72" s="60"/>
      <c r="J72" s="60">
        <f>J73</f>
        <v>327.65</v>
      </c>
    </row>
    <row r="73" spans="1:10" ht="25.5">
      <c r="A73" s="73" t="s">
        <v>49</v>
      </c>
      <c r="B73" s="44" t="s">
        <v>80</v>
      </c>
      <c r="C73" s="70" t="s">
        <v>24</v>
      </c>
      <c r="D73" s="70" t="s">
        <v>15</v>
      </c>
      <c r="E73" s="70" t="s">
        <v>235</v>
      </c>
      <c r="F73" s="70" t="s">
        <v>43</v>
      </c>
      <c r="G73" s="25">
        <f>G74</f>
        <v>1476.7099999999998</v>
      </c>
      <c r="H73" s="60">
        <f t="shared" si="1"/>
        <v>-1149.06</v>
      </c>
      <c r="I73" s="60"/>
      <c r="J73" s="25">
        <f>J74</f>
        <v>327.65</v>
      </c>
    </row>
    <row r="74" spans="1:10" ht="25.5">
      <c r="A74" s="73" t="s">
        <v>47</v>
      </c>
      <c r="B74" s="44" t="s">
        <v>80</v>
      </c>
      <c r="C74" s="70" t="s">
        <v>24</v>
      </c>
      <c r="D74" s="70" t="s">
        <v>15</v>
      </c>
      <c r="E74" s="70" t="s">
        <v>64</v>
      </c>
      <c r="F74" s="70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3" t="s">
        <v>211</v>
      </c>
      <c r="B75" s="44" t="s">
        <v>80</v>
      </c>
      <c r="C75" s="70" t="s">
        <v>24</v>
      </c>
      <c r="D75" s="70" t="s">
        <v>15</v>
      </c>
      <c r="E75" s="70" t="s">
        <v>64</v>
      </c>
      <c r="F75" s="70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3" t="s">
        <v>212</v>
      </c>
      <c r="B76" s="44" t="s">
        <v>80</v>
      </c>
      <c r="C76" s="70" t="s">
        <v>24</v>
      </c>
      <c r="D76" s="70" t="s">
        <v>15</v>
      </c>
      <c r="E76" s="70" t="s">
        <v>64</v>
      </c>
      <c r="F76" s="70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5" t="s">
        <v>237</v>
      </c>
      <c r="B77" s="68" t="s">
        <v>80</v>
      </c>
      <c r="C77" s="68" t="s">
        <v>24</v>
      </c>
      <c r="D77" s="68" t="s">
        <v>16</v>
      </c>
      <c r="E77" s="68" t="s">
        <v>42</v>
      </c>
      <c r="F77" s="68" t="s">
        <v>43</v>
      </c>
      <c r="G77" s="60">
        <f>G78</f>
        <v>570.29</v>
      </c>
      <c r="H77" s="60">
        <f t="shared" si="1"/>
        <v>-434.13</v>
      </c>
      <c r="I77" s="60"/>
      <c r="J77" s="60">
        <f>J78</f>
        <v>136.16</v>
      </c>
    </row>
    <row r="78" spans="1:10" ht="12.75">
      <c r="A78" s="83" t="s">
        <v>48</v>
      </c>
      <c r="B78" s="68" t="s">
        <v>80</v>
      </c>
      <c r="C78" s="94" t="s">
        <v>24</v>
      </c>
      <c r="D78" s="94" t="s">
        <v>15</v>
      </c>
      <c r="E78" s="94" t="s">
        <v>42</v>
      </c>
      <c r="F78" s="94" t="s">
        <v>43</v>
      </c>
      <c r="G78" s="60">
        <f>G79</f>
        <v>570.29</v>
      </c>
      <c r="H78" s="60">
        <f t="shared" si="1"/>
        <v>-434.13</v>
      </c>
      <c r="I78" s="60"/>
      <c r="J78" s="60">
        <f>J79</f>
        <v>136.16</v>
      </c>
    </row>
    <row r="79" spans="1:10" ht="12.75">
      <c r="A79" s="83" t="s">
        <v>50</v>
      </c>
      <c r="B79" s="68" t="s">
        <v>80</v>
      </c>
      <c r="C79" s="94" t="s">
        <v>24</v>
      </c>
      <c r="D79" s="94" t="s">
        <v>15</v>
      </c>
      <c r="E79" s="97" t="s">
        <v>238</v>
      </c>
      <c r="F79" s="97" t="s">
        <v>43</v>
      </c>
      <c r="G79" s="60">
        <f>G80</f>
        <v>570.29</v>
      </c>
      <c r="H79" s="60">
        <f t="shared" si="1"/>
        <v>-434.13</v>
      </c>
      <c r="I79" s="60"/>
      <c r="J79" s="60">
        <f>J80</f>
        <v>136.16</v>
      </c>
    </row>
    <row r="80" spans="1:10" ht="25.5">
      <c r="A80" s="73" t="s">
        <v>47</v>
      </c>
      <c r="B80" s="44" t="s">
        <v>80</v>
      </c>
      <c r="C80" s="70" t="s">
        <v>24</v>
      </c>
      <c r="D80" s="70" t="s">
        <v>15</v>
      </c>
      <c r="E80" s="70" t="s">
        <v>65</v>
      </c>
      <c r="F80" s="70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3" t="s">
        <v>211</v>
      </c>
      <c r="B81" s="44" t="s">
        <v>80</v>
      </c>
      <c r="C81" s="70" t="s">
        <v>24</v>
      </c>
      <c r="D81" s="70" t="s">
        <v>15</v>
      </c>
      <c r="E81" s="70" t="s">
        <v>65</v>
      </c>
      <c r="F81" s="70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3" t="s">
        <v>212</v>
      </c>
      <c r="B82" s="44" t="s">
        <v>80</v>
      </c>
      <c r="C82" s="70" t="s">
        <v>24</v>
      </c>
      <c r="D82" s="70" t="s">
        <v>15</v>
      </c>
      <c r="E82" s="70" t="s">
        <v>65</v>
      </c>
      <c r="F82" s="70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5" t="s">
        <v>237</v>
      </c>
      <c r="B83" s="68" t="s">
        <v>80</v>
      </c>
      <c r="C83" s="94" t="s">
        <v>24</v>
      </c>
      <c r="D83" s="94" t="s">
        <v>16</v>
      </c>
      <c r="E83" s="97" t="s">
        <v>42</v>
      </c>
      <c r="F83" s="97" t="s">
        <v>43</v>
      </c>
      <c r="G83" s="60">
        <f>G84</f>
        <v>137.39</v>
      </c>
      <c r="H83" s="60">
        <f t="shared" si="1"/>
        <v>-125.20999999999998</v>
      </c>
      <c r="I83" s="60"/>
      <c r="J83" s="60">
        <f>J84</f>
        <v>12.18</v>
      </c>
    </row>
    <row r="84" spans="1:10" ht="12.75">
      <c r="A84" s="109" t="s">
        <v>27</v>
      </c>
      <c r="B84" s="68" t="s">
        <v>80</v>
      </c>
      <c r="C84" s="94" t="s">
        <v>24</v>
      </c>
      <c r="D84" s="94" t="s">
        <v>15</v>
      </c>
      <c r="E84" s="97" t="s">
        <v>42</v>
      </c>
      <c r="F84" s="97" t="s">
        <v>43</v>
      </c>
      <c r="G84" s="60">
        <f>G85</f>
        <v>137.39</v>
      </c>
      <c r="H84" s="60">
        <f t="shared" si="1"/>
        <v>-125.20999999999998</v>
      </c>
      <c r="I84" s="60"/>
      <c r="J84" s="60">
        <f>J85</f>
        <v>12.18</v>
      </c>
    </row>
    <row r="85" spans="1:10" ht="12.75">
      <c r="A85" s="109" t="s">
        <v>240</v>
      </c>
      <c r="B85" s="68" t="s">
        <v>80</v>
      </c>
      <c r="C85" s="94" t="s">
        <v>24</v>
      </c>
      <c r="D85" s="94" t="s">
        <v>15</v>
      </c>
      <c r="E85" s="97" t="s">
        <v>239</v>
      </c>
      <c r="F85" s="97" t="s">
        <v>43</v>
      </c>
      <c r="G85" s="60">
        <f>G86</f>
        <v>137.39</v>
      </c>
      <c r="H85" s="60">
        <f t="shared" si="1"/>
        <v>-125.20999999999998</v>
      </c>
      <c r="I85" s="60"/>
      <c r="J85" s="60">
        <f>J86</f>
        <v>12.18</v>
      </c>
    </row>
    <row r="86" spans="1:10" ht="25.5">
      <c r="A86" s="73" t="s">
        <v>47</v>
      </c>
      <c r="B86" s="44" t="s">
        <v>80</v>
      </c>
      <c r="C86" s="70" t="s">
        <v>24</v>
      </c>
      <c r="D86" s="70" t="s">
        <v>15</v>
      </c>
      <c r="E86" s="70" t="s">
        <v>130</v>
      </c>
      <c r="F86" s="70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3" t="s">
        <v>211</v>
      </c>
      <c r="B87" s="44" t="s">
        <v>80</v>
      </c>
      <c r="C87" s="70" t="s">
        <v>24</v>
      </c>
      <c r="D87" s="70" t="s">
        <v>15</v>
      </c>
      <c r="E87" s="70" t="s">
        <v>130</v>
      </c>
      <c r="F87" s="70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3" t="s">
        <v>212</v>
      </c>
      <c r="B88" s="44" t="s">
        <v>80</v>
      </c>
      <c r="C88" s="70" t="s">
        <v>24</v>
      </c>
      <c r="D88" s="70" t="s">
        <v>15</v>
      </c>
      <c r="E88" s="70" t="s">
        <v>130</v>
      </c>
      <c r="F88" s="70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3" t="s">
        <v>127</v>
      </c>
      <c r="B89" s="68" t="s">
        <v>80</v>
      </c>
      <c r="C89" s="94" t="s">
        <v>126</v>
      </c>
      <c r="D89" s="94" t="s">
        <v>16</v>
      </c>
      <c r="E89" s="94" t="s">
        <v>42</v>
      </c>
      <c r="F89" s="94" t="s">
        <v>43</v>
      </c>
      <c r="G89" s="60">
        <f>G90</f>
        <v>0</v>
      </c>
      <c r="H89" s="60">
        <f t="shared" si="1"/>
        <v>769.69</v>
      </c>
      <c r="I89" s="60"/>
      <c r="J89" s="60">
        <f>J90</f>
        <v>769.69</v>
      </c>
    </row>
    <row r="90" spans="1:10" ht="25.5">
      <c r="A90" s="73" t="s">
        <v>201</v>
      </c>
      <c r="B90" s="44" t="s">
        <v>80</v>
      </c>
      <c r="C90" s="70" t="s">
        <v>126</v>
      </c>
      <c r="D90" s="70" t="s">
        <v>23</v>
      </c>
      <c r="E90" s="70" t="s">
        <v>42</v>
      </c>
      <c r="F90" s="70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3" t="s">
        <v>243</v>
      </c>
      <c r="B91" s="44" t="s">
        <v>80</v>
      </c>
      <c r="C91" s="70" t="s">
        <v>126</v>
      </c>
      <c r="D91" s="70" t="s">
        <v>23</v>
      </c>
      <c r="E91" s="70" t="s">
        <v>242</v>
      </c>
      <c r="F91" s="70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3" t="s">
        <v>47</v>
      </c>
      <c r="B92" s="44" t="s">
        <v>80</v>
      </c>
      <c r="C92" s="70" t="s">
        <v>126</v>
      </c>
      <c r="D92" s="70" t="s">
        <v>23</v>
      </c>
      <c r="E92" s="70" t="s">
        <v>241</v>
      </c>
      <c r="F92" s="70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3" t="s">
        <v>211</v>
      </c>
      <c r="B93" s="44" t="s">
        <v>80</v>
      </c>
      <c r="C93" s="70" t="s">
        <v>126</v>
      </c>
      <c r="D93" s="70" t="s">
        <v>23</v>
      </c>
      <c r="E93" s="70" t="s">
        <v>241</v>
      </c>
      <c r="F93" s="70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1" t="s">
        <v>28</v>
      </c>
      <c r="B94" s="68"/>
      <c r="C94" s="68"/>
      <c r="D94" s="68"/>
      <c r="E94" s="68"/>
      <c r="F94" s="68"/>
      <c r="G94" s="60">
        <f>G8+G34+G42+G51+G64+G70+G89</f>
        <v>4554.74</v>
      </c>
      <c r="H94" s="60">
        <f>J94-G94</f>
        <v>-183.6800000000003</v>
      </c>
      <c r="I94" s="60"/>
      <c r="J94" s="60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2" customWidth="1"/>
    <col min="2" max="2" width="25.875" style="183" customWidth="1"/>
    <col min="3" max="3" width="95.00390625" style="184" customWidth="1"/>
    <col min="4" max="16384" width="9.125" style="170" customWidth="1"/>
  </cols>
  <sheetData>
    <row r="1" spans="1:3" s="1" customFormat="1" ht="37.5" customHeight="1">
      <c r="A1" s="333" t="s">
        <v>340</v>
      </c>
      <c r="B1" s="333"/>
      <c r="C1" s="333"/>
    </row>
    <row r="2" spans="1:3" s="154" customFormat="1" ht="18.75">
      <c r="A2" s="152"/>
      <c r="B2" s="152"/>
      <c r="C2" s="153"/>
    </row>
    <row r="3" spans="1:3" s="158" customFormat="1" ht="35.25" customHeight="1">
      <c r="A3" s="155" t="s">
        <v>261</v>
      </c>
      <c r="B3" s="156" t="s">
        <v>341</v>
      </c>
      <c r="C3" s="157" t="s">
        <v>342</v>
      </c>
    </row>
    <row r="4" spans="1:3" s="162" customFormat="1" ht="50.25" customHeight="1">
      <c r="A4" s="159">
        <v>1</v>
      </c>
      <c r="B4" s="160" t="s">
        <v>343</v>
      </c>
      <c r="C4" s="161" t="s">
        <v>344</v>
      </c>
    </row>
    <row r="5" spans="1:3" ht="63" customHeight="1">
      <c r="A5" s="159">
        <v>19</v>
      </c>
      <c r="B5" s="177" t="s">
        <v>379</v>
      </c>
      <c r="C5" s="161" t="s">
        <v>380</v>
      </c>
    </row>
    <row r="6" spans="1:3" ht="70.5" customHeight="1">
      <c r="A6" s="166">
        <v>20</v>
      </c>
      <c r="B6" s="178" t="s">
        <v>381</v>
      </c>
      <c r="C6" s="179" t="s">
        <v>211</v>
      </c>
    </row>
    <row r="7" spans="1:3" ht="51" customHeight="1">
      <c r="A7" s="166">
        <v>21</v>
      </c>
      <c r="B7" s="178" t="s">
        <v>382</v>
      </c>
      <c r="C7" s="186" t="s">
        <v>388</v>
      </c>
    </row>
    <row r="8" spans="1:3" s="162" customFormat="1" ht="48.75" customHeight="1">
      <c r="A8" s="163">
        <v>2</v>
      </c>
      <c r="B8" s="164" t="s">
        <v>345</v>
      </c>
      <c r="C8" s="165" t="s">
        <v>346</v>
      </c>
    </row>
    <row r="9" spans="1:3" s="162" customFormat="1" ht="93" customHeight="1">
      <c r="A9" s="166">
        <v>3</v>
      </c>
      <c r="B9" s="167" t="s">
        <v>347</v>
      </c>
      <c r="C9" s="168" t="s">
        <v>348</v>
      </c>
    </row>
    <row r="10" spans="1:3" s="162" customFormat="1" ht="102" customHeight="1">
      <c r="A10" s="166">
        <v>4</v>
      </c>
      <c r="B10" s="167" t="s">
        <v>349</v>
      </c>
      <c r="C10" s="168" t="s">
        <v>350</v>
      </c>
    </row>
    <row r="11" spans="1:3" s="162" customFormat="1" ht="98.25" customHeight="1">
      <c r="A11" s="166">
        <v>5</v>
      </c>
      <c r="B11" s="167" t="s">
        <v>351</v>
      </c>
      <c r="C11" s="168" t="s">
        <v>352</v>
      </c>
    </row>
    <row r="12" spans="1:3" s="154" customFormat="1" ht="45" customHeight="1">
      <c r="A12" s="163">
        <v>6</v>
      </c>
      <c r="B12" s="164" t="s">
        <v>353</v>
      </c>
      <c r="C12" s="165" t="s">
        <v>354</v>
      </c>
    </row>
    <row r="13" spans="1:3" ht="81.75" customHeight="1">
      <c r="A13" s="166">
        <v>7</v>
      </c>
      <c r="B13" s="167" t="s">
        <v>355</v>
      </c>
      <c r="C13" s="169" t="s">
        <v>356</v>
      </c>
    </row>
    <row r="14" spans="1:3" ht="82.5" customHeight="1">
      <c r="A14" s="166">
        <v>8</v>
      </c>
      <c r="B14" s="167" t="s">
        <v>357</v>
      </c>
      <c r="C14" s="169" t="s">
        <v>358</v>
      </c>
    </row>
    <row r="15" spans="1:3" ht="90" customHeight="1">
      <c r="A15" s="166">
        <v>9</v>
      </c>
      <c r="B15" s="167" t="s">
        <v>359</v>
      </c>
      <c r="C15" s="169" t="s">
        <v>360</v>
      </c>
    </row>
    <row r="16" spans="1:3" s="154" customFormat="1" ht="117.75" customHeight="1">
      <c r="A16" s="166">
        <v>10</v>
      </c>
      <c r="B16" s="167" t="s">
        <v>361</v>
      </c>
      <c r="C16" s="171" t="s">
        <v>362</v>
      </c>
    </row>
    <row r="17" spans="1:3" ht="81.75" customHeight="1">
      <c r="A17" s="166">
        <v>11</v>
      </c>
      <c r="B17" s="167" t="s">
        <v>363</v>
      </c>
      <c r="C17" s="171" t="s">
        <v>364</v>
      </c>
    </row>
    <row r="18" spans="1:3" s="154" customFormat="1" ht="45" customHeight="1">
      <c r="A18" s="163">
        <v>12</v>
      </c>
      <c r="B18" s="164" t="s">
        <v>365</v>
      </c>
      <c r="C18" s="165" t="s">
        <v>366</v>
      </c>
    </row>
    <row r="19" spans="1:3" ht="56.25">
      <c r="A19" s="166">
        <v>13</v>
      </c>
      <c r="B19" s="167" t="s">
        <v>367</v>
      </c>
      <c r="C19" s="169" t="s">
        <v>368</v>
      </c>
    </row>
    <row r="20" spans="1:3" ht="84.75" customHeight="1">
      <c r="A20" s="166">
        <v>14</v>
      </c>
      <c r="B20" s="167" t="s">
        <v>369</v>
      </c>
      <c r="C20" s="169" t="s">
        <v>370</v>
      </c>
    </row>
    <row r="21" spans="1:3" ht="96" customHeight="1">
      <c r="A21" s="166">
        <v>15</v>
      </c>
      <c r="B21" s="167" t="s">
        <v>371</v>
      </c>
      <c r="C21" s="172" t="s">
        <v>372</v>
      </c>
    </row>
    <row r="22" spans="1:3" s="154" customFormat="1" ht="58.5">
      <c r="A22" s="163">
        <v>16</v>
      </c>
      <c r="B22" s="173" t="s">
        <v>373</v>
      </c>
      <c r="C22" s="174" t="s">
        <v>374</v>
      </c>
    </row>
    <row r="23" spans="1:3" ht="106.5" customHeight="1">
      <c r="A23" s="166">
        <v>17</v>
      </c>
      <c r="B23" s="175" t="s">
        <v>375</v>
      </c>
      <c r="C23" s="176" t="s">
        <v>376</v>
      </c>
    </row>
    <row r="24" spans="1:3" ht="96.75" customHeight="1">
      <c r="A24" s="166">
        <v>18</v>
      </c>
      <c r="B24" s="175" t="s">
        <v>377</v>
      </c>
      <c r="C24" s="176" t="s">
        <v>378</v>
      </c>
    </row>
    <row r="25" spans="1:3" s="154" customFormat="1" ht="56.25" customHeight="1">
      <c r="A25" s="159">
        <v>22</v>
      </c>
      <c r="B25" s="160" t="s">
        <v>383</v>
      </c>
      <c r="C25" s="180" t="s">
        <v>270</v>
      </c>
    </row>
    <row r="26" spans="1:3" s="154" customFormat="1" ht="43.5" customHeight="1">
      <c r="A26" s="166">
        <v>23</v>
      </c>
      <c r="B26" s="167" t="s">
        <v>384</v>
      </c>
      <c r="C26" s="166" t="s">
        <v>385</v>
      </c>
    </row>
    <row r="27" spans="1:3" s="162" customFormat="1" ht="24" customHeight="1">
      <c r="A27" s="166">
        <v>24</v>
      </c>
      <c r="B27" s="167" t="s">
        <v>386</v>
      </c>
      <c r="C27" s="181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5:J20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1.125" style="0" customWidth="1"/>
    <col min="2" max="2" width="0" style="0" hidden="1" customWidth="1"/>
    <col min="3" max="3" width="5.375" style="0" customWidth="1"/>
    <col min="4" max="4" width="4.00390625" style="0" customWidth="1"/>
    <col min="5" max="5" width="11.625" style="0" customWidth="1"/>
    <col min="6" max="6" width="6.375" style="0" customWidth="1"/>
    <col min="7" max="7" width="13.875" style="0" customWidth="1"/>
  </cols>
  <sheetData>
    <row r="5" spans="1:10" ht="12.75">
      <c r="A5" s="311" t="s">
        <v>12</v>
      </c>
      <c r="B5" s="311" t="s">
        <v>13</v>
      </c>
      <c r="C5" s="311" t="s">
        <v>8</v>
      </c>
      <c r="D5" s="311" t="s">
        <v>9</v>
      </c>
      <c r="E5" s="311" t="s">
        <v>10</v>
      </c>
      <c r="F5" s="311" t="s">
        <v>11</v>
      </c>
      <c r="G5" s="149"/>
      <c r="H5" s="320" t="s">
        <v>408</v>
      </c>
      <c r="I5" s="314"/>
      <c r="J5" s="321"/>
    </row>
    <row r="6" spans="1:10" ht="31.5">
      <c r="A6" s="312"/>
      <c r="B6" s="312"/>
      <c r="C6" s="312"/>
      <c r="D6" s="312"/>
      <c r="E6" s="312"/>
      <c r="F6" s="312"/>
      <c r="G6" s="150" t="s">
        <v>93</v>
      </c>
      <c r="H6" s="255" t="s">
        <v>406</v>
      </c>
      <c r="I6" s="255" t="s">
        <v>409</v>
      </c>
      <c r="J6" s="256" t="s">
        <v>96</v>
      </c>
    </row>
    <row r="7" spans="1:10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8">
        <v>7</v>
      </c>
      <c r="H7" s="68" t="s">
        <v>416</v>
      </c>
      <c r="I7" s="68" t="s">
        <v>417</v>
      </c>
      <c r="J7" s="75">
        <v>9</v>
      </c>
    </row>
    <row r="8" spans="1:10" ht="16.5" customHeight="1">
      <c r="A8" s="85" t="s">
        <v>206</v>
      </c>
      <c r="B8" s="68" t="s">
        <v>80</v>
      </c>
      <c r="C8" s="68"/>
      <c r="D8" s="68"/>
      <c r="E8" s="68"/>
      <c r="F8" s="68"/>
      <c r="G8" s="60" t="e">
        <f>G34+#REF!+G60</f>
        <v>#REF!</v>
      </c>
      <c r="H8" s="60"/>
      <c r="I8" s="60"/>
      <c r="J8" s="60" t="e">
        <f>J34+#REF!+J60+#REF!</f>
        <v>#REF!</v>
      </c>
    </row>
    <row r="9" spans="1:10" ht="25.5">
      <c r="A9" s="85" t="s">
        <v>331</v>
      </c>
      <c r="B9" s="68" t="s">
        <v>80</v>
      </c>
      <c r="C9" s="68" t="s">
        <v>16</v>
      </c>
      <c r="D9" s="68" t="s">
        <v>16</v>
      </c>
      <c r="E9" s="151" t="s">
        <v>393</v>
      </c>
      <c r="F9" s="68" t="s">
        <v>43</v>
      </c>
      <c r="G9" s="60">
        <f>G10</f>
        <v>1998.96</v>
      </c>
      <c r="H9" s="60">
        <f>H10+H78+H127+H143+H179+H195</f>
        <v>3476.5</v>
      </c>
      <c r="I9" s="60">
        <f>J9-H9</f>
        <v>564.8599999999997</v>
      </c>
      <c r="J9" s="60">
        <f>J10+J78+J124+J141+J176+J192</f>
        <v>4041.3599999999997</v>
      </c>
    </row>
    <row r="10" spans="1:10" ht="12.75">
      <c r="A10" s="85" t="s">
        <v>207</v>
      </c>
      <c r="B10" s="68" t="s">
        <v>80</v>
      </c>
      <c r="C10" s="68" t="s">
        <v>15</v>
      </c>
      <c r="D10" s="68" t="s">
        <v>16</v>
      </c>
      <c r="E10" s="151" t="s">
        <v>393</v>
      </c>
      <c r="F10" s="68" t="s">
        <v>43</v>
      </c>
      <c r="G10" s="60">
        <f>G12+G34+G56+G60</f>
        <v>1998.96</v>
      </c>
      <c r="H10" s="60">
        <f>H11+H46+H69+H64</f>
        <v>1664.83</v>
      </c>
      <c r="I10" s="60">
        <f aca="true" t="shared" si="0" ref="I10:I81">J10-H10</f>
        <v>35.600000000000136</v>
      </c>
      <c r="J10" s="60">
        <f>J11+J45+J64+J68</f>
        <v>1700.43</v>
      </c>
    </row>
    <row r="11" spans="1:10" ht="51">
      <c r="A11" s="67" t="s">
        <v>336</v>
      </c>
      <c r="B11" s="68" t="s">
        <v>80</v>
      </c>
      <c r="C11" s="68" t="s">
        <v>15</v>
      </c>
      <c r="D11" s="68" t="s">
        <v>17</v>
      </c>
      <c r="E11" s="151" t="s">
        <v>393</v>
      </c>
      <c r="F11" s="151" t="s">
        <v>43</v>
      </c>
      <c r="G11" s="60"/>
      <c r="H11" s="60">
        <f>H16</f>
        <v>460.52</v>
      </c>
      <c r="I11" s="60">
        <f t="shared" si="0"/>
        <v>18.430000000000064</v>
      </c>
      <c r="J11" s="60">
        <f>J16</f>
        <v>478.95000000000005</v>
      </c>
    </row>
    <row r="12" spans="1:10" ht="25.5">
      <c r="A12" s="33" t="s">
        <v>270</v>
      </c>
      <c r="B12" s="132" t="s">
        <v>80</v>
      </c>
      <c r="C12" s="132" t="s">
        <v>15</v>
      </c>
      <c r="D12" s="132" t="s">
        <v>17</v>
      </c>
      <c r="E12" s="139" t="s">
        <v>309</v>
      </c>
      <c r="F12" s="139" t="s">
        <v>43</v>
      </c>
      <c r="G12" s="60">
        <f>G13+G22</f>
        <v>0</v>
      </c>
      <c r="H12" s="60"/>
      <c r="I12" s="60">
        <f t="shared" si="0"/>
        <v>388.34</v>
      </c>
      <c r="J12" s="25">
        <f>J13</f>
        <v>388.34</v>
      </c>
    </row>
    <row r="13" spans="1:10" ht="38.25">
      <c r="A13" s="143" t="s">
        <v>271</v>
      </c>
      <c r="B13" s="44" t="s">
        <v>80</v>
      </c>
      <c r="C13" s="44" t="s">
        <v>15</v>
      </c>
      <c r="D13" s="44" t="s">
        <v>17</v>
      </c>
      <c r="E13" s="187" t="s">
        <v>309</v>
      </c>
      <c r="F13" s="187" t="s">
        <v>43</v>
      </c>
      <c r="G13" s="25">
        <f aca="true" t="shared" si="1" ref="G13:J14">G14</f>
        <v>0</v>
      </c>
      <c r="H13" s="25"/>
      <c r="I13" s="60">
        <f t="shared" si="0"/>
        <v>388.34</v>
      </c>
      <c r="J13" s="25">
        <f t="shared" si="1"/>
        <v>388.34</v>
      </c>
    </row>
    <row r="14" spans="1:10" ht="38.25">
      <c r="A14" s="33" t="s">
        <v>272</v>
      </c>
      <c r="B14" s="132" t="s">
        <v>80</v>
      </c>
      <c r="C14" s="132" t="s">
        <v>15</v>
      </c>
      <c r="D14" s="132" t="s">
        <v>17</v>
      </c>
      <c r="E14" s="139" t="s">
        <v>309</v>
      </c>
      <c r="F14" s="187" t="s">
        <v>43</v>
      </c>
      <c r="G14" s="25">
        <f t="shared" si="1"/>
        <v>0</v>
      </c>
      <c r="H14" s="25"/>
      <c r="I14" s="60">
        <f t="shared" si="0"/>
        <v>388.34</v>
      </c>
      <c r="J14" s="25">
        <f t="shared" si="1"/>
        <v>388.34</v>
      </c>
    </row>
    <row r="15" spans="1:10" ht="51">
      <c r="A15" s="134" t="s">
        <v>211</v>
      </c>
      <c r="B15" s="132" t="s">
        <v>80</v>
      </c>
      <c r="C15" s="132" t="s">
        <v>15</v>
      </c>
      <c r="D15" s="132" t="s">
        <v>17</v>
      </c>
      <c r="E15" s="139" t="s">
        <v>309</v>
      </c>
      <c r="F15" s="187" t="s">
        <v>132</v>
      </c>
      <c r="G15" s="25">
        <v>0</v>
      </c>
      <c r="H15" s="25"/>
      <c r="I15" s="60">
        <f t="shared" si="0"/>
        <v>388.34</v>
      </c>
      <c r="J15" s="25">
        <v>388.34</v>
      </c>
    </row>
    <row r="16" spans="1:10" ht="25.5">
      <c r="A16" s="205" t="s">
        <v>421</v>
      </c>
      <c r="B16" s="206" t="s">
        <v>80</v>
      </c>
      <c r="C16" s="206" t="s">
        <v>15</v>
      </c>
      <c r="D16" s="206" t="s">
        <v>17</v>
      </c>
      <c r="E16" s="206" t="s">
        <v>383</v>
      </c>
      <c r="F16" s="206" t="s">
        <v>43</v>
      </c>
      <c r="G16" s="206"/>
      <c r="H16" s="207">
        <f>H18</f>
        <v>460.52</v>
      </c>
      <c r="I16" s="60">
        <f t="shared" si="0"/>
        <v>18.430000000000064</v>
      </c>
      <c r="J16" s="207">
        <f>J18</f>
        <v>478.95000000000005</v>
      </c>
    </row>
    <row r="17" spans="1:10" ht="25.5">
      <c r="A17" s="210" t="s">
        <v>422</v>
      </c>
      <c r="B17" s="211" t="s">
        <v>80</v>
      </c>
      <c r="C17" s="211" t="s">
        <v>15</v>
      </c>
      <c r="D17" s="211" t="s">
        <v>17</v>
      </c>
      <c r="E17" s="211" t="s">
        <v>423</v>
      </c>
      <c r="F17" s="211" t="s">
        <v>43</v>
      </c>
      <c r="G17" s="211"/>
      <c r="H17" s="212">
        <f>H18</f>
        <v>460.52</v>
      </c>
      <c r="I17" s="25">
        <f t="shared" si="0"/>
        <v>18.430000000000064</v>
      </c>
      <c r="J17" s="212">
        <f>J18</f>
        <v>478.95000000000005</v>
      </c>
    </row>
    <row r="18" spans="1:10" ht="25.5">
      <c r="A18" s="210" t="s">
        <v>390</v>
      </c>
      <c r="B18" s="211" t="s">
        <v>80</v>
      </c>
      <c r="C18" s="211" t="s">
        <v>15</v>
      </c>
      <c r="D18" s="211" t="s">
        <v>17</v>
      </c>
      <c r="E18" s="211" t="s">
        <v>384</v>
      </c>
      <c r="F18" s="211" t="s">
        <v>43</v>
      </c>
      <c r="G18" s="210"/>
      <c r="H18" s="212">
        <f>H19+H20</f>
        <v>460.52</v>
      </c>
      <c r="I18" s="25">
        <f t="shared" si="0"/>
        <v>18.430000000000064</v>
      </c>
      <c r="J18" s="212">
        <f>J19+J20</f>
        <v>478.95000000000005</v>
      </c>
    </row>
    <row r="19" spans="1:10" ht="25.5">
      <c r="A19" s="210" t="s">
        <v>391</v>
      </c>
      <c r="B19" s="211" t="s">
        <v>80</v>
      </c>
      <c r="C19" s="211" t="s">
        <v>15</v>
      </c>
      <c r="D19" s="211" t="s">
        <v>17</v>
      </c>
      <c r="E19" s="211" t="s">
        <v>384</v>
      </c>
      <c r="F19" s="211" t="s">
        <v>132</v>
      </c>
      <c r="G19" s="210"/>
      <c r="H19" s="212" t="s">
        <v>410</v>
      </c>
      <c r="I19" s="25">
        <f t="shared" si="0"/>
        <v>14.160000000000025</v>
      </c>
      <c r="J19" s="212">
        <v>367.86</v>
      </c>
    </row>
    <row r="20" spans="1:10" ht="76.5">
      <c r="A20" s="210" t="s">
        <v>389</v>
      </c>
      <c r="B20" s="211" t="s">
        <v>80</v>
      </c>
      <c r="C20" s="211" t="s">
        <v>15</v>
      </c>
      <c r="D20" s="211" t="s">
        <v>17</v>
      </c>
      <c r="E20" s="211" t="s">
        <v>384</v>
      </c>
      <c r="F20" s="211" t="s">
        <v>387</v>
      </c>
      <c r="G20" s="210"/>
      <c r="H20" s="212" t="s">
        <v>411</v>
      </c>
      <c r="I20" s="25">
        <f t="shared" si="0"/>
        <v>4.27000000000001</v>
      </c>
      <c r="J20" s="212">
        <v>111.09</v>
      </c>
    </row>
    <row r="21" spans="1:10" ht="76.5">
      <c r="A21" s="214" t="s">
        <v>199</v>
      </c>
      <c r="B21" s="215" t="s">
        <v>80</v>
      </c>
      <c r="C21" s="215" t="s">
        <v>15</v>
      </c>
      <c r="D21" s="215" t="s">
        <v>19</v>
      </c>
      <c r="E21" s="216" t="s">
        <v>42</v>
      </c>
      <c r="F21" s="216" t="s">
        <v>43</v>
      </c>
      <c r="G21" s="208"/>
      <c r="H21" s="208"/>
      <c r="I21" s="25">
        <f t="shared" si="0"/>
        <v>2350.23</v>
      </c>
      <c r="J21" s="208">
        <f>J22+J46</f>
        <v>2350.23</v>
      </c>
    </row>
    <row r="22" spans="1:10" ht="51">
      <c r="A22" s="217" t="s">
        <v>313</v>
      </c>
      <c r="B22" s="218" t="s">
        <v>80</v>
      </c>
      <c r="C22" s="218" t="s">
        <v>15</v>
      </c>
      <c r="D22" s="218" t="s">
        <v>19</v>
      </c>
      <c r="E22" s="219" t="s">
        <v>307</v>
      </c>
      <c r="F22" s="219" t="s">
        <v>43</v>
      </c>
      <c r="G22" s="208">
        <f>G23</f>
        <v>0</v>
      </c>
      <c r="H22" s="208"/>
      <c r="I22" s="25">
        <f t="shared" si="0"/>
        <v>1177.75</v>
      </c>
      <c r="J22" s="208">
        <f>J23</f>
        <v>1177.75</v>
      </c>
    </row>
    <row r="23" spans="1:10" ht="38.25">
      <c r="A23" s="220" t="s">
        <v>328</v>
      </c>
      <c r="B23" s="221" t="s">
        <v>80</v>
      </c>
      <c r="C23" s="221" t="s">
        <v>15</v>
      </c>
      <c r="D23" s="221" t="s">
        <v>19</v>
      </c>
      <c r="E23" s="222" t="s">
        <v>308</v>
      </c>
      <c r="F23" s="222" t="s">
        <v>43</v>
      </c>
      <c r="G23" s="213">
        <f>G24+G26+G27+G28+G29</f>
        <v>0</v>
      </c>
      <c r="H23" s="213"/>
      <c r="I23" s="25">
        <f t="shared" si="0"/>
        <v>1177.75</v>
      </c>
      <c r="J23" s="213">
        <f>J24+J26+J27+J28+J29</f>
        <v>1177.75</v>
      </c>
    </row>
    <row r="24" spans="1:10" ht="51">
      <c r="A24" s="223" t="s">
        <v>211</v>
      </c>
      <c r="B24" s="221" t="s">
        <v>80</v>
      </c>
      <c r="C24" s="221" t="s">
        <v>15</v>
      </c>
      <c r="D24" s="221" t="s">
        <v>19</v>
      </c>
      <c r="E24" s="222" t="s">
        <v>308</v>
      </c>
      <c r="F24" s="222" t="s">
        <v>132</v>
      </c>
      <c r="G24" s="213">
        <v>0</v>
      </c>
      <c r="H24" s="213"/>
      <c r="I24" s="25">
        <f t="shared" si="0"/>
        <v>862.83</v>
      </c>
      <c r="J24" s="213">
        <v>862.83</v>
      </c>
    </row>
    <row r="25" spans="1:10" ht="25.5">
      <c r="A25" s="224" t="s">
        <v>310</v>
      </c>
      <c r="B25" s="221" t="s">
        <v>80</v>
      </c>
      <c r="C25" s="221" t="s">
        <v>15</v>
      </c>
      <c r="D25" s="221" t="s">
        <v>19</v>
      </c>
      <c r="E25" s="222" t="s">
        <v>308</v>
      </c>
      <c r="F25" s="222" t="s">
        <v>311</v>
      </c>
      <c r="G25" s="213"/>
      <c r="H25" s="213"/>
      <c r="I25" s="25">
        <f t="shared" si="0"/>
        <v>0</v>
      </c>
      <c r="J25" s="213"/>
    </row>
    <row r="26" spans="1:10" ht="51">
      <c r="A26" s="224" t="s">
        <v>275</v>
      </c>
      <c r="B26" s="221" t="s">
        <v>80</v>
      </c>
      <c r="C26" s="221" t="s">
        <v>15</v>
      </c>
      <c r="D26" s="221" t="s">
        <v>19</v>
      </c>
      <c r="E26" s="222" t="s">
        <v>308</v>
      </c>
      <c r="F26" s="222" t="s">
        <v>142</v>
      </c>
      <c r="G26" s="213">
        <v>0</v>
      </c>
      <c r="H26" s="213"/>
      <c r="I26" s="25">
        <f t="shared" si="0"/>
        <v>45</v>
      </c>
      <c r="J26" s="213">
        <v>45</v>
      </c>
    </row>
    <row r="27" spans="1:10" ht="51">
      <c r="A27" s="224" t="s">
        <v>276</v>
      </c>
      <c r="B27" s="221" t="s">
        <v>80</v>
      </c>
      <c r="C27" s="221" t="s">
        <v>15</v>
      </c>
      <c r="D27" s="221" t="s">
        <v>19</v>
      </c>
      <c r="E27" s="222" t="s">
        <v>308</v>
      </c>
      <c r="F27" s="222" t="s">
        <v>133</v>
      </c>
      <c r="G27" s="213">
        <v>0</v>
      </c>
      <c r="H27" s="213"/>
      <c r="I27" s="25">
        <f t="shared" si="0"/>
        <v>221.72</v>
      </c>
      <c r="J27" s="213">
        <v>221.72</v>
      </c>
    </row>
    <row r="28" spans="1:10" ht="25.5">
      <c r="A28" s="224" t="s">
        <v>277</v>
      </c>
      <c r="B28" s="221" t="s">
        <v>80</v>
      </c>
      <c r="C28" s="221" t="s">
        <v>15</v>
      </c>
      <c r="D28" s="221" t="s">
        <v>19</v>
      </c>
      <c r="E28" s="222" t="s">
        <v>308</v>
      </c>
      <c r="F28" s="222" t="s">
        <v>141</v>
      </c>
      <c r="G28" s="213">
        <v>0</v>
      </c>
      <c r="H28" s="213"/>
      <c r="I28" s="25">
        <f t="shared" si="0"/>
        <v>33.56</v>
      </c>
      <c r="J28" s="213">
        <v>33.56</v>
      </c>
    </row>
    <row r="29" spans="1:10" ht="25.5">
      <c r="A29" s="224" t="s">
        <v>278</v>
      </c>
      <c r="B29" s="221" t="s">
        <v>80</v>
      </c>
      <c r="C29" s="221" t="s">
        <v>15</v>
      </c>
      <c r="D29" s="221" t="s">
        <v>19</v>
      </c>
      <c r="E29" s="222" t="s">
        <v>308</v>
      </c>
      <c r="F29" s="222" t="s">
        <v>140</v>
      </c>
      <c r="G29" s="213">
        <v>0</v>
      </c>
      <c r="H29" s="213"/>
      <c r="I29" s="25">
        <f t="shared" si="0"/>
        <v>14.64</v>
      </c>
      <c r="J29" s="213">
        <v>14.64</v>
      </c>
    </row>
    <row r="30" spans="1:10" ht="51">
      <c r="A30" s="225" t="s">
        <v>198</v>
      </c>
      <c r="B30" s="215" t="s">
        <v>80</v>
      </c>
      <c r="C30" s="215" t="s">
        <v>15</v>
      </c>
      <c r="D30" s="215" t="s">
        <v>17</v>
      </c>
      <c r="E30" s="215" t="s">
        <v>42</v>
      </c>
      <c r="F30" s="215" t="s">
        <v>43</v>
      </c>
      <c r="G30" s="208">
        <f aca="true" t="shared" si="2" ref="G30:J32">G31</f>
        <v>0</v>
      </c>
      <c r="H30" s="208"/>
      <c r="I30" s="25">
        <f t="shared" si="0"/>
        <v>0</v>
      </c>
      <c r="J30" s="208">
        <f t="shared" si="2"/>
        <v>0</v>
      </c>
    </row>
    <row r="31" spans="1:10" ht="63.75">
      <c r="A31" s="224" t="s">
        <v>209</v>
      </c>
      <c r="B31" s="226" t="s">
        <v>80</v>
      </c>
      <c r="C31" s="227" t="s">
        <v>15</v>
      </c>
      <c r="D31" s="227" t="s">
        <v>17</v>
      </c>
      <c r="E31" s="227" t="s">
        <v>208</v>
      </c>
      <c r="F31" s="227" t="s">
        <v>43</v>
      </c>
      <c r="G31" s="213">
        <f t="shared" si="2"/>
        <v>0</v>
      </c>
      <c r="H31" s="213"/>
      <c r="I31" s="25">
        <f t="shared" si="0"/>
        <v>0</v>
      </c>
      <c r="J31" s="213">
        <f t="shared" si="2"/>
        <v>0</v>
      </c>
    </row>
    <row r="32" spans="1:10" ht="12.75">
      <c r="A32" s="224" t="s">
        <v>210</v>
      </c>
      <c r="B32" s="226" t="s">
        <v>80</v>
      </c>
      <c r="C32" s="227" t="s">
        <v>15</v>
      </c>
      <c r="D32" s="227" t="s">
        <v>17</v>
      </c>
      <c r="E32" s="227" t="s">
        <v>60</v>
      </c>
      <c r="F32" s="227" t="s">
        <v>43</v>
      </c>
      <c r="G32" s="213">
        <f t="shared" si="2"/>
        <v>0</v>
      </c>
      <c r="H32" s="213"/>
      <c r="I32" s="25">
        <f t="shared" si="0"/>
        <v>0</v>
      </c>
      <c r="J32" s="213">
        <f t="shared" si="2"/>
        <v>0</v>
      </c>
    </row>
    <row r="33" spans="1:10" ht="51">
      <c r="A33" s="224" t="s">
        <v>211</v>
      </c>
      <c r="B33" s="226" t="s">
        <v>80</v>
      </c>
      <c r="C33" s="227" t="s">
        <v>15</v>
      </c>
      <c r="D33" s="227" t="s">
        <v>17</v>
      </c>
      <c r="E33" s="227" t="s">
        <v>60</v>
      </c>
      <c r="F33" s="227" t="s">
        <v>132</v>
      </c>
      <c r="G33" s="213">
        <v>0</v>
      </c>
      <c r="H33" s="213"/>
      <c r="I33" s="25">
        <f t="shared" si="0"/>
        <v>0</v>
      </c>
      <c r="J33" s="213">
        <v>0</v>
      </c>
    </row>
    <row r="34" spans="1:10" ht="63.75">
      <c r="A34" s="225" t="s">
        <v>216</v>
      </c>
      <c r="B34" s="215" t="s">
        <v>80</v>
      </c>
      <c r="C34" s="228" t="s">
        <v>15</v>
      </c>
      <c r="D34" s="228" t="s">
        <v>19</v>
      </c>
      <c r="E34" s="228" t="s">
        <v>42</v>
      </c>
      <c r="F34" s="228" t="s">
        <v>43</v>
      </c>
      <c r="G34" s="208">
        <f>G35+G38</f>
        <v>1983.96</v>
      </c>
      <c r="H34" s="208"/>
      <c r="I34" s="25">
        <f t="shared" si="0"/>
        <v>0</v>
      </c>
      <c r="J34" s="208">
        <f>J35+J38</f>
        <v>0</v>
      </c>
    </row>
    <row r="35" spans="1:10" ht="63.75">
      <c r="A35" s="224" t="s">
        <v>215</v>
      </c>
      <c r="B35" s="226" t="s">
        <v>80</v>
      </c>
      <c r="C35" s="227" t="s">
        <v>15</v>
      </c>
      <c r="D35" s="227" t="s">
        <v>19</v>
      </c>
      <c r="E35" s="227" t="s">
        <v>208</v>
      </c>
      <c r="F35" s="227" t="s">
        <v>43</v>
      </c>
      <c r="G35" s="213">
        <f aca="true" t="shared" si="3" ref="G35:J36">G36</f>
        <v>727</v>
      </c>
      <c r="H35" s="213"/>
      <c r="I35" s="25">
        <f t="shared" si="0"/>
        <v>0</v>
      </c>
      <c r="J35" s="213">
        <f t="shared" si="3"/>
        <v>0</v>
      </c>
    </row>
    <row r="36" spans="1:10" ht="25.5">
      <c r="A36" s="224" t="s">
        <v>214</v>
      </c>
      <c r="B36" s="226" t="s">
        <v>80</v>
      </c>
      <c r="C36" s="227" t="s">
        <v>15</v>
      </c>
      <c r="D36" s="227" t="s">
        <v>19</v>
      </c>
      <c r="E36" s="227" t="s">
        <v>60</v>
      </c>
      <c r="F36" s="227" t="s">
        <v>43</v>
      </c>
      <c r="G36" s="213">
        <f t="shared" si="3"/>
        <v>727</v>
      </c>
      <c r="H36" s="213"/>
      <c r="I36" s="25">
        <f t="shared" si="0"/>
        <v>0</v>
      </c>
      <c r="J36" s="213">
        <f t="shared" si="3"/>
        <v>0</v>
      </c>
    </row>
    <row r="37" spans="1:10" ht="51">
      <c r="A37" s="224" t="s">
        <v>211</v>
      </c>
      <c r="B37" s="226" t="s">
        <v>80</v>
      </c>
      <c r="C37" s="227" t="s">
        <v>15</v>
      </c>
      <c r="D37" s="227" t="s">
        <v>19</v>
      </c>
      <c r="E37" s="227" t="s">
        <v>60</v>
      </c>
      <c r="F37" s="227" t="s">
        <v>132</v>
      </c>
      <c r="G37" s="213">
        <v>727</v>
      </c>
      <c r="H37" s="213"/>
      <c r="I37" s="25">
        <f t="shared" si="0"/>
        <v>0</v>
      </c>
      <c r="J37" s="213">
        <v>0</v>
      </c>
    </row>
    <row r="38" spans="1:10" ht="12.75">
      <c r="A38" s="229" t="s">
        <v>41</v>
      </c>
      <c r="B38" s="215" t="s">
        <v>80</v>
      </c>
      <c r="C38" s="228" t="s">
        <v>15</v>
      </c>
      <c r="D38" s="228" t="s">
        <v>19</v>
      </c>
      <c r="E38" s="228" t="s">
        <v>58</v>
      </c>
      <c r="F38" s="228" t="s">
        <v>43</v>
      </c>
      <c r="G38" s="208">
        <f>G40+G41+G42+G43+G44</f>
        <v>1256.96</v>
      </c>
      <c r="H38" s="208"/>
      <c r="I38" s="25">
        <f t="shared" si="0"/>
        <v>0</v>
      </c>
      <c r="J38" s="208">
        <f>J40+J41+J42+J43+J44</f>
        <v>0</v>
      </c>
    </row>
    <row r="39" spans="1:10" ht="25.5">
      <c r="A39" s="224" t="s">
        <v>112</v>
      </c>
      <c r="B39" s="226" t="s">
        <v>80</v>
      </c>
      <c r="C39" s="227" t="s">
        <v>15</v>
      </c>
      <c r="D39" s="227" t="s">
        <v>19</v>
      </c>
      <c r="E39" s="227" t="s">
        <v>58</v>
      </c>
      <c r="F39" s="227" t="s">
        <v>43</v>
      </c>
      <c r="G39" s="213">
        <f>G40+G41+G42+G43+G44</f>
        <v>1256.96</v>
      </c>
      <c r="H39" s="213"/>
      <c r="I39" s="25">
        <f t="shared" si="0"/>
        <v>0</v>
      </c>
      <c r="J39" s="213">
        <f>J40+J41+J42+J43+J44</f>
        <v>0</v>
      </c>
    </row>
    <row r="40" spans="1:10" ht="51">
      <c r="A40" s="224" t="s">
        <v>211</v>
      </c>
      <c r="B40" s="226" t="s">
        <v>80</v>
      </c>
      <c r="C40" s="227" t="s">
        <v>15</v>
      </c>
      <c r="D40" s="227" t="s">
        <v>19</v>
      </c>
      <c r="E40" s="227" t="s">
        <v>58</v>
      </c>
      <c r="F40" s="227" t="s">
        <v>132</v>
      </c>
      <c r="G40" s="213">
        <v>972.15</v>
      </c>
      <c r="H40" s="213"/>
      <c r="I40" s="25">
        <f t="shared" si="0"/>
        <v>0</v>
      </c>
      <c r="J40" s="213">
        <v>0</v>
      </c>
    </row>
    <row r="41" spans="1:10" ht="38.25">
      <c r="A41" s="224" t="s">
        <v>144</v>
      </c>
      <c r="B41" s="226" t="s">
        <v>80</v>
      </c>
      <c r="C41" s="227" t="s">
        <v>15</v>
      </c>
      <c r="D41" s="227" t="s">
        <v>19</v>
      </c>
      <c r="E41" s="227" t="s">
        <v>58</v>
      </c>
      <c r="F41" s="227" t="s">
        <v>142</v>
      </c>
      <c r="G41" s="213">
        <v>45</v>
      </c>
      <c r="H41" s="213"/>
      <c r="I41" s="25">
        <f t="shared" si="0"/>
        <v>0</v>
      </c>
      <c r="J41" s="213">
        <v>0</v>
      </c>
    </row>
    <row r="42" spans="1:10" ht="51">
      <c r="A42" s="224" t="s">
        <v>212</v>
      </c>
      <c r="B42" s="226" t="s">
        <v>80</v>
      </c>
      <c r="C42" s="227" t="s">
        <v>15</v>
      </c>
      <c r="D42" s="227" t="s">
        <v>19</v>
      </c>
      <c r="E42" s="227" t="s">
        <v>58</v>
      </c>
      <c r="F42" s="227" t="s">
        <v>133</v>
      </c>
      <c r="G42" s="213">
        <v>191.61</v>
      </c>
      <c r="H42" s="213"/>
      <c r="I42" s="25">
        <f t="shared" si="0"/>
        <v>0</v>
      </c>
      <c r="J42" s="213">
        <v>0</v>
      </c>
    </row>
    <row r="43" spans="1:10" ht="25.5">
      <c r="A43" s="224" t="s">
        <v>145</v>
      </c>
      <c r="B43" s="226" t="s">
        <v>80</v>
      </c>
      <c r="C43" s="227" t="s">
        <v>15</v>
      </c>
      <c r="D43" s="227" t="s">
        <v>19</v>
      </c>
      <c r="E43" s="227" t="s">
        <v>58</v>
      </c>
      <c r="F43" s="227" t="s">
        <v>141</v>
      </c>
      <c r="G43" s="213">
        <v>33.56</v>
      </c>
      <c r="H43" s="213"/>
      <c r="I43" s="25">
        <f t="shared" si="0"/>
        <v>0</v>
      </c>
      <c r="J43" s="213">
        <v>0</v>
      </c>
    </row>
    <row r="44" spans="1:10" ht="25.5">
      <c r="A44" s="224" t="s">
        <v>213</v>
      </c>
      <c r="B44" s="226" t="s">
        <v>80</v>
      </c>
      <c r="C44" s="227" t="s">
        <v>15</v>
      </c>
      <c r="D44" s="227" t="s">
        <v>19</v>
      </c>
      <c r="E44" s="227" t="s">
        <v>58</v>
      </c>
      <c r="F44" s="227" t="s">
        <v>140</v>
      </c>
      <c r="G44" s="213">
        <v>14.64</v>
      </c>
      <c r="H44" s="213"/>
      <c r="I44" s="25">
        <f t="shared" si="0"/>
        <v>0</v>
      </c>
      <c r="J44" s="213">
        <v>0</v>
      </c>
    </row>
    <row r="45" spans="1:10" ht="76.5">
      <c r="A45" s="261" t="s">
        <v>199</v>
      </c>
      <c r="B45" s="215" t="s">
        <v>80</v>
      </c>
      <c r="C45" s="228" t="s">
        <v>15</v>
      </c>
      <c r="D45" s="228" t="s">
        <v>19</v>
      </c>
      <c r="E45" s="228" t="s">
        <v>393</v>
      </c>
      <c r="F45" s="228" t="s">
        <v>43</v>
      </c>
      <c r="G45" s="208"/>
      <c r="H45" s="208">
        <f>H46</f>
        <v>1189.31</v>
      </c>
      <c r="I45" s="60">
        <f t="shared" si="0"/>
        <v>-16.829999999999927</v>
      </c>
      <c r="J45" s="208">
        <f>J46</f>
        <v>1172.48</v>
      </c>
    </row>
    <row r="46" spans="1:10" ht="51">
      <c r="A46" s="230" t="s">
        <v>403</v>
      </c>
      <c r="B46" s="231">
        <v>801</v>
      </c>
      <c r="C46" s="226" t="s">
        <v>15</v>
      </c>
      <c r="D46" s="226" t="s">
        <v>19</v>
      </c>
      <c r="E46" s="226" t="s">
        <v>343</v>
      </c>
      <c r="F46" s="226" t="s">
        <v>43</v>
      </c>
      <c r="G46" s="224"/>
      <c r="H46" s="213">
        <f>H47+H51</f>
        <v>1189.31</v>
      </c>
      <c r="I46" s="25">
        <f t="shared" si="0"/>
        <v>-16.829999999999927</v>
      </c>
      <c r="J46" s="213">
        <f>J47+J51</f>
        <v>1172.48</v>
      </c>
    </row>
    <row r="47" spans="1:10" ht="38.25">
      <c r="A47" s="230" t="s">
        <v>328</v>
      </c>
      <c r="B47" s="226">
        <v>801</v>
      </c>
      <c r="C47" s="226" t="s">
        <v>15</v>
      </c>
      <c r="D47" s="226" t="s">
        <v>19</v>
      </c>
      <c r="E47" s="226" t="s">
        <v>379</v>
      </c>
      <c r="F47" s="226" t="s">
        <v>43</v>
      </c>
      <c r="G47" s="231"/>
      <c r="H47" s="213">
        <f>H48</f>
        <v>925.85</v>
      </c>
      <c r="I47" s="25">
        <f t="shared" si="0"/>
        <v>14.480000000000018</v>
      </c>
      <c r="J47" s="213">
        <f>J48</f>
        <v>940.33</v>
      </c>
    </row>
    <row r="48" spans="1:10" ht="25.5">
      <c r="A48" s="262" t="s">
        <v>424</v>
      </c>
      <c r="B48" s="226" t="s">
        <v>80</v>
      </c>
      <c r="C48" s="226" t="s">
        <v>15</v>
      </c>
      <c r="D48" s="226" t="s">
        <v>19</v>
      </c>
      <c r="E48" s="226" t="s">
        <v>379</v>
      </c>
      <c r="F48" s="226" t="s">
        <v>43</v>
      </c>
      <c r="G48" s="231"/>
      <c r="H48" s="213">
        <f>H49+H50</f>
        <v>925.85</v>
      </c>
      <c r="I48" s="25">
        <f t="shared" si="0"/>
        <v>14.480000000000018</v>
      </c>
      <c r="J48" s="213">
        <f>J49+J50</f>
        <v>940.33</v>
      </c>
    </row>
    <row r="49" spans="1:10" ht="25.5">
      <c r="A49" s="224" t="s">
        <v>391</v>
      </c>
      <c r="B49" s="226" t="s">
        <v>80</v>
      </c>
      <c r="C49" s="226" t="s">
        <v>15</v>
      </c>
      <c r="D49" s="226" t="s">
        <v>19</v>
      </c>
      <c r="E49" s="226" t="s">
        <v>381</v>
      </c>
      <c r="F49" s="226">
        <v>121</v>
      </c>
      <c r="G49" s="231"/>
      <c r="H49" s="213">
        <v>718.77</v>
      </c>
      <c r="I49" s="25">
        <f t="shared" si="0"/>
        <v>11.32000000000005</v>
      </c>
      <c r="J49" s="213">
        <v>730.09</v>
      </c>
    </row>
    <row r="50" spans="1:10" ht="76.5">
      <c r="A50" s="210" t="s">
        <v>389</v>
      </c>
      <c r="B50" s="226" t="s">
        <v>80</v>
      </c>
      <c r="C50" s="226" t="s">
        <v>15</v>
      </c>
      <c r="D50" s="226" t="s">
        <v>19</v>
      </c>
      <c r="E50" s="226" t="s">
        <v>381</v>
      </c>
      <c r="F50" s="226">
        <v>129</v>
      </c>
      <c r="G50" s="231"/>
      <c r="H50" s="213">
        <v>207.08</v>
      </c>
      <c r="I50" s="25">
        <f t="shared" si="0"/>
        <v>3.1599999999999966</v>
      </c>
      <c r="J50" s="213">
        <v>210.24</v>
      </c>
    </row>
    <row r="51" spans="1:10" ht="44.25">
      <c r="A51" s="224" t="s">
        <v>392</v>
      </c>
      <c r="B51" s="226" t="s">
        <v>80</v>
      </c>
      <c r="C51" s="226" t="s">
        <v>15</v>
      </c>
      <c r="D51" s="226" t="s">
        <v>19</v>
      </c>
      <c r="E51" s="226" t="s">
        <v>382</v>
      </c>
      <c r="F51" s="226" t="s">
        <v>43</v>
      </c>
      <c r="G51" s="231"/>
      <c r="H51" s="213">
        <f>H52+H53+H54+H55</f>
        <v>263.46</v>
      </c>
      <c r="I51" s="25">
        <f t="shared" si="0"/>
        <v>-31.309999999999974</v>
      </c>
      <c r="J51" s="213">
        <f>J52+J53+J54+J55</f>
        <v>232.15</v>
      </c>
    </row>
    <row r="52" spans="1:10" ht="51">
      <c r="A52" s="224" t="s">
        <v>275</v>
      </c>
      <c r="B52" s="226" t="s">
        <v>80</v>
      </c>
      <c r="C52" s="226" t="s">
        <v>15</v>
      </c>
      <c r="D52" s="226" t="s">
        <v>19</v>
      </c>
      <c r="E52" s="226" t="s">
        <v>382</v>
      </c>
      <c r="F52" s="226">
        <v>242</v>
      </c>
      <c r="G52" s="231"/>
      <c r="H52" s="213">
        <v>73.8</v>
      </c>
      <c r="I52" s="25">
        <f t="shared" si="0"/>
        <v>-73.8</v>
      </c>
      <c r="J52" s="213">
        <v>0</v>
      </c>
    </row>
    <row r="53" spans="1:10" ht="51">
      <c r="A53" s="224" t="s">
        <v>276</v>
      </c>
      <c r="B53" s="226" t="s">
        <v>80</v>
      </c>
      <c r="C53" s="226" t="s">
        <v>15</v>
      </c>
      <c r="D53" s="226" t="s">
        <v>19</v>
      </c>
      <c r="E53" s="226" t="s">
        <v>382</v>
      </c>
      <c r="F53" s="226">
        <v>244</v>
      </c>
      <c r="G53" s="231"/>
      <c r="H53" s="213">
        <v>102.73</v>
      </c>
      <c r="I53" s="25">
        <f t="shared" si="0"/>
        <v>44.290000000000006</v>
      </c>
      <c r="J53" s="213">
        <v>147.02</v>
      </c>
    </row>
    <row r="54" spans="1:10" ht="25.5">
      <c r="A54" s="224" t="s">
        <v>277</v>
      </c>
      <c r="B54" s="226" t="s">
        <v>80</v>
      </c>
      <c r="C54" s="226" t="s">
        <v>15</v>
      </c>
      <c r="D54" s="226" t="s">
        <v>19</v>
      </c>
      <c r="E54" s="226" t="s">
        <v>382</v>
      </c>
      <c r="F54" s="226">
        <v>851</v>
      </c>
      <c r="G54" s="231"/>
      <c r="H54" s="213">
        <v>44.57</v>
      </c>
      <c r="I54" s="25">
        <f t="shared" si="0"/>
        <v>0</v>
      </c>
      <c r="J54" s="213">
        <v>44.57</v>
      </c>
    </row>
    <row r="55" spans="1:10" ht="25.5">
      <c r="A55" s="224" t="s">
        <v>278</v>
      </c>
      <c r="B55" s="226" t="s">
        <v>80</v>
      </c>
      <c r="C55" s="226" t="s">
        <v>15</v>
      </c>
      <c r="D55" s="226" t="s">
        <v>19</v>
      </c>
      <c r="E55" s="226" t="s">
        <v>382</v>
      </c>
      <c r="F55" s="226">
        <v>852</v>
      </c>
      <c r="G55" s="231"/>
      <c r="H55" s="213">
        <v>42.36</v>
      </c>
      <c r="I55" s="25">
        <f t="shared" si="0"/>
        <v>-1.7999999999999972</v>
      </c>
      <c r="J55" s="213">
        <v>40.56</v>
      </c>
    </row>
    <row r="56" spans="1:10" ht="12.75">
      <c r="A56" s="232" t="s">
        <v>270</v>
      </c>
      <c r="B56" s="218" t="s">
        <v>80</v>
      </c>
      <c r="C56" s="233" t="s">
        <v>15</v>
      </c>
      <c r="D56" s="233" t="s">
        <v>16</v>
      </c>
      <c r="E56" s="233" t="s">
        <v>42</v>
      </c>
      <c r="F56" s="228" t="s">
        <v>43</v>
      </c>
      <c r="G56" s="208">
        <f aca="true" t="shared" si="4" ref="G56:J58">G57</f>
        <v>0</v>
      </c>
      <c r="H56" s="208"/>
      <c r="I56" s="25">
        <f t="shared" si="0"/>
        <v>15</v>
      </c>
      <c r="J56" s="208">
        <f t="shared" si="4"/>
        <v>15</v>
      </c>
    </row>
    <row r="57" spans="1:10" ht="38.25">
      <c r="A57" s="234" t="s">
        <v>271</v>
      </c>
      <c r="B57" s="221" t="s">
        <v>80</v>
      </c>
      <c r="C57" s="235" t="s">
        <v>15</v>
      </c>
      <c r="D57" s="235" t="s">
        <v>126</v>
      </c>
      <c r="E57" s="235" t="s">
        <v>280</v>
      </c>
      <c r="F57" s="227" t="s">
        <v>43</v>
      </c>
      <c r="G57" s="213">
        <f t="shared" si="4"/>
        <v>0</v>
      </c>
      <c r="H57" s="213"/>
      <c r="I57" s="25">
        <f t="shared" si="0"/>
        <v>15</v>
      </c>
      <c r="J57" s="213">
        <f t="shared" si="4"/>
        <v>15</v>
      </c>
    </row>
    <row r="58" spans="1:10" ht="25.5">
      <c r="A58" s="236" t="s">
        <v>45</v>
      </c>
      <c r="B58" s="221" t="s">
        <v>80</v>
      </c>
      <c r="C58" s="235" t="s">
        <v>15</v>
      </c>
      <c r="D58" s="235" t="s">
        <v>126</v>
      </c>
      <c r="E58" s="235" t="s">
        <v>280</v>
      </c>
      <c r="F58" s="227" t="s">
        <v>43</v>
      </c>
      <c r="G58" s="213">
        <f t="shared" si="4"/>
        <v>0</v>
      </c>
      <c r="H58" s="213"/>
      <c r="I58" s="25">
        <f t="shared" si="0"/>
        <v>15</v>
      </c>
      <c r="J58" s="213">
        <f t="shared" si="4"/>
        <v>15</v>
      </c>
    </row>
    <row r="59" spans="1:10" ht="12.75">
      <c r="A59" s="224" t="s">
        <v>217</v>
      </c>
      <c r="B59" s="221" t="s">
        <v>80</v>
      </c>
      <c r="C59" s="235" t="s">
        <v>15</v>
      </c>
      <c r="D59" s="235" t="s">
        <v>126</v>
      </c>
      <c r="E59" s="235" t="s">
        <v>280</v>
      </c>
      <c r="F59" s="227" t="s">
        <v>143</v>
      </c>
      <c r="G59" s="213">
        <v>0</v>
      </c>
      <c r="H59" s="213"/>
      <c r="I59" s="25">
        <f t="shared" si="0"/>
        <v>15</v>
      </c>
      <c r="J59" s="213">
        <v>15</v>
      </c>
    </row>
    <row r="60" spans="1:10" ht="12.75">
      <c r="A60" s="229" t="s">
        <v>219</v>
      </c>
      <c r="B60" s="226" t="s">
        <v>80</v>
      </c>
      <c r="C60" s="227" t="s">
        <v>15</v>
      </c>
      <c r="D60" s="227" t="s">
        <v>126</v>
      </c>
      <c r="E60" s="227" t="s">
        <v>42</v>
      </c>
      <c r="F60" s="227" t="s">
        <v>43</v>
      </c>
      <c r="G60" s="208">
        <f aca="true" t="shared" si="5" ref="G60:J62">G61</f>
        <v>15</v>
      </c>
      <c r="H60" s="208"/>
      <c r="I60" s="25">
        <f t="shared" si="0"/>
        <v>0</v>
      </c>
      <c r="J60" s="208">
        <f t="shared" si="5"/>
        <v>0</v>
      </c>
    </row>
    <row r="61" spans="1:10" ht="12.75">
      <c r="A61" s="224" t="s">
        <v>103</v>
      </c>
      <c r="B61" s="226" t="s">
        <v>80</v>
      </c>
      <c r="C61" s="227" t="s">
        <v>15</v>
      </c>
      <c r="D61" s="227" t="s">
        <v>126</v>
      </c>
      <c r="E61" s="227" t="s">
        <v>218</v>
      </c>
      <c r="F61" s="227" t="s">
        <v>43</v>
      </c>
      <c r="G61" s="213">
        <f t="shared" si="5"/>
        <v>15</v>
      </c>
      <c r="H61" s="213"/>
      <c r="I61" s="25">
        <f t="shared" si="0"/>
        <v>0</v>
      </c>
      <c r="J61" s="213">
        <f t="shared" si="5"/>
        <v>0</v>
      </c>
    </row>
    <row r="62" spans="1:10" ht="25.5">
      <c r="A62" s="224" t="s">
        <v>45</v>
      </c>
      <c r="B62" s="226" t="s">
        <v>80</v>
      </c>
      <c r="C62" s="227" t="s">
        <v>15</v>
      </c>
      <c r="D62" s="227" t="s">
        <v>126</v>
      </c>
      <c r="E62" s="227" t="s">
        <v>102</v>
      </c>
      <c r="F62" s="227" t="s">
        <v>43</v>
      </c>
      <c r="G62" s="213">
        <f t="shared" si="5"/>
        <v>15</v>
      </c>
      <c r="H62" s="213"/>
      <c r="I62" s="25">
        <f t="shared" si="0"/>
        <v>0</v>
      </c>
      <c r="J62" s="213">
        <f t="shared" si="5"/>
        <v>0</v>
      </c>
    </row>
    <row r="63" spans="1:10" ht="12.75">
      <c r="A63" s="224" t="s">
        <v>217</v>
      </c>
      <c r="B63" s="226" t="s">
        <v>80</v>
      </c>
      <c r="C63" s="227" t="s">
        <v>15</v>
      </c>
      <c r="D63" s="227" t="s">
        <v>126</v>
      </c>
      <c r="E63" s="227" t="s">
        <v>102</v>
      </c>
      <c r="F63" s="227" t="s">
        <v>143</v>
      </c>
      <c r="G63" s="213">
        <v>15</v>
      </c>
      <c r="H63" s="213"/>
      <c r="I63" s="25">
        <f t="shared" si="0"/>
        <v>0</v>
      </c>
      <c r="J63" s="213">
        <v>0</v>
      </c>
    </row>
    <row r="64" spans="1:10" ht="25.5">
      <c r="A64" s="229" t="s">
        <v>173</v>
      </c>
      <c r="B64" s="215" t="s">
        <v>80</v>
      </c>
      <c r="C64" s="228" t="s">
        <v>15</v>
      </c>
      <c r="D64" s="228" t="s">
        <v>20</v>
      </c>
      <c r="E64" s="228" t="s">
        <v>393</v>
      </c>
      <c r="F64" s="228" t="s">
        <v>43</v>
      </c>
      <c r="G64" s="208"/>
      <c r="H64" s="208">
        <f>H65</f>
        <v>0</v>
      </c>
      <c r="I64" s="60">
        <f t="shared" si="0"/>
        <v>39</v>
      </c>
      <c r="J64" s="208">
        <f>J65</f>
        <v>39</v>
      </c>
    </row>
    <row r="65" spans="1:10" ht="12.75">
      <c r="A65" s="263" t="s">
        <v>270</v>
      </c>
      <c r="B65" s="215" t="s">
        <v>80</v>
      </c>
      <c r="C65" s="228" t="s">
        <v>15</v>
      </c>
      <c r="D65" s="228" t="s">
        <v>20</v>
      </c>
      <c r="E65" s="228" t="s">
        <v>383</v>
      </c>
      <c r="F65" s="228" t="s">
        <v>43</v>
      </c>
      <c r="G65" s="208"/>
      <c r="H65" s="208">
        <f>H66</f>
        <v>0</v>
      </c>
      <c r="I65" s="60">
        <f t="shared" si="0"/>
        <v>39</v>
      </c>
      <c r="J65" s="208">
        <f>J66</f>
        <v>39</v>
      </c>
    </row>
    <row r="66" spans="1:10" ht="25.5">
      <c r="A66" s="224" t="s">
        <v>425</v>
      </c>
      <c r="B66" s="226" t="s">
        <v>80</v>
      </c>
      <c r="C66" s="227" t="s">
        <v>15</v>
      </c>
      <c r="D66" s="227" t="s">
        <v>20</v>
      </c>
      <c r="E66" s="227" t="s">
        <v>414</v>
      </c>
      <c r="F66" s="227" t="s">
        <v>43</v>
      </c>
      <c r="G66" s="213"/>
      <c r="H66" s="213">
        <f>H67</f>
        <v>0</v>
      </c>
      <c r="I66" s="25">
        <f t="shared" si="0"/>
        <v>39</v>
      </c>
      <c r="J66" s="213">
        <f>J67</f>
        <v>39</v>
      </c>
    </row>
    <row r="67" spans="1:10" ht="12.75">
      <c r="A67" s="224" t="s">
        <v>418</v>
      </c>
      <c r="B67" s="226" t="s">
        <v>80</v>
      </c>
      <c r="C67" s="227" t="s">
        <v>15</v>
      </c>
      <c r="D67" s="227" t="s">
        <v>20</v>
      </c>
      <c r="E67" s="227" t="s">
        <v>414</v>
      </c>
      <c r="F67" s="227" t="s">
        <v>415</v>
      </c>
      <c r="G67" s="213"/>
      <c r="H67" s="213">
        <v>0</v>
      </c>
      <c r="I67" s="25">
        <f t="shared" si="0"/>
        <v>39</v>
      </c>
      <c r="J67" s="213">
        <v>39</v>
      </c>
    </row>
    <row r="68" spans="1:10" ht="25.5">
      <c r="A68" s="264" t="s">
        <v>426</v>
      </c>
      <c r="B68" s="215" t="s">
        <v>80</v>
      </c>
      <c r="C68" s="228" t="s">
        <v>15</v>
      </c>
      <c r="D68" s="228" t="s">
        <v>126</v>
      </c>
      <c r="E68" s="228" t="s">
        <v>393</v>
      </c>
      <c r="F68" s="228" t="s">
        <v>43</v>
      </c>
      <c r="G68" s="208"/>
      <c r="H68" s="208">
        <f>H69</f>
        <v>15</v>
      </c>
      <c r="I68" s="60">
        <f t="shared" si="0"/>
        <v>-5</v>
      </c>
      <c r="J68" s="208">
        <f>J69</f>
        <v>10</v>
      </c>
    </row>
    <row r="69" spans="1:10" ht="12.75">
      <c r="A69" s="232" t="s">
        <v>270</v>
      </c>
      <c r="B69" s="215" t="s">
        <v>80</v>
      </c>
      <c r="C69" s="228" t="s">
        <v>15</v>
      </c>
      <c r="D69" s="228" t="s">
        <v>126</v>
      </c>
      <c r="E69" s="228" t="s">
        <v>383</v>
      </c>
      <c r="F69" s="228" t="s">
        <v>43</v>
      </c>
      <c r="G69" s="208"/>
      <c r="H69" s="208">
        <f>H70</f>
        <v>15</v>
      </c>
      <c r="I69" s="60">
        <f t="shared" si="0"/>
        <v>-5</v>
      </c>
      <c r="J69" s="208">
        <f>J70</f>
        <v>10</v>
      </c>
    </row>
    <row r="70" spans="1:10" ht="25.5">
      <c r="A70" s="236" t="s">
        <v>45</v>
      </c>
      <c r="B70" s="226" t="s">
        <v>80</v>
      </c>
      <c r="C70" s="227" t="s">
        <v>15</v>
      </c>
      <c r="D70" s="227" t="s">
        <v>126</v>
      </c>
      <c r="E70" s="227" t="s">
        <v>386</v>
      </c>
      <c r="F70" s="227" t="s">
        <v>43</v>
      </c>
      <c r="G70" s="213"/>
      <c r="H70" s="213">
        <f>H71</f>
        <v>15</v>
      </c>
      <c r="I70" s="25">
        <f t="shared" si="0"/>
        <v>-5</v>
      </c>
      <c r="J70" s="213">
        <f>J71</f>
        <v>10</v>
      </c>
    </row>
    <row r="71" spans="1:10" ht="12.75">
      <c r="A71" s="236" t="s">
        <v>217</v>
      </c>
      <c r="B71" s="226" t="s">
        <v>80</v>
      </c>
      <c r="C71" s="227" t="s">
        <v>15</v>
      </c>
      <c r="D71" s="227" t="s">
        <v>126</v>
      </c>
      <c r="E71" s="227" t="s">
        <v>386</v>
      </c>
      <c r="F71" s="227" t="s">
        <v>143</v>
      </c>
      <c r="G71" s="213"/>
      <c r="H71" s="213">
        <v>15</v>
      </c>
      <c r="I71" s="25">
        <f t="shared" si="0"/>
        <v>-5</v>
      </c>
      <c r="J71" s="213">
        <v>10</v>
      </c>
    </row>
    <row r="72" spans="1:10" ht="12.75">
      <c r="A72" s="224" t="s">
        <v>217</v>
      </c>
      <c r="B72" s="226"/>
      <c r="C72" s="227"/>
      <c r="D72" s="227"/>
      <c r="E72" s="227"/>
      <c r="F72" s="227"/>
      <c r="G72" s="213"/>
      <c r="H72" s="213"/>
      <c r="I72" s="60">
        <f t="shared" si="0"/>
        <v>0</v>
      </c>
      <c r="J72" s="213"/>
    </row>
    <row r="73" spans="1:10" ht="12.75">
      <c r="A73" s="232" t="s">
        <v>270</v>
      </c>
      <c r="B73" s="215" t="s">
        <v>80</v>
      </c>
      <c r="C73" s="228" t="s">
        <v>17</v>
      </c>
      <c r="D73" s="228" t="s">
        <v>16</v>
      </c>
      <c r="E73" s="228" t="s">
        <v>315</v>
      </c>
      <c r="F73" s="228" t="s">
        <v>43</v>
      </c>
      <c r="G73" s="208">
        <f>G74</f>
        <v>0</v>
      </c>
      <c r="H73" s="208"/>
      <c r="I73" s="60">
        <f t="shared" si="0"/>
        <v>60.6</v>
      </c>
      <c r="J73" s="208">
        <f>J74</f>
        <v>60.6</v>
      </c>
    </row>
    <row r="74" spans="1:10" ht="25.5">
      <c r="A74" s="237" t="s">
        <v>57</v>
      </c>
      <c r="B74" s="226" t="s">
        <v>80</v>
      </c>
      <c r="C74" s="227" t="s">
        <v>17</v>
      </c>
      <c r="D74" s="227" t="s">
        <v>18</v>
      </c>
      <c r="E74" s="227" t="s">
        <v>258</v>
      </c>
      <c r="F74" s="227" t="s">
        <v>43</v>
      </c>
      <c r="G74" s="213">
        <f>G75</f>
        <v>0</v>
      </c>
      <c r="H74" s="213"/>
      <c r="I74" s="60">
        <f t="shared" si="0"/>
        <v>60.6</v>
      </c>
      <c r="J74" s="213">
        <f>J75</f>
        <v>60.6</v>
      </c>
    </row>
    <row r="75" spans="1:10" ht="38.25">
      <c r="A75" s="236" t="s">
        <v>61</v>
      </c>
      <c r="B75" s="226" t="s">
        <v>80</v>
      </c>
      <c r="C75" s="227" t="s">
        <v>17</v>
      </c>
      <c r="D75" s="227" t="s">
        <v>18</v>
      </c>
      <c r="E75" s="227" t="s">
        <v>314</v>
      </c>
      <c r="F75" s="227" t="s">
        <v>43</v>
      </c>
      <c r="G75" s="213">
        <f>G76+G77</f>
        <v>0</v>
      </c>
      <c r="H75" s="213"/>
      <c r="I75" s="60">
        <f t="shared" si="0"/>
        <v>60.6</v>
      </c>
      <c r="J75" s="213">
        <f>J76+J77</f>
        <v>60.6</v>
      </c>
    </row>
    <row r="76" spans="1:10" ht="51">
      <c r="A76" s="210" t="s">
        <v>211</v>
      </c>
      <c r="B76" s="226" t="s">
        <v>80</v>
      </c>
      <c r="C76" s="227" t="s">
        <v>17</v>
      </c>
      <c r="D76" s="227" t="s">
        <v>18</v>
      </c>
      <c r="E76" s="227" t="s">
        <v>314</v>
      </c>
      <c r="F76" s="227" t="s">
        <v>132</v>
      </c>
      <c r="G76" s="213">
        <v>0</v>
      </c>
      <c r="H76" s="213"/>
      <c r="I76" s="60">
        <f t="shared" si="0"/>
        <v>58.2</v>
      </c>
      <c r="J76" s="213">
        <v>58.2</v>
      </c>
    </row>
    <row r="77" spans="1:10" ht="51">
      <c r="A77" s="224" t="s">
        <v>276</v>
      </c>
      <c r="B77" s="226" t="s">
        <v>80</v>
      </c>
      <c r="C77" s="227" t="s">
        <v>17</v>
      </c>
      <c r="D77" s="227" t="s">
        <v>18</v>
      </c>
      <c r="E77" s="227" t="s">
        <v>314</v>
      </c>
      <c r="F77" s="227" t="s">
        <v>133</v>
      </c>
      <c r="G77" s="213">
        <v>0</v>
      </c>
      <c r="H77" s="213"/>
      <c r="I77" s="60">
        <f t="shared" si="0"/>
        <v>2.4</v>
      </c>
      <c r="J77" s="213">
        <v>2.4</v>
      </c>
    </row>
    <row r="78" spans="1:10" ht="25.5">
      <c r="A78" s="195" t="s">
        <v>57</v>
      </c>
      <c r="B78" s="226" t="s">
        <v>80</v>
      </c>
      <c r="C78" s="215" t="s">
        <v>17</v>
      </c>
      <c r="D78" s="215" t="s">
        <v>18</v>
      </c>
      <c r="E78" s="215" t="s">
        <v>393</v>
      </c>
      <c r="F78" s="228" t="s">
        <v>43</v>
      </c>
      <c r="G78" s="208"/>
      <c r="H78" s="208">
        <f>H79</f>
        <v>60.9</v>
      </c>
      <c r="I78" s="60">
        <f t="shared" si="0"/>
        <v>4.199999999999996</v>
      </c>
      <c r="J78" s="208">
        <f>J79</f>
        <v>65.1</v>
      </c>
    </row>
    <row r="79" spans="1:10" ht="51">
      <c r="A79" s="230" t="s">
        <v>403</v>
      </c>
      <c r="B79" s="226" t="s">
        <v>80</v>
      </c>
      <c r="C79" s="227" t="s">
        <v>17</v>
      </c>
      <c r="D79" s="227" t="s">
        <v>18</v>
      </c>
      <c r="E79" s="238" t="s">
        <v>343</v>
      </c>
      <c r="F79" s="227" t="s">
        <v>43</v>
      </c>
      <c r="G79" s="208"/>
      <c r="H79" s="213">
        <f>H80</f>
        <v>60.9</v>
      </c>
      <c r="I79" s="25">
        <f t="shared" si="0"/>
        <v>4.199999999999996</v>
      </c>
      <c r="J79" s="213">
        <f>J80</f>
        <v>65.1</v>
      </c>
    </row>
    <row r="80" spans="1:10" ht="51">
      <c r="A80" s="239" t="s">
        <v>412</v>
      </c>
      <c r="B80" s="226" t="s">
        <v>80</v>
      </c>
      <c r="C80" s="227" t="s">
        <v>17</v>
      </c>
      <c r="D80" s="227" t="s">
        <v>18</v>
      </c>
      <c r="E80" s="238" t="s">
        <v>345</v>
      </c>
      <c r="F80" s="227" t="s">
        <v>43</v>
      </c>
      <c r="G80" s="208"/>
      <c r="H80" s="213">
        <f>H81</f>
        <v>60.9</v>
      </c>
      <c r="I80" s="25">
        <f t="shared" si="0"/>
        <v>4.199999999999996</v>
      </c>
      <c r="J80" s="213">
        <f>J81</f>
        <v>65.1</v>
      </c>
    </row>
    <row r="81" spans="1:10" ht="51">
      <c r="A81" s="230" t="s">
        <v>427</v>
      </c>
      <c r="B81" s="226" t="s">
        <v>80</v>
      </c>
      <c r="C81" s="226" t="s">
        <v>17</v>
      </c>
      <c r="D81" s="226" t="s">
        <v>18</v>
      </c>
      <c r="E81" s="226" t="s">
        <v>394</v>
      </c>
      <c r="F81" s="227" t="s">
        <v>43</v>
      </c>
      <c r="G81" s="213"/>
      <c r="H81" s="213">
        <f>H82+H83+H84</f>
        <v>60.9</v>
      </c>
      <c r="I81" s="25">
        <f t="shared" si="0"/>
        <v>4.199999999999996</v>
      </c>
      <c r="J81" s="213">
        <f>J82+J83+J84</f>
        <v>65.1</v>
      </c>
    </row>
    <row r="82" spans="1:10" ht="25.5">
      <c r="A82" s="230" t="s">
        <v>391</v>
      </c>
      <c r="B82" s="226" t="s">
        <v>80</v>
      </c>
      <c r="C82" s="226" t="s">
        <v>17</v>
      </c>
      <c r="D82" s="226" t="s">
        <v>18</v>
      </c>
      <c r="E82" s="226" t="s">
        <v>394</v>
      </c>
      <c r="F82" s="227" t="s">
        <v>132</v>
      </c>
      <c r="G82" s="213"/>
      <c r="H82" s="213">
        <v>45.48</v>
      </c>
      <c r="I82" s="25">
        <f aca="true" t="shared" si="6" ref="I82:I150">J82-H82</f>
        <v>2.780000000000001</v>
      </c>
      <c r="J82" s="213">
        <v>48.26</v>
      </c>
    </row>
    <row r="83" spans="1:10" ht="76.5">
      <c r="A83" s="210" t="s">
        <v>389</v>
      </c>
      <c r="B83" s="226" t="s">
        <v>80</v>
      </c>
      <c r="C83" s="226" t="s">
        <v>17</v>
      </c>
      <c r="D83" s="226" t="s">
        <v>18</v>
      </c>
      <c r="E83" s="226" t="s">
        <v>394</v>
      </c>
      <c r="F83" s="227" t="s">
        <v>387</v>
      </c>
      <c r="G83" s="213"/>
      <c r="H83" s="213">
        <v>13.74</v>
      </c>
      <c r="I83" s="25">
        <f t="shared" si="6"/>
        <v>0.9000000000000004</v>
      </c>
      <c r="J83" s="213">
        <v>14.64</v>
      </c>
    </row>
    <row r="84" spans="1:10" ht="51">
      <c r="A84" s="224" t="s">
        <v>276</v>
      </c>
      <c r="B84" s="226" t="s">
        <v>80</v>
      </c>
      <c r="C84" s="226" t="s">
        <v>17</v>
      </c>
      <c r="D84" s="226" t="s">
        <v>18</v>
      </c>
      <c r="E84" s="226" t="s">
        <v>394</v>
      </c>
      <c r="F84" s="227" t="s">
        <v>133</v>
      </c>
      <c r="G84" s="213"/>
      <c r="H84" s="213">
        <v>1.68</v>
      </c>
      <c r="I84" s="25">
        <f t="shared" si="6"/>
        <v>0.5200000000000002</v>
      </c>
      <c r="J84" s="213">
        <v>2.2</v>
      </c>
    </row>
    <row r="85" spans="1:10" ht="12.75">
      <c r="A85" s="225" t="s">
        <v>220</v>
      </c>
      <c r="B85" s="215" t="s">
        <v>80</v>
      </c>
      <c r="C85" s="228" t="s">
        <v>17</v>
      </c>
      <c r="D85" s="228" t="s">
        <v>16</v>
      </c>
      <c r="E85" s="228" t="s">
        <v>42</v>
      </c>
      <c r="F85" s="228" t="s">
        <v>43</v>
      </c>
      <c r="G85" s="208">
        <f aca="true" t="shared" si="7" ref="G85:J86">G86</f>
        <v>54.400000000000006</v>
      </c>
      <c r="H85" s="208"/>
      <c r="I85" s="60">
        <f t="shared" si="6"/>
        <v>0</v>
      </c>
      <c r="J85" s="208">
        <f t="shared" si="7"/>
        <v>0</v>
      </c>
    </row>
    <row r="86" spans="1:10" ht="25.5">
      <c r="A86" s="240" t="s">
        <v>57</v>
      </c>
      <c r="B86" s="226" t="s">
        <v>80</v>
      </c>
      <c r="C86" s="227" t="s">
        <v>17</v>
      </c>
      <c r="D86" s="227" t="s">
        <v>18</v>
      </c>
      <c r="E86" s="227" t="s">
        <v>316</v>
      </c>
      <c r="F86" s="227" t="s">
        <v>43</v>
      </c>
      <c r="G86" s="213">
        <f t="shared" si="7"/>
        <v>54.400000000000006</v>
      </c>
      <c r="H86" s="213"/>
      <c r="I86" s="60">
        <f t="shared" si="6"/>
        <v>0</v>
      </c>
      <c r="J86" s="213">
        <f t="shared" si="7"/>
        <v>0</v>
      </c>
    </row>
    <row r="87" spans="1:10" ht="38.25">
      <c r="A87" s="241" t="s">
        <v>61</v>
      </c>
      <c r="B87" s="226" t="s">
        <v>80</v>
      </c>
      <c r="C87" s="227" t="s">
        <v>17</v>
      </c>
      <c r="D87" s="227" t="s">
        <v>18</v>
      </c>
      <c r="E87" s="227" t="s">
        <v>317</v>
      </c>
      <c r="F87" s="227" t="s">
        <v>43</v>
      </c>
      <c r="G87" s="213">
        <f>G91+G92</f>
        <v>54.400000000000006</v>
      </c>
      <c r="H87" s="213"/>
      <c r="I87" s="60">
        <f t="shared" si="6"/>
        <v>0</v>
      </c>
      <c r="J87" s="213">
        <f>J91+J92</f>
        <v>0</v>
      </c>
    </row>
    <row r="88" spans="1:10" ht="25.5">
      <c r="A88" s="229" t="s">
        <v>70</v>
      </c>
      <c r="B88" s="226" t="s">
        <v>80</v>
      </c>
      <c r="C88" s="227" t="s">
        <v>19</v>
      </c>
      <c r="D88" s="227" t="s">
        <v>56</v>
      </c>
      <c r="E88" s="227" t="s">
        <v>42</v>
      </c>
      <c r="F88" s="227" t="s">
        <v>43</v>
      </c>
      <c r="G88" s="208">
        <f aca="true" t="shared" si="8" ref="G88:J89">G89</f>
        <v>0</v>
      </c>
      <c r="H88" s="208"/>
      <c r="I88" s="60">
        <f t="shared" si="6"/>
        <v>0</v>
      </c>
      <c r="J88" s="208">
        <f t="shared" si="8"/>
        <v>0</v>
      </c>
    </row>
    <row r="89" spans="1:10" ht="38.25">
      <c r="A89" s="224" t="s">
        <v>113</v>
      </c>
      <c r="B89" s="226" t="s">
        <v>80</v>
      </c>
      <c r="C89" s="227" t="s">
        <v>19</v>
      </c>
      <c r="D89" s="227" t="s">
        <v>56</v>
      </c>
      <c r="E89" s="227" t="s">
        <v>101</v>
      </c>
      <c r="F89" s="227" t="s">
        <v>43</v>
      </c>
      <c r="G89" s="213">
        <f t="shared" si="8"/>
        <v>0</v>
      </c>
      <c r="H89" s="213"/>
      <c r="I89" s="60">
        <f t="shared" si="6"/>
        <v>0</v>
      </c>
      <c r="J89" s="213">
        <f t="shared" si="8"/>
        <v>0</v>
      </c>
    </row>
    <row r="90" spans="1:10" ht="25.5">
      <c r="A90" s="224" t="s">
        <v>112</v>
      </c>
      <c r="B90" s="226" t="s">
        <v>80</v>
      </c>
      <c r="C90" s="227" t="s">
        <v>19</v>
      </c>
      <c r="D90" s="227" t="s">
        <v>56</v>
      </c>
      <c r="E90" s="227" t="s">
        <v>101</v>
      </c>
      <c r="F90" s="227" t="s">
        <v>59</v>
      </c>
      <c r="G90" s="213">
        <v>0</v>
      </c>
      <c r="H90" s="213"/>
      <c r="I90" s="60">
        <f t="shared" si="6"/>
        <v>0</v>
      </c>
      <c r="J90" s="213">
        <v>0</v>
      </c>
    </row>
    <row r="91" spans="1:10" ht="51">
      <c r="A91" s="224" t="s">
        <v>211</v>
      </c>
      <c r="B91" s="226" t="s">
        <v>80</v>
      </c>
      <c r="C91" s="227" t="s">
        <v>17</v>
      </c>
      <c r="D91" s="227" t="s">
        <v>18</v>
      </c>
      <c r="E91" s="227" t="s">
        <v>317</v>
      </c>
      <c r="F91" s="227" t="s">
        <v>132</v>
      </c>
      <c r="G91" s="213">
        <v>52.2</v>
      </c>
      <c r="H91" s="213"/>
      <c r="I91" s="60">
        <f t="shared" si="6"/>
        <v>0</v>
      </c>
      <c r="J91" s="213">
        <v>0</v>
      </c>
    </row>
    <row r="92" spans="1:10" ht="51">
      <c r="A92" s="224" t="s">
        <v>212</v>
      </c>
      <c r="B92" s="226" t="s">
        <v>80</v>
      </c>
      <c r="C92" s="227" t="s">
        <v>17</v>
      </c>
      <c r="D92" s="227" t="s">
        <v>18</v>
      </c>
      <c r="E92" s="227" t="s">
        <v>317</v>
      </c>
      <c r="F92" s="227" t="s">
        <v>133</v>
      </c>
      <c r="G92" s="213">
        <v>2.2</v>
      </c>
      <c r="H92" s="213"/>
      <c r="I92" s="60">
        <f t="shared" si="6"/>
        <v>0</v>
      </c>
      <c r="J92" s="213">
        <v>0</v>
      </c>
    </row>
    <row r="93" spans="1:10" ht="12.75">
      <c r="A93" s="229" t="s">
        <v>225</v>
      </c>
      <c r="B93" s="215" t="s">
        <v>80</v>
      </c>
      <c r="C93" s="228" t="s">
        <v>19</v>
      </c>
      <c r="D93" s="228" t="s">
        <v>16</v>
      </c>
      <c r="E93" s="228" t="s">
        <v>42</v>
      </c>
      <c r="F93" s="228" t="s">
        <v>43</v>
      </c>
      <c r="G93" s="208">
        <f aca="true" t="shared" si="9" ref="G93:J96">G94</f>
        <v>477.8</v>
      </c>
      <c r="H93" s="208"/>
      <c r="I93" s="60">
        <f t="shared" si="6"/>
        <v>0</v>
      </c>
      <c r="J93" s="208">
        <f t="shared" si="9"/>
        <v>0</v>
      </c>
    </row>
    <row r="94" spans="1:10" ht="25.5">
      <c r="A94" s="224" t="s">
        <v>197</v>
      </c>
      <c r="B94" s="226" t="s">
        <v>80</v>
      </c>
      <c r="C94" s="227" t="s">
        <v>19</v>
      </c>
      <c r="D94" s="227" t="s">
        <v>196</v>
      </c>
      <c r="E94" s="227" t="s">
        <v>42</v>
      </c>
      <c r="F94" s="227" t="s">
        <v>43</v>
      </c>
      <c r="G94" s="213">
        <f t="shared" si="9"/>
        <v>477.8</v>
      </c>
      <c r="H94" s="213"/>
      <c r="I94" s="60">
        <f t="shared" si="6"/>
        <v>0</v>
      </c>
      <c r="J94" s="213">
        <f t="shared" si="9"/>
        <v>0</v>
      </c>
    </row>
    <row r="95" spans="1:10" ht="25.5">
      <c r="A95" s="224" t="s">
        <v>224</v>
      </c>
      <c r="B95" s="226" t="s">
        <v>80</v>
      </c>
      <c r="C95" s="227" t="s">
        <v>19</v>
      </c>
      <c r="D95" s="227" t="s">
        <v>196</v>
      </c>
      <c r="E95" s="227" t="s">
        <v>223</v>
      </c>
      <c r="F95" s="227" t="s">
        <v>43</v>
      </c>
      <c r="G95" s="213">
        <f t="shared" si="9"/>
        <v>477.8</v>
      </c>
      <c r="H95" s="213"/>
      <c r="I95" s="60">
        <f t="shared" si="6"/>
        <v>0</v>
      </c>
      <c r="J95" s="213">
        <f t="shared" si="9"/>
        <v>0</v>
      </c>
    </row>
    <row r="96" spans="1:10" ht="38.25">
      <c r="A96" s="224" t="s">
        <v>222</v>
      </c>
      <c r="B96" s="226" t="s">
        <v>80</v>
      </c>
      <c r="C96" s="227" t="s">
        <v>19</v>
      </c>
      <c r="D96" s="227" t="s">
        <v>196</v>
      </c>
      <c r="E96" s="227" t="s">
        <v>221</v>
      </c>
      <c r="F96" s="227" t="s">
        <v>43</v>
      </c>
      <c r="G96" s="213">
        <f t="shared" si="9"/>
        <v>477.8</v>
      </c>
      <c r="H96" s="213"/>
      <c r="I96" s="60">
        <f t="shared" si="6"/>
        <v>0</v>
      </c>
      <c r="J96" s="213">
        <f t="shared" si="9"/>
        <v>0</v>
      </c>
    </row>
    <row r="97" spans="1:10" ht="51">
      <c r="A97" s="224" t="s">
        <v>212</v>
      </c>
      <c r="B97" s="226" t="s">
        <v>80</v>
      </c>
      <c r="C97" s="227" t="s">
        <v>19</v>
      </c>
      <c r="D97" s="227" t="s">
        <v>196</v>
      </c>
      <c r="E97" s="227" t="s">
        <v>221</v>
      </c>
      <c r="F97" s="227" t="s">
        <v>133</v>
      </c>
      <c r="G97" s="213">
        <v>477.8</v>
      </c>
      <c r="H97" s="213"/>
      <c r="I97" s="60">
        <f t="shared" si="6"/>
        <v>0</v>
      </c>
      <c r="J97" s="213">
        <v>0</v>
      </c>
    </row>
    <row r="98" spans="1:10" ht="25.5">
      <c r="A98" s="229" t="s">
        <v>46</v>
      </c>
      <c r="B98" s="226" t="s">
        <v>80</v>
      </c>
      <c r="C98" s="227" t="s">
        <v>20</v>
      </c>
      <c r="D98" s="227" t="s">
        <v>20</v>
      </c>
      <c r="E98" s="227" t="s">
        <v>42</v>
      </c>
      <c r="F98" s="227" t="s">
        <v>43</v>
      </c>
      <c r="G98" s="208">
        <f>G99</f>
        <v>93.03999999999999</v>
      </c>
      <c r="H98" s="208"/>
      <c r="I98" s="60">
        <f t="shared" si="6"/>
        <v>83.64</v>
      </c>
      <c r="J98" s="208">
        <f>J100+J101</f>
        <v>83.64</v>
      </c>
    </row>
    <row r="99" spans="1:10" ht="25.5">
      <c r="A99" s="224" t="s">
        <v>47</v>
      </c>
      <c r="B99" s="226" t="s">
        <v>80</v>
      </c>
      <c r="C99" s="227" t="s">
        <v>20</v>
      </c>
      <c r="D99" s="227" t="s">
        <v>20</v>
      </c>
      <c r="E99" s="227" t="s">
        <v>90</v>
      </c>
      <c r="F99" s="227" t="s">
        <v>43</v>
      </c>
      <c r="G99" s="213">
        <f>G100+G101</f>
        <v>93.03999999999999</v>
      </c>
      <c r="H99" s="213"/>
      <c r="I99" s="60">
        <f t="shared" si="6"/>
        <v>83.64</v>
      </c>
      <c r="J99" s="213">
        <f>J100+J101</f>
        <v>83.64</v>
      </c>
    </row>
    <row r="100" spans="1:10" ht="12.75">
      <c r="A100" s="224" t="s">
        <v>134</v>
      </c>
      <c r="B100" s="226" t="s">
        <v>80</v>
      </c>
      <c r="C100" s="227" t="s">
        <v>20</v>
      </c>
      <c r="D100" s="227" t="s">
        <v>20</v>
      </c>
      <c r="E100" s="227" t="s">
        <v>90</v>
      </c>
      <c r="F100" s="227" t="s">
        <v>132</v>
      </c>
      <c r="G100" s="213">
        <v>78.97</v>
      </c>
      <c r="H100" s="213"/>
      <c r="I100" s="60">
        <f t="shared" si="6"/>
        <v>81.14</v>
      </c>
      <c r="J100" s="213">
        <v>81.14</v>
      </c>
    </row>
    <row r="101" spans="1:10" ht="25.5">
      <c r="A101" s="224" t="s">
        <v>135</v>
      </c>
      <c r="B101" s="226" t="s">
        <v>80</v>
      </c>
      <c r="C101" s="227" t="s">
        <v>20</v>
      </c>
      <c r="D101" s="227" t="s">
        <v>20</v>
      </c>
      <c r="E101" s="227" t="s">
        <v>90</v>
      </c>
      <c r="F101" s="227" t="s">
        <v>133</v>
      </c>
      <c r="G101" s="213">
        <v>14.07</v>
      </c>
      <c r="H101" s="213"/>
      <c r="I101" s="60">
        <f t="shared" si="6"/>
        <v>2.5</v>
      </c>
      <c r="J101" s="213">
        <v>2.5</v>
      </c>
    </row>
    <row r="102" spans="1:10" ht="12.75">
      <c r="A102" s="242" t="s">
        <v>63</v>
      </c>
      <c r="B102" s="215" t="s">
        <v>80</v>
      </c>
      <c r="C102" s="215" t="s">
        <v>23</v>
      </c>
      <c r="D102" s="215" t="s">
        <v>16</v>
      </c>
      <c r="E102" s="215" t="s">
        <v>42</v>
      </c>
      <c r="F102" s="215" t="s">
        <v>43</v>
      </c>
      <c r="G102" s="208">
        <f>G103+G120+G112</f>
        <v>524.72</v>
      </c>
      <c r="H102" s="208"/>
      <c r="I102" s="60">
        <f t="shared" si="6"/>
        <v>946.44</v>
      </c>
      <c r="J102" s="208">
        <f>J103+J120+J112</f>
        <v>946.44</v>
      </c>
    </row>
    <row r="103" spans="1:10" ht="12.75">
      <c r="A103" s="243" t="s">
        <v>230</v>
      </c>
      <c r="B103" s="226" t="s">
        <v>80</v>
      </c>
      <c r="C103" s="226" t="s">
        <v>23</v>
      </c>
      <c r="D103" s="226" t="s">
        <v>17</v>
      </c>
      <c r="E103" s="226" t="s">
        <v>42</v>
      </c>
      <c r="F103" s="226" t="s">
        <v>43</v>
      </c>
      <c r="G103" s="213">
        <f aca="true" t="shared" si="10" ref="G103:J104">G104</f>
        <v>424.6</v>
      </c>
      <c r="H103" s="213"/>
      <c r="I103" s="60">
        <f t="shared" si="6"/>
        <v>0</v>
      </c>
      <c r="J103" s="213">
        <f t="shared" si="10"/>
        <v>0</v>
      </c>
    </row>
    <row r="104" spans="1:10" ht="25.5">
      <c r="A104" s="243" t="s">
        <v>228</v>
      </c>
      <c r="B104" s="226" t="s">
        <v>80</v>
      </c>
      <c r="C104" s="226" t="s">
        <v>23</v>
      </c>
      <c r="D104" s="226" t="s">
        <v>17</v>
      </c>
      <c r="E104" s="226" t="s">
        <v>229</v>
      </c>
      <c r="F104" s="226" t="s">
        <v>43</v>
      </c>
      <c r="G104" s="213">
        <f t="shared" si="10"/>
        <v>424.6</v>
      </c>
      <c r="H104" s="213"/>
      <c r="I104" s="60">
        <f t="shared" si="6"/>
        <v>0</v>
      </c>
      <c r="J104" s="213">
        <f t="shared" si="10"/>
        <v>0</v>
      </c>
    </row>
    <row r="105" spans="1:10" ht="25.5">
      <c r="A105" s="243" t="s">
        <v>227</v>
      </c>
      <c r="B105" s="226" t="s">
        <v>80</v>
      </c>
      <c r="C105" s="226" t="s">
        <v>23</v>
      </c>
      <c r="D105" s="226" t="s">
        <v>17</v>
      </c>
      <c r="E105" s="226" t="s">
        <v>91</v>
      </c>
      <c r="F105" s="226" t="s">
        <v>43</v>
      </c>
      <c r="G105" s="213">
        <f>G106+G107</f>
        <v>424.6</v>
      </c>
      <c r="H105" s="213"/>
      <c r="I105" s="60">
        <f t="shared" si="6"/>
        <v>0</v>
      </c>
      <c r="J105" s="213">
        <f>J106+J107</f>
        <v>0</v>
      </c>
    </row>
    <row r="106" spans="1:10" ht="51">
      <c r="A106" s="224" t="s">
        <v>211</v>
      </c>
      <c r="B106" s="226" t="s">
        <v>80</v>
      </c>
      <c r="C106" s="226" t="s">
        <v>23</v>
      </c>
      <c r="D106" s="226" t="s">
        <v>17</v>
      </c>
      <c r="E106" s="226" t="s">
        <v>91</v>
      </c>
      <c r="F106" s="226" t="s">
        <v>132</v>
      </c>
      <c r="G106" s="213">
        <v>252.14</v>
      </c>
      <c r="H106" s="213"/>
      <c r="I106" s="60">
        <f t="shared" si="6"/>
        <v>0</v>
      </c>
      <c r="J106" s="213">
        <v>0</v>
      </c>
    </row>
    <row r="107" spans="1:10" ht="51">
      <c r="A107" s="224" t="s">
        <v>212</v>
      </c>
      <c r="B107" s="226" t="s">
        <v>80</v>
      </c>
      <c r="C107" s="226" t="s">
        <v>23</v>
      </c>
      <c r="D107" s="226" t="s">
        <v>17</v>
      </c>
      <c r="E107" s="226" t="s">
        <v>91</v>
      </c>
      <c r="F107" s="226" t="s">
        <v>133</v>
      </c>
      <c r="G107" s="213">
        <v>172.46</v>
      </c>
      <c r="H107" s="213"/>
      <c r="I107" s="60">
        <f t="shared" si="6"/>
        <v>0</v>
      </c>
      <c r="J107" s="213">
        <v>0</v>
      </c>
    </row>
    <row r="108" spans="1:10" ht="25.5">
      <c r="A108" s="224" t="s">
        <v>180</v>
      </c>
      <c r="B108" s="226" t="s">
        <v>80</v>
      </c>
      <c r="C108" s="226" t="s">
        <v>23</v>
      </c>
      <c r="D108" s="226" t="s">
        <v>17</v>
      </c>
      <c r="E108" s="226" t="s">
        <v>178</v>
      </c>
      <c r="F108" s="226" t="s">
        <v>43</v>
      </c>
      <c r="G108" s="213"/>
      <c r="H108" s="213"/>
      <c r="I108" s="60">
        <f t="shared" si="6"/>
        <v>30</v>
      </c>
      <c r="J108" s="213">
        <f>J109</f>
        <v>30</v>
      </c>
    </row>
    <row r="109" spans="1:10" ht="38.25">
      <c r="A109" s="224" t="s">
        <v>181</v>
      </c>
      <c r="B109" s="226" t="s">
        <v>179</v>
      </c>
      <c r="C109" s="226" t="s">
        <v>23</v>
      </c>
      <c r="D109" s="226" t="s">
        <v>17</v>
      </c>
      <c r="E109" s="226" t="s">
        <v>178</v>
      </c>
      <c r="F109" s="226" t="s">
        <v>133</v>
      </c>
      <c r="G109" s="213"/>
      <c r="H109" s="213"/>
      <c r="I109" s="60">
        <f t="shared" si="6"/>
        <v>30</v>
      </c>
      <c r="J109" s="213">
        <v>30</v>
      </c>
    </row>
    <row r="110" spans="1:10" ht="12.75">
      <c r="A110" s="244" t="s">
        <v>63</v>
      </c>
      <c r="B110" s="226" t="s">
        <v>80</v>
      </c>
      <c r="C110" s="227" t="s">
        <v>23</v>
      </c>
      <c r="D110" s="227" t="s">
        <v>16</v>
      </c>
      <c r="E110" s="227" t="s">
        <v>42</v>
      </c>
      <c r="F110" s="227" t="s">
        <v>43</v>
      </c>
      <c r="G110" s="208">
        <f>G123</f>
        <v>100.12</v>
      </c>
      <c r="H110" s="208"/>
      <c r="I110" s="60">
        <f t="shared" si="6"/>
        <v>0</v>
      </c>
      <c r="J110" s="208">
        <f>J123</f>
        <v>0</v>
      </c>
    </row>
    <row r="111" spans="1:10" ht="12.75">
      <c r="A111" s="224"/>
      <c r="B111" s="226" t="s">
        <v>80</v>
      </c>
      <c r="C111" s="227" t="s">
        <v>23</v>
      </c>
      <c r="D111" s="227" t="s">
        <v>18</v>
      </c>
      <c r="E111" s="227" t="s">
        <v>129</v>
      </c>
      <c r="F111" s="227" t="s">
        <v>43</v>
      </c>
      <c r="G111" s="213" t="e">
        <f>#REF!</f>
        <v>#REF!</v>
      </c>
      <c r="H111" s="213"/>
      <c r="I111" s="60" t="e">
        <f t="shared" si="6"/>
        <v>#REF!</v>
      </c>
      <c r="J111" s="213" t="e">
        <f>#REF!</f>
        <v>#REF!</v>
      </c>
    </row>
    <row r="112" spans="1:10" ht="51">
      <c r="A112" s="234" t="s">
        <v>313</v>
      </c>
      <c r="B112" s="226" t="s">
        <v>80</v>
      </c>
      <c r="C112" s="227" t="s">
        <v>23</v>
      </c>
      <c r="D112" s="227" t="s">
        <v>18</v>
      </c>
      <c r="E112" s="227" t="s">
        <v>307</v>
      </c>
      <c r="F112" s="227" t="s">
        <v>43</v>
      </c>
      <c r="G112" s="213">
        <f>G117</f>
        <v>0</v>
      </c>
      <c r="H112" s="213"/>
      <c r="I112" s="60">
        <f t="shared" si="6"/>
        <v>473.22</v>
      </c>
      <c r="J112" s="213">
        <f>J117</f>
        <v>473.22</v>
      </c>
    </row>
    <row r="113" spans="1:10" ht="76.5">
      <c r="A113" s="195" t="s">
        <v>395</v>
      </c>
      <c r="B113" s="215" t="s">
        <v>80</v>
      </c>
      <c r="C113" s="215" t="s">
        <v>19</v>
      </c>
      <c r="D113" s="215" t="s">
        <v>56</v>
      </c>
      <c r="E113" s="215" t="s">
        <v>373</v>
      </c>
      <c r="F113" s="215" t="s">
        <v>43</v>
      </c>
      <c r="G113" s="213"/>
      <c r="H113" s="213"/>
      <c r="I113" s="60">
        <f t="shared" si="6"/>
        <v>0</v>
      </c>
      <c r="J113" s="208">
        <f>J114</f>
        <v>0</v>
      </c>
    </row>
    <row r="114" spans="1:10" ht="114.75">
      <c r="A114" s="230" t="s">
        <v>396</v>
      </c>
      <c r="B114" s="226" t="s">
        <v>80</v>
      </c>
      <c r="C114" s="226" t="s">
        <v>19</v>
      </c>
      <c r="D114" s="226" t="s">
        <v>56</v>
      </c>
      <c r="E114" s="226" t="s">
        <v>375</v>
      </c>
      <c r="F114" s="226" t="s">
        <v>43</v>
      </c>
      <c r="G114" s="213"/>
      <c r="H114" s="213"/>
      <c r="I114" s="60">
        <f t="shared" si="6"/>
        <v>0</v>
      </c>
      <c r="J114" s="213">
        <f>J115+J116</f>
        <v>0</v>
      </c>
    </row>
    <row r="115" spans="1:10" ht="25.5">
      <c r="A115" s="230" t="s">
        <v>391</v>
      </c>
      <c r="B115" s="226" t="s">
        <v>80</v>
      </c>
      <c r="C115" s="226" t="s">
        <v>19</v>
      </c>
      <c r="D115" s="226" t="s">
        <v>56</v>
      </c>
      <c r="E115" s="226" t="s">
        <v>375</v>
      </c>
      <c r="F115" s="226" t="s">
        <v>132</v>
      </c>
      <c r="G115" s="213"/>
      <c r="H115" s="213"/>
      <c r="I115" s="60">
        <f t="shared" si="6"/>
        <v>0</v>
      </c>
      <c r="J115" s="213"/>
    </row>
    <row r="116" spans="1:10" ht="76.5">
      <c r="A116" s="210" t="s">
        <v>389</v>
      </c>
      <c r="B116" s="226" t="s">
        <v>80</v>
      </c>
      <c r="C116" s="226" t="s">
        <v>19</v>
      </c>
      <c r="D116" s="226" t="s">
        <v>56</v>
      </c>
      <c r="E116" s="226" t="s">
        <v>375</v>
      </c>
      <c r="F116" s="226" t="s">
        <v>387</v>
      </c>
      <c r="G116" s="213"/>
      <c r="H116" s="213"/>
      <c r="I116" s="60">
        <f t="shared" si="6"/>
        <v>0</v>
      </c>
      <c r="J116" s="213"/>
    </row>
    <row r="117" spans="1:10" ht="25.5">
      <c r="A117" s="245" t="s">
        <v>293</v>
      </c>
      <c r="B117" s="215" t="s">
        <v>80</v>
      </c>
      <c r="C117" s="228" t="s">
        <v>23</v>
      </c>
      <c r="D117" s="228" t="s">
        <v>16</v>
      </c>
      <c r="E117" s="228" t="s">
        <v>42</v>
      </c>
      <c r="F117" s="228" t="s">
        <v>43</v>
      </c>
      <c r="G117" s="208">
        <f>G118</f>
        <v>0</v>
      </c>
      <c r="H117" s="208"/>
      <c r="I117" s="60">
        <f t="shared" si="6"/>
        <v>473.22</v>
      </c>
      <c r="J117" s="208">
        <f>J118</f>
        <v>473.22</v>
      </c>
    </row>
    <row r="118" spans="1:10" ht="38.25">
      <c r="A118" s="220" t="s">
        <v>294</v>
      </c>
      <c r="B118" s="226" t="s">
        <v>80</v>
      </c>
      <c r="C118" s="227" t="s">
        <v>23</v>
      </c>
      <c r="D118" s="227" t="s">
        <v>18</v>
      </c>
      <c r="E118" s="227" t="s">
        <v>42</v>
      </c>
      <c r="F118" s="227" t="s">
        <v>43</v>
      </c>
      <c r="G118" s="213">
        <f>G119</f>
        <v>0</v>
      </c>
      <c r="H118" s="213"/>
      <c r="I118" s="60">
        <f t="shared" si="6"/>
        <v>473.22</v>
      </c>
      <c r="J118" s="213">
        <f>J119</f>
        <v>473.22</v>
      </c>
    </row>
    <row r="119" spans="1:10" ht="38.25">
      <c r="A119" s="224" t="s">
        <v>295</v>
      </c>
      <c r="B119" s="226" t="s">
        <v>80</v>
      </c>
      <c r="C119" s="227" t="s">
        <v>23</v>
      </c>
      <c r="D119" s="227" t="s">
        <v>18</v>
      </c>
      <c r="E119" s="227" t="s">
        <v>318</v>
      </c>
      <c r="F119" s="227" t="s">
        <v>43</v>
      </c>
      <c r="G119" s="213">
        <v>0</v>
      </c>
      <c r="H119" s="213"/>
      <c r="I119" s="60">
        <f t="shared" si="6"/>
        <v>473.22</v>
      </c>
      <c r="J119" s="213">
        <f>J120</f>
        <v>473.22</v>
      </c>
    </row>
    <row r="120" spans="1:10" ht="12.75">
      <c r="A120" s="224" t="s">
        <v>128</v>
      </c>
      <c r="B120" s="226" t="s">
        <v>80</v>
      </c>
      <c r="C120" s="227" t="s">
        <v>23</v>
      </c>
      <c r="D120" s="227" t="s">
        <v>18</v>
      </c>
      <c r="E120" s="227" t="s">
        <v>318</v>
      </c>
      <c r="F120" s="227" t="s">
        <v>133</v>
      </c>
      <c r="G120" s="213">
        <f>G121</f>
        <v>100.12</v>
      </c>
      <c r="H120" s="213"/>
      <c r="I120" s="60">
        <f t="shared" si="6"/>
        <v>473.22</v>
      </c>
      <c r="J120" s="213">
        <v>473.22</v>
      </c>
    </row>
    <row r="121" spans="1:10" ht="12.75">
      <c r="A121" s="224" t="s">
        <v>128</v>
      </c>
      <c r="B121" s="226" t="s">
        <v>80</v>
      </c>
      <c r="C121" s="227" t="s">
        <v>23</v>
      </c>
      <c r="D121" s="227" t="s">
        <v>18</v>
      </c>
      <c r="E121" s="227" t="s">
        <v>226</v>
      </c>
      <c r="F121" s="227" t="s">
        <v>43</v>
      </c>
      <c r="G121" s="213">
        <f>G122</f>
        <v>100.12</v>
      </c>
      <c r="H121" s="213"/>
      <c r="I121" s="60">
        <f t="shared" si="6"/>
        <v>0</v>
      </c>
      <c r="J121" s="213">
        <f>J122</f>
        <v>0</v>
      </c>
    </row>
    <row r="122" spans="1:10" ht="38.25">
      <c r="A122" s="224" t="s">
        <v>244</v>
      </c>
      <c r="B122" s="226" t="s">
        <v>80</v>
      </c>
      <c r="C122" s="227" t="s">
        <v>23</v>
      </c>
      <c r="D122" s="227" t="s">
        <v>18</v>
      </c>
      <c r="E122" s="227" t="s">
        <v>129</v>
      </c>
      <c r="F122" s="227" t="s">
        <v>43</v>
      </c>
      <c r="G122" s="213">
        <f>G123</f>
        <v>100.12</v>
      </c>
      <c r="H122" s="213"/>
      <c r="I122" s="60">
        <f t="shared" si="6"/>
        <v>0</v>
      </c>
      <c r="J122" s="213">
        <f>J123</f>
        <v>0</v>
      </c>
    </row>
    <row r="123" spans="1:10" ht="51">
      <c r="A123" s="224" t="s">
        <v>212</v>
      </c>
      <c r="B123" s="226" t="s">
        <v>80</v>
      </c>
      <c r="C123" s="227" t="s">
        <v>23</v>
      </c>
      <c r="D123" s="227" t="s">
        <v>18</v>
      </c>
      <c r="E123" s="227" t="s">
        <v>129</v>
      </c>
      <c r="F123" s="227" t="s">
        <v>133</v>
      </c>
      <c r="G123" s="213">
        <v>100.12</v>
      </c>
      <c r="H123" s="213"/>
      <c r="I123" s="60">
        <f t="shared" si="6"/>
        <v>0</v>
      </c>
      <c r="J123" s="213">
        <v>0</v>
      </c>
    </row>
    <row r="124" spans="1:10" ht="12.75">
      <c r="A124" s="229" t="s">
        <v>428</v>
      </c>
      <c r="B124" s="215" t="s">
        <v>80</v>
      </c>
      <c r="C124" s="228" t="s">
        <v>23</v>
      </c>
      <c r="D124" s="228" t="s">
        <v>16</v>
      </c>
      <c r="E124" s="228" t="s">
        <v>393</v>
      </c>
      <c r="F124" s="228" t="s">
        <v>43</v>
      </c>
      <c r="G124" s="208"/>
      <c r="H124" s="208">
        <f>H125</f>
        <v>373.38</v>
      </c>
      <c r="I124" s="208">
        <f>J124-H124</f>
        <v>-225</v>
      </c>
      <c r="J124" s="208">
        <f>J125</f>
        <v>148.38</v>
      </c>
    </row>
    <row r="125" spans="1:10" ht="12.75">
      <c r="A125" s="224" t="s">
        <v>128</v>
      </c>
      <c r="B125" s="226" t="s">
        <v>80</v>
      </c>
      <c r="C125" s="227" t="s">
        <v>23</v>
      </c>
      <c r="D125" s="227" t="s">
        <v>18</v>
      </c>
      <c r="E125" s="227" t="s">
        <v>393</v>
      </c>
      <c r="F125" s="227" t="s">
        <v>43</v>
      </c>
      <c r="G125" s="213"/>
      <c r="H125" s="213">
        <f>H126</f>
        <v>373.38</v>
      </c>
      <c r="I125" s="213">
        <f>J125-H125</f>
        <v>-225</v>
      </c>
      <c r="J125" s="213">
        <f>J126</f>
        <v>148.38</v>
      </c>
    </row>
    <row r="126" spans="1:10" ht="51">
      <c r="A126" s="230" t="s">
        <v>403</v>
      </c>
      <c r="B126" s="226" t="s">
        <v>80</v>
      </c>
      <c r="C126" s="227" t="s">
        <v>23</v>
      </c>
      <c r="D126" s="227" t="s">
        <v>18</v>
      </c>
      <c r="E126" s="227" t="s">
        <v>343</v>
      </c>
      <c r="F126" s="227" t="s">
        <v>43</v>
      </c>
      <c r="G126" s="213"/>
      <c r="H126" s="213">
        <f>H127</f>
        <v>373.38</v>
      </c>
      <c r="I126" s="213">
        <f>J126-H126</f>
        <v>-225</v>
      </c>
      <c r="J126" s="213">
        <f>J127</f>
        <v>148.38</v>
      </c>
    </row>
    <row r="127" spans="1:10" ht="38.25">
      <c r="A127" s="230" t="s">
        <v>429</v>
      </c>
      <c r="B127" s="226" t="s">
        <v>80</v>
      </c>
      <c r="C127" s="226" t="s">
        <v>23</v>
      </c>
      <c r="D127" s="226" t="s">
        <v>18</v>
      </c>
      <c r="E127" s="227" t="s">
        <v>353</v>
      </c>
      <c r="F127" s="227" t="s">
        <v>43</v>
      </c>
      <c r="G127" s="213"/>
      <c r="H127" s="213">
        <f>H128</f>
        <v>373.38</v>
      </c>
      <c r="I127" s="25">
        <f t="shared" si="6"/>
        <v>-225</v>
      </c>
      <c r="J127" s="213">
        <f>J128</f>
        <v>148.38</v>
      </c>
    </row>
    <row r="128" spans="1:10" ht="25.5">
      <c r="A128" s="220" t="s">
        <v>430</v>
      </c>
      <c r="B128" s="226" t="s">
        <v>80</v>
      </c>
      <c r="C128" s="226" t="s">
        <v>23</v>
      </c>
      <c r="D128" s="226" t="s">
        <v>18</v>
      </c>
      <c r="E128" s="227" t="s">
        <v>355</v>
      </c>
      <c r="F128" s="227" t="s">
        <v>43</v>
      </c>
      <c r="G128" s="213"/>
      <c r="H128" s="213">
        <f>H129</f>
        <v>373.38</v>
      </c>
      <c r="I128" s="25">
        <f t="shared" si="6"/>
        <v>-225</v>
      </c>
      <c r="J128" s="213">
        <f>J129</f>
        <v>148.38</v>
      </c>
    </row>
    <row r="129" spans="1:10" ht="38.25">
      <c r="A129" s="230" t="s">
        <v>295</v>
      </c>
      <c r="B129" s="226" t="s">
        <v>80</v>
      </c>
      <c r="C129" s="226" t="s">
        <v>23</v>
      </c>
      <c r="D129" s="226" t="s">
        <v>18</v>
      </c>
      <c r="E129" s="227" t="s">
        <v>355</v>
      </c>
      <c r="F129" s="227" t="s">
        <v>133</v>
      </c>
      <c r="G129" s="213"/>
      <c r="H129" s="213">
        <v>373.38</v>
      </c>
      <c r="I129" s="25">
        <f t="shared" si="6"/>
        <v>-225</v>
      </c>
      <c r="J129" s="213">
        <v>148.38</v>
      </c>
    </row>
    <row r="130" spans="1:10" ht="63.75">
      <c r="A130" s="195" t="s">
        <v>321</v>
      </c>
      <c r="B130" s="215" t="s">
        <v>80</v>
      </c>
      <c r="C130" s="228" t="s">
        <v>20</v>
      </c>
      <c r="D130" s="228" t="s">
        <v>16</v>
      </c>
      <c r="E130" s="228" t="s">
        <v>42</v>
      </c>
      <c r="F130" s="228" t="s">
        <v>43</v>
      </c>
      <c r="G130" s="208">
        <f>G131+G136</f>
        <v>89.2</v>
      </c>
      <c r="H130" s="208"/>
      <c r="I130" s="25">
        <f t="shared" si="6"/>
        <v>89.2</v>
      </c>
      <c r="J130" s="208">
        <f>J131+J136</f>
        <v>89.2</v>
      </c>
    </row>
    <row r="131" spans="1:10" ht="51">
      <c r="A131" s="234" t="s">
        <v>313</v>
      </c>
      <c r="B131" s="226" t="s">
        <v>80</v>
      </c>
      <c r="C131" s="227" t="s">
        <v>20</v>
      </c>
      <c r="D131" s="227" t="s">
        <v>16</v>
      </c>
      <c r="E131" s="227" t="s">
        <v>307</v>
      </c>
      <c r="F131" s="227" t="s">
        <v>43</v>
      </c>
      <c r="G131" s="213">
        <f>G132</f>
        <v>0</v>
      </c>
      <c r="H131" s="213"/>
      <c r="I131" s="25">
        <f t="shared" si="6"/>
        <v>89.2</v>
      </c>
      <c r="J131" s="213">
        <f>J132</f>
        <v>89.2</v>
      </c>
    </row>
    <row r="132" spans="1:10" ht="89.25">
      <c r="A132" s="230" t="s">
        <v>322</v>
      </c>
      <c r="B132" s="226" t="s">
        <v>80</v>
      </c>
      <c r="C132" s="227" t="s">
        <v>20</v>
      </c>
      <c r="D132" s="227" t="s">
        <v>20</v>
      </c>
      <c r="E132" s="227" t="s">
        <v>42</v>
      </c>
      <c r="F132" s="227" t="s">
        <v>43</v>
      </c>
      <c r="G132" s="213">
        <f>G133</f>
        <v>0</v>
      </c>
      <c r="H132" s="213"/>
      <c r="I132" s="25">
        <f t="shared" si="6"/>
        <v>89.2</v>
      </c>
      <c r="J132" s="213">
        <f>J133</f>
        <v>89.2</v>
      </c>
    </row>
    <row r="133" spans="1:10" ht="51">
      <c r="A133" s="230" t="s">
        <v>211</v>
      </c>
      <c r="B133" s="226" t="s">
        <v>80</v>
      </c>
      <c r="C133" s="227" t="s">
        <v>20</v>
      </c>
      <c r="D133" s="227" t="s">
        <v>20</v>
      </c>
      <c r="E133" s="227" t="s">
        <v>320</v>
      </c>
      <c r="F133" s="227" t="s">
        <v>43</v>
      </c>
      <c r="G133" s="213">
        <f>G134+G135</f>
        <v>0</v>
      </c>
      <c r="H133" s="213"/>
      <c r="I133" s="25">
        <f t="shared" si="6"/>
        <v>89.2</v>
      </c>
      <c r="J133" s="213">
        <f>J134+J135</f>
        <v>89.2</v>
      </c>
    </row>
    <row r="134" spans="1:10" ht="51">
      <c r="A134" s="230" t="s">
        <v>211</v>
      </c>
      <c r="B134" s="226" t="s">
        <v>80</v>
      </c>
      <c r="C134" s="227" t="s">
        <v>20</v>
      </c>
      <c r="D134" s="227" t="s">
        <v>20</v>
      </c>
      <c r="E134" s="227" t="s">
        <v>320</v>
      </c>
      <c r="F134" s="227" t="s">
        <v>132</v>
      </c>
      <c r="G134" s="213">
        <v>0</v>
      </c>
      <c r="H134" s="213"/>
      <c r="I134" s="25">
        <f t="shared" si="6"/>
        <v>88.2</v>
      </c>
      <c r="J134" s="213">
        <v>88.2</v>
      </c>
    </row>
    <row r="135" spans="1:10" ht="51">
      <c r="A135" s="224" t="s">
        <v>276</v>
      </c>
      <c r="B135" s="226" t="s">
        <v>80</v>
      </c>
      <c r="C135" s="227" t="s">
        <v>20</v>
      </c>
      <c r="D135" s="227" t="s">
        <v>20</v>
      </c>
      <c r="E135" s="227" t="s">
        <v>320</v>
      </c>
      <c r="F135" s="227" t="s">
        <v>133</v>
      </c>
      <c r="G135" s="213">
        <v>0</v>
      </c>
      <c r="H135" s="213"/>
      <c r="I135" s="25">
        <f t="shared" si="6"/>
        <v>1</v>
      </c>
      <c r="J135" s="213">
        <v>1</v>
      </c>
    </row>
    <row r="136" spans="1:10" ht="25.5">
      <c r="A136" s="224" t="s">
        <v>46</v>
      </c>
      <c r="B136" s="226" t="s">
        <v>80</v>
      </c>
      <c r="C136" s="227" t="s">
        <v>20</v>
      </c>
      <c r="D136" s="227" t="s">
        <v>20</v>
      </c>
      <c r="E136" s="227" t="s">
        <v>42</v>
      </c>
      <c r="F136" s="227" t="s">
        <v>43</v>
      </c>
      <c r="G136" s="213">
        <f aca="true" t="shared" si="11" ref="G136:J137">G137</f>
        <v>89.2</v>
      </c>
      <c r="H136" s="213"/>
      <c r="I136" s="25">
        <f t="shared" si="6"/>
        <v>0</v>
      </c>
      <c r="J136" s="213">
        <f t="shared" si="11"/>
        <v>0</v>
      </c>
    </row>
    <row r="137" spans="1:10" ht="25.5">
      <c r="A137" s="224" t="s">
        <v>233</v>
      </c>
      <c r="B137" s="226" t="s">
        <v>80</v>
      </c>
      <c r="C137" s="227" t="s">
        <v>20</v>
      </c>
      <c r="D137" s="227" t="s">
        <v>20</v>
      </c>
      <c r="E137" s="227" t="s">
        <v>232</v>
      </c>
      <c r="F137" s="227" t="s">
        <v>43</v>
      </c>
      <c r="G137" s="213">
        <f t="shared" si="11"/>
        <v>89.2</v>
      </c>
      <c r="H137" s="213"/>
      <c r="I137" s="25">
        <f t="shared" si="6"/>
        <v>0</v>
      </c>
      <c r="J137" s="213">
        <f t="shared" si="11"/>
        <v>0</v>
      </c>
    </row>
    <row r="138" spans="1:10" ht="25.5">
      <c r="A138" s="224" t="s">
        <v>231</v>
      </c>
      <c r="B138" s="226" t="s">
        <v>80</v>
      </c>
      <c r="C138" s="227" t="s">
        <v>20</v>
      </c>
      <c r="D138" s="227" t="s">
        <v>20</v>
      </c>
      <c r="E138" s="227" t="s">
        <v>90</v>
      </c>
      <c r="F138" s="227" t="s">
        <v>43</v>
      </c>
      <c r="G138" s="213">
        <f>G139+G140</f>
        <v>89.2</v>
      </c>
      <c r="H138" s="213"/>
      <c r="I138" s="25">
        <f t="shared" si="6"/>
        <v>0</v>
      </c>
      <c r="J138" s="213">
        <f>J139+J140</f>
        <v>0</v>
      </c>
    </row>
    <row r="139" spans="1:10" ht="51">
      <c r="A139" s="224" t="s">
        <v>211</v>
      </c>
      <c r="B139" s="226" t="s">
        <v>80</v>
      </c>
      <c r="C139" s="227" t="s">
        <v>20</v>
      </c>
      <c r="D139" s="227" t="s">
        <v>20</v>
      </c>
      <c r="E139" s="227" t="s">
        <v>90</v>
      </c>
      <c r="F139" s="227" t="s">
        <v>132</v>
      </c>
      <c r="G139" s="213">
        <v>88.2</v>
      </c>
      <c r="H139" s="213"/>
      <c r="I139" s="25">
        <f t="shared" si="6"/>
        <v>0</v>
      </c>
      <c r="J139" s="213">
        <v>0</v>
      </c>
    </row>
    <row r="140" spans="1:10" ht="51">
      <c r="A140" s="224" t="s">
        <v>212</v>
      </c>
      <c r="B140" s="226" t="s">
        <v>80</v>
      </c>
      <c r="C140" s="227" t="s">
        <v>20</v>
      </c>
      <c r="D140" s="227" t="s">
        <v>20</v>
      </c>
      <c r="E140" s="227" t="s">
        <v>90</v>
      </c>
      <c r="F140" s="227" t="s">
        <v>133</v>
      </c>
      <c r="G140" s="213">
        <v>1</v>
      </c>
      <c r="H140" s="213"/>
      <c r="I140" s="25">
        <f t="shared" si="6"/>
        <v>0</v>
      </c>
      <c r="J140" s="213">
        <v>0</v>
      </c>
    </row>
    <row r="141" spans="1:10" ht="25.5">
      <c r="A141" s="229" t="s">
        <v>46</v>
      </c>
      <c r="B141" s="215" t="s">
        <v>80</v>
      </c>
      <c r="C141" s="228" t="s">
        <v>20</v>
      </c>
      <c r="D141" s="228" t="s">
        <v>20</v>
      </c>
      <c r="E141" s="228" t="s">
        <v>393</v>
      </c>
      <c r="F141" s="228" t="s">
        <v>43</v>
      </c>
      <c r="G141" s="208"/>
      <c r="H141" s="208">
        <f>H142</f>
        <v>109.23</v>
      </c>
      <c r="I141" s="60">
        <f t="shared" si="6"/>
        <v>-106.23</v>
      </c>
      <c r="J141" s="208">
        <f>J142</f>
        <v>3</v>
      </c>
    </row>
    <row r="142" spans="1:10" ht="51">
      <c r="A142" s="230" t="s">
        <v>403</v>
      </c>
      <c r="B142" s="226" t="s">
        <v>80</v>
      </c>
      <c r="C142" s="227" t="s">
        <v>20</v>
      </c>
      <c r="D142" s="227" t="s">
        <v>20</v>
      </c>
      <c r="E142" s="227" t="s">
        <v>343</v>
      </c>
      <c r="F142" s="227" t="s">
        <v>43</v>
      </c>
      <c r="G142" s="213"/>
      <c r="H142" s="213">
        <f>H143</f>
        <v>109.23</v>
      </c>
      <c r="I142" s="25">
        <f t="shared" si="6"/>
        <v>-106.23</v>
      </c>
      <c r="J142" s="213">
        <f>J143</f>
        <v>3</v>
      </c>
    </row>
    <row r="143" spans="1:10" ht="63.75">
      <c r="A143" s="230" t="s">
        <v>321</v>
      </c>
      <c r="B143" s="226" t="s">
        <v>80</v>
      </c>
      <c r="C143" s="227" t="s">
        <v>20</v>
      </c>
      <c r="D143" s="227" t="s">
        <v>20</v>
      </c>
      <c r="E143" s="227" t="s">
        <v>365</v>
      </c>
      <c r="F143" s="227" t="s">
        <v>43</v>
      </c>
      <c r="G143" s="213"/>
      <c r="H143" s="213">
        <f>H145</f>
        <v>109.23</v>
      </c>
      <c r="I143" s="25">
        <f t="shared" si="6"/>
        <v>-106.23</v>
      </c>
      <c r="J143" s="213">
        <f>J145</f>
        <v>3</v>
      </c>
    </row>
    <row r="144" spans="1:10" ht="12.75">
      <c r="A144" s="234"/>
      <c r="B144" s="226"/>
      <c r="C144" s="227"/>
      <c r="D144" s="227"/>
      <c r="E144" s="227"/>
      <c r="F144" s="227"/>
      <c r="G144" s="213"/>
      <c r="H144" s="213"/>
      <c r="I144" s="60">
        <f t="shared" si="6"/>
        <v>0</v>
      </c>
      <c r="J144" s="213"/>
    </row>
    <row r="145" spans="1:10" ht="89.25">
      <c r="A145" s="230" t="s">
        <v>322</v>
      </c>
      <c r="B145" s="226" t="s">
        <v>80</v>
      </c>
      <c r="C145" s="227" t="s">
        <v>20</v>
      </c>
      <c r="D145" s="227" t="s">
        <v>20</v>
      </c>
      <c r="E145" s="227" t="s">
        <v>367</v>
      </c>
      <c r="F145" s="227" t="s">
        <v>43</v>
      </c>
      <c r="G145" s="213"/>
      <c r="H145" s="213">
        <f>H146+H147+H148</f>
        <v>109.23</v>
      </c>
      <c r="I145" s="25">
        <f t="shared" si="6"/>
        <v>-106.23</v>
      </c>
      <c r="J145" s="213">
        <f>J146+J147+J148</f>
        <v>3</v>
      </c>
    </row>
    <row r="146" spans="1:10" ht="25.5">
      <c r="A146" s="230" t="s">
        <v>391</v>
      </c>
      <c r="B146" s="226" t="s">
        <v>80</v>
      </c>
      <c r="C146" s="227" t="s">
        <v>20</v>
      </c>
      <c r="D146" s="227" t="s">
        <v>20</v>
      </c>
      <c r="E146" s="227" t="s">
        <v>367</v>
      </c>
      <c r="F146" s="227" t="s">
        <v>132</v>
      </c>
      <c r="G146" s="213"/>
      <c r="H146" s="213">
        <v>81.59</v>
      </c>
      <c r="I146" s="25">
        <f t="shared" si="6"/>
        <v>-81.59</v>
      </c>
      <c r="J146" s="213">
        <v>0</v>
      </c>
    </row>
    <row r="147" spans="1:10" ht="76.5">
      <c r="A147" s="210" t="s">
        <v>389</v>
      </c>
      <c r="B147" s="226" t="s">
        <v>80</v>
      </c>
      <c r="C147" s="227" t="s">
        <v>20</v>
      </c>
      <c r="D147" s="227" t="s">
        <v>20</v>
      </c>
      <c r="E147" s="227" t="s">
        <v>367</v>
      </c>
      <c r="F147" s="227" t="s">
        <v>387</v>
      </c>
      <c r="G147" s="213"/>
      <c r="H147" s="213">
        <v>24.64</v>
      </c>
      <c r="I147" s="25">
        <f t="shared" si="6"/>
        <v>-24.64</v>
      </c>
      <c r="J147" s="213">
        <v>0</v>
      </c>
    </row>
    <row r="148" spans="1:10" ht="51">
      <c r="A148" s="224" t="s">
        <v>276</v>
      </c>
      <c r="B148" s="226" t="s">
        <v>80</v>
      </c>
      <c r="C148" s="227" t="s">
        <v>20</v>
      </c>
      <c r="D148" s="227" t="s">
        <v>20</v>
      </c>
      <c r="E148" s="227" t="s">
        <v>367</v>
      </c>
      <c r="F148" s="227" t="s">
        <v>133</v>
      </c>
      <c r="G148" s="213"/>
      <c r="H148" s="213">
        <v>3</v>
      </c>
      <c r="I148" s="25">
        <f t="shared" si="6"/>
        <v>0</v>
      </c>
      <c r="J148" s="213">
        <v>3</v>
      </c>
    </row>
    <row r="149" spans="1:10" ht="12.75">
      <c r="A149" s="242" t="s">
        <v>237</v>
      </c>
      <c r="B149" s="215" t="s">
        <v>80</v>
      </c>
      <c r="C149" s="215" t="s">
        <v>24</v>
      </c>
      <c r="D149" s="215" t="s">
        <v>16</v>
      </c>
      <c r="E149" s="215" t="s">
        <v>42</v>
      </c>
      <c r="F149" s="215" t="s">
        <v>43</v>
      </c>
      <c r="G149" s="208">
        <f>G151+G163+G171</f>
        <v>364.90999999999997</v>
      </c>
      <c r="H149" s="208"/>
      <c r="I149" s="25">
        <f t="shared" si="6"/>
        <v>435.57</v>
      </c>
      <c r="J149" s="208">
        <f>J151+J163+J171</f>
        <v>435.57</v>
      </c>
    </row>
    <row r="150" spans="1:10" ht="12.75">
      <c r="A150" s="224" t="s">
        <v>236</v>
      </c>
      <c r="B150" s="226" t="s">
        <v>80</v>
      </c>
      <c r="C150" s="227" t="s">
        <v>24</v>
      </c>
      <c r="D150" s="227" t="s">
        <v>16</v>
      </c>
      <c r="E150" s="227" t="s">
        <v>42</v>
      </c>
      <c r="F150" s="227" t="s">
        <v>43</v>
      </c>
      <c r="G150" s="213">
        <f>G151</f>
        <v>236.57</v>
      </c>
      <c r="H150" s="213"/>
      <c r="I150" s="25">
        <f t="shared" si="6"/>
        <v>435.57</v>
      </c>
      <c r="J150" s="213">
        <f>J151</f>
        <v>435.57</v>
      </c>
    </row>
    <row r="151" spans="1:10" ht="12.75">
      <c r="A151" s="229" t="s">
        <v>48</v>
      </c>
      <c r="B151" s="215" t="s">
        <v>80</v>
      </c>
      <c r="C151" s="228" t="s">
        <v>24</v>
      </c>
      <c r="D151" s="228" t="s">
        <v>15</v>
      </c>
      <c r="E151" s="228" t="s">
        <v>42</v>
      </c>
      <c r="F151" s="228" t="s">
        <v>43</v>
      </c>
      <c r="G151" s="208">
        <f>G157+G152</f>
        <v>236.57</v>
      </c>
      <c r="H151" s="208"/>
      <c r="I151" s="25">
        <f aca="true" t="shared" si="12" ref="I151:I202">J151-H151</f>
        <v>435.57</v>
      </c>
      <c r="J151" s="208">
        <f>J157+J152</f>
        <v>435.57</v>
      </c>
    </row>
    <row r="152" spans="1:10" ht="51">
      <c r="A152" s="234" t="s">
        <v>313</v>
      </c>
      <c r="B152" s="226" t="s">
        <v>80</v>
      </c>
      <c r="C152" s="226" t="s">
        <v>24</v>
      </c>
      <c r="D152" s="226" t="s">
        <v>15</v>
      </c>
      <c r="E152" s="226" t="s">
        <v>307</v>
      </c>
      <c r="F152" s="226" t="s">
        <v>43</v>
      </c>
      <c r="G152" s="213">
        <f>G153</f>
        <v>0</v>
      </c>
      <c r="H152" s="213"/>
      <c r="I152" s="25">
        <f t="shared" si="12"/>
        <v>435.57</v>
      </c>
      <c r="J152" s="213">
        <f>J153</f>
        <v>435.57</v>
      </c>
    </row>
    <row r="153" spans="1:10" ht="63.75">
      <c r="A153" s="195" t="s">
        <v>321</v>
      </c>
      <c r="B153" s="215" t="s">
        <v>80</v>
      </c>
      <c r="C153" s="215" t="s">
        <v>24</v>
      </c>
      <c r="D153" s="215" t="s">
        <v>15</v>
      </c>
      <c r="E153" s="215" t="s">
        <v>42</v>
      </c>
      <c r="F153" s="215" t="s">
        <v>43</v>
      </c>
      <c r="G153" s="208">
        <f>G154</f>
        <v>0</v>
      </c>
      <c r="H153" s="208"/>
      <c r="I153" s="25">
        <f t="shared" si="12"/>
        <v>435.57</v>
      </c>
      <c r="J153" s="208">
        <f>J154</f>
        <v>435.57</v>
      </c>
    </row>
    <row r="154" spans="1:10" ht="76.5">
      <c r="A154" s="224" t="s">
        <v>397</v>
      </c>
      <c r="B154" s="226" t="s">
        <v>80</v>
      </c>
      <c r="C154" s="226" t="s">
        <v>24</v>
      </c>
      <c r="D154" s="226" t="s">
        <v>15</v>
      </c>
      <c r="E154" s="226" t="s">
        <v>323</v>
      </c>
      <c r="F154" s="226" t="s">
        <v>43</v>
      </c>
      <c r="G154" s="213">
        <f>G155+G156</f>
        <v>0</v>
      </c>
      <c r="H154" s="213"/>
      <c r="I154" s="25">
        <f t="shared" si="12"/>
        <v>435.57</v>
      </c>
      <c r="J154" s="213">
        <f>J155+J156</f>
        <v>435.57</v>
      </c>
    </row>
    <row r="155" spans="1:10" ht="51">
      <c r="A155" s="224" t="s">
        <v>276</v>
      </c>
      <c r="B155" s="226" t="s">
        <v>80</v>
      </c>
      <c r="C155" s="226" t="s">
        <v>24</v>
      </c>
      <c r="D155" s="226" t="s">
        <v>15</v>
      </c>
      <c r="E155" s="226" t="s">
        <v>323</v>
      </c>
      <c r="F155" s="226" t="s">
        <v>133</v>
      </c>
      <c r="G155" s="213">
        <v>0</v>
      </c>
      <c r="H155" s="213"/>
      <c r="I155" s="25">
        <f t="shared" si="12"/>
        <v>425.57</v>
      </c>
      <c r="J155" s="213">
        <v>425.57</v>
      </c>
    </row>
    <row r="156" spans="1:10" ht="38.25">
      <c r="A156" s="243" t="s">
        <v>245</v>
      </c>
      <c r="B156" s="226" t="s">
        <v>80</v>
      </c>
      <c r="C156" s="226" t="s">
        <v>24</v>
      </c>
      <c r="D156" s="226" t="s">
        <v>15</v>
      </c>
      <c r="E156" s="226" t="s">
        <v>323</v>
      </c>
      <c r="F156" s="226" t="s">
        <v>246</v>
      </c>
      <c r="G156" s="213">
        <v>0</v>
      </c>
      <c r="H156" s="213"/>
      <c r="I156" s="25">
        <f t="shared" si="12"/>
        <v>10</v>
      </c>
      <c r="J156" s="213">
        <v>10</v>
      </c>
    </row>
    <row r="157" spans="1:10" ht="38.25">
      <c r="A157" s="224" t="s">
        <v>49</v>
      </c>
      <c r="B157" s="226" t="s">
        <v>80</v>
      </c>
      <c r="C157" s="227" t="s">
        <v>24</v>
      </c>
      <c r="D157" s="227" t="s">
        <v>15</v>
      </c>
      <c r="E157" s="227" t="s">
        <v>235</v>
      </c>
      <c r="F157" s="227" t="s">
        <v>43</v>
      </c>
      <c r="G157" s="213">
        <f>G158</f>
        <v>236.57</v>
      </c>
      <c r="H157" s="213"/>
      <c r="I157" s="25">
        <f t="shared" si="12"/>
        <v>0</v>
      </c>
      <c r="J157" s="213">
        <f>J158</f>
        <v>0</v>
      </c>
    </row>
    <row r="158" spans="1:10" ht="25.5">
      <c r="A158" s="224" t="s">
        <v>47</v>
      </c>
      <c r="B158" s="226" t="s">
        <v>80</v>
      </c>
      <c r="C158" s="227" t="s">
        <v>24</v>
      </c>
      <c r="D158" s="227" t="s">
        <v>15</v>
      </c>
      <c r="E158" s="227" t="s">
        <v>64</v>
      </c>
      <c r="F158" s="227" t="s">
        <v>43</v>
      </c>
      <c r="G158" s="213">
        <f>G159+G160</f>
        <v>236.57</v>
      </c>
      <c r="H158" s="213"/>
      <c r="I158" s="25">
        <f t="shared" si="12"/>
        <v>0</v>
      </c>
      <c r="J158" s="213">
        <f>J159+J160+J162</f>
        <v>0</v>
      </c>
    </row>
    <row r="159" spans="1:10" ht="51">
      <c r="A159" s="224" t="s">
        <v>211</v>
      </c>
      <c r="B159" s="226" t="s">
        <v>80</v>
      </c>
      <c r="C159" s="227" t="s">
        <v>24</v>
      </c>
      <c r="D159" s="227" t="s">
        <v>15</v>
      </c>
      <c r="E159" s="227" t="s">
        <v>64</v>
      </c>
      <c r="F159" s="227" t="s">
        <v>132</v>
      </c>
      <c r="G159" s="213">
        <v>0</v>
      </c>
      <c r="H159" s="213"/>
      <c r="I159" s="25">
        <f t="shared" si="12"/>
        <v>0</v>
      </c>
      <c r="J159" s="213">
        <v>0</v>
      </c>
    </row>
    <row r="160" spans="1:10" ht="51">
      <c r="A160" s="224" t="s">
        <v>212</v>
      </c>
      <c r="B160" s="226" t="s">
        <v>80</v>
      </c>
      <c r="C160" s="227" t="s">
        <v>24</v>
      </c>
      <c r="D160" s="227" t="s">
        <v>15</v>
      </c>
      <c r="E160" s="227" t="s">
        <v>64</v>
      </c>
      <c r="F160" s="227" t="s">
        <v>133</v>
      </c>
      <c r="G160" s="213">
        <v>236.57</v>
      </c>
      <c r="H160" s="213"/>
      <c r="I160" s="25">
        <f t="shared" si="12"/>
        <v>0</v>
      </c>
      <c r="J160" s="213">
        <v>0</v>
      </c>
    </row>
    <row r="161" spans="1:10" ht="12.75">
      <c r="A161" s="242" t="s">
        <v>237</v>
      </c>
      <c r="B161" s="215" t="s">
        <v>80</v>
      </c>
      <c r="C161" s="215" t="s">
        <v>24</v>
      </c>
      <c r="D161" s="215" t="s">
        <v>16</v>
      </c>
      <c r="E161" s="215" t="s">
        <v>42</v>
      </c>
      <c r="F161" s="215" t="s">
        <v>43</v>
      </c>
      <c r="G161" s="208">
        <f>G163</f>
        <v>12.18</v>
      </c>
      <c r="H161" s="208"/>
      <c r="I161" s="25">
        <f t="shared" si="12"/>
        <v>0</v>
      </c>
      <c r="J161" s="208">
        <f>J163</f>
        <v>0</v>
      </c>
    </row>
    <row r="162" spans="1:10" ht="38.25">
      <c r="A162" s="243" t="s">
        <v>245</v>
      </c>
      <c r="B162" s="226" t="s">
        <v>80</v>
      </c>
      <c r="C162" s="226" t="s">
        <v>24</v>
      </c>
      <c r="D162" s="226" t="s">
        <v>15</v>
      </c>
      <c r="E162" s="226" t="s">
        <v>64</v>
      </c>
      <c r="F162" s="226" t="s">
        <v>246</v>
      </c>
      <c r="G162" s="213">
        <v>0</v>
      </c>
      <c r="H162" s="213"/>
      <c r="I162" s="25">
        <f t="shared" si="12"/>
        <v>0</v>
      </c>
      <c r="J162" s="213">
        <v>0</v>
      </c>
    </row>
    <row r="163" spans="1:10" ht="12.75">
      <c r="A163" s="229" t="s">
        <v>48</v>
      </c>
      <c r="B163" s="215" t="s">
        <v>80</v>
      </c>
      <c r="C163" s="228" t="s">
        <v>24</v>
      </c>
      <c r="D163" s="228" t="s">
        <v>15</v>
      </c>
      <c r="E163" s="228" t="s">
        <v>42</v>
      </c>
      <c r="F163" s="228" t="s">
        <v>43</v>
      </c>
      <c r="G163" s="208">
        <f aca="true" t="shared" si="13" ref="G163:J164">G164</f>
        <v>12.18</v>
      </c>
      <c r="H163" s="208"/>
      <c r="I163" s="25">
        <f t="shared" si="12"/>
        <v>0</v>
      </c>
      <c r="J163" s="208">
        <f t="shared" si="13"/>
        <v>0</v>
      </c>
    </row>
    <row r="164" spans="1:10" ht="12.75">
      <c r="A164" s="246" t="s">
        <v>240</v>
      </c>
      <c r="B164" s="215" t="s">
        <v>80</v>
      </c>
      <c r="C164" s="228" t="s">
        <v>24</v>
      </c>
      <c r="D164" s="228" t="s">
        <v>15</v>
      </c>
      <c r="E164" s="228" t="s">
        <v>239</v>
      </c>
      <c r="F164" s="228" t="s">
        <v>43</v>
      </c>
      <c r="G164" s="208">
        <f t="shared" si="13"/>
        <v>12.18</v>
      </c>
      <c r="H164" s="208"/>
      <c r="I164" s="25">
        <f t="shared" si="12"/>
        <v>0</v>
      </c>
      <c r="J164" s="208">
        <f t="shared" si="13"/>
        <v>0</v>
      </c>
    </row>
    <row r="165" spans="1:10" ht="25.5">
      <c r="A165" s="224" t="s">
        <v>47</v>
      </c>
      <c r="B165" s="226" t="s">
        <v>80</v>
      </c>
      <c r="C165" s="227" t="s">
        <v>24</v>
      </c>
      <c r="D165" s="227" t="s">
        <v>15</v>
      </c>
      <c r="E165" s="227" t="s">
        <v>130</v>
      </c>
      <c r="F165" s="227" t="s">
        <v>43</v>
      </c>
      <c r="G165" s="213">
        <f>G166+G167</f>
        <v>12.18</v>
      </c>
      <c r="H165" s="213"/>
      <c r="I165" s="25">
        <f t="shared" si="12"/>
        <v>0</v>
      </c>
      <c r="J165" s="213">
        <f>J166+J167</f>
        <v>0</v>
      </c>
    </row>
    <row r="166" spans="1:10" ht="51">
      <c r="A166" s="224" t="s">
        <v>211</v>
      </c>
      <c r="B166" s="226" t="s">
        <v>80</v>
      </c>
      <c r="C166" s="227" t="s">
        <v>24</v>
      </c>
      <c r="D166" s="227" t="s">
        <v>15</v>
      </c>
      <c r="E166" s="227" t="s">
        <v>130</v>
      </c>
      <c r="F166" s="227" t="s">
        <v>132</v>
      </c>
      <c r="G166" s="213">
        <v>0</v>
      </c>
      <c r="H166" s="213"/>
      <c r="I166" s="25">
        <f t="shared" si="12"/>
        <v>0</v>
      </c>
      <c r="J166" s="213">
        <v>0</v>
      </c>
    </row>
    <row r="167" spans="1:10" ht="51">
      <c r="A167" s="224" t="s">
        <v>212</v>
      </c>
      <c r="B167" s="226" t="s">
        <v>80</v>
      </c>
      <c r="C167" s="227" t="s">
        <v>24</v>
      </c>
      <c r="D167" s="227" t="s">
        <v>15</v>
      </c>
      <c r="E167" s="227" t="s">
        <v>130</v>
      </c>
      <c r="F167" s="227" t="s">
        <v>133</v>
      </c>
      <c r="G167" s="213">
        <v>12.18</v>
      </c>
      <c r="H167" s="213"/>
      <c r="I167" s="25">
        <f t="shared" si="12"/>
        <v>0</v>
      </c>
      <c r="J167" s="213">
        <v>0</v>
      </c>
    </row>
    <row r="168" spans="1:10" ht="12.75">
      <c r="A168" s="242"/>
      <c r="B168" s="215"/>
      <c r="C168" s="228"/>
      <c r="D168" s="228"/>
      <c r="E168" s="228"/>
      <c r="F168" s="228"/>
      <c r="G168" s="208">
        <f>G170</f>
        <v>116.16</v>
      </c>
      <c r="H168" s="208"/>
      <c r="I168" s="25">
        <f t="shared" si="12"/>
        <v>0</v>
      </c>
      <c r="J168" s="208">
        <f>J170</f>
        <v>0</v>
      </c>
    </row>
    <row r="169" spans="1:10" ht="12.75">
      <c r="A169" s="243"/>
      <c r="B169" s="226"/>
      <c r="C169" s="226"/>
      <c r="D169" s="226"/>
      <c r="E169" s="226"/>
      <c r="F169" s="226"/>
      <c r="G169" s="213">
        <v>0</v>
      </c>
      <c r="H169" s="213"/>
      <c r="I169" s="25">
        <f t="shared" si="12"/>
        <v>4</v>
      </c>
      <c r="J169" s="213">
        <v>4</v>
      </c>
    </row>
    <row r="170" spans="1:10" ht="12.75">
      <c r="A170" s="246" t="s">
        <v>27</v>
      </c>
      <c r="B170" s="215" t="s">
        <v>80</v>
      </c>
      <c r="C170" s="228" t="s">
        <v>24</v>
      </c>
      <c r="D170" s="228" t="s">
        <v>15</v>
      </c>
      <c r="E170" s="228" t="s">
        <v>42</v>
      </c>
      <c r="F170" s="228" t="s">
        <v>43</v>
      </c>
      <c r="G170" s="208">
        <f aca="true" t="shared" si="14" ref="G170:J171">G171</f>
        <v>116.16</v>
      </c>
      <c r="H170" s="208"/>
      <c r="I170" s="25">
        <f t="shared" si="12"/>
        <v>0</v>
      </c>
      <c r="J170" s="208">
        <f t="shared" si="14"/>
        <v>0</v>
      </c>
    </row>
    <row r="171" spans="1:10" ht="12.75">
      <c r="A171" s="229" t="s">
        <v>50</v>
      </c>
      <c r="B171" s="215" t="s">
        <v>80</v>
      </c>
      <c r="C171" s="228" t="s">
        <v>24</v>
      </c>
      <c r="D171" s="228" t="s">
        <v>15</v>
      </c>
      <c r="E171" s="228" t="s">
        <v>238</v>
      </c>
      <c r="F171" s="228" t="s">
        <v>43</v>
      </c>
      <c r="G171" s="208">
        <f t="shared" si="14"/>
        <v>116.16</v>
      </c>
      <c r="H171" s="208"/>
      <c r="I171" s="25">
        <f t="shared" si="12"/>
        <v>0</v>
      </c>
      <c r="J171" s="208">
        <f t="shared" si="14"/>
        <v>0</v>
      </c>
    </row>
    <row r="172" spans="1:10" ht="25.5">
      <c r="A172" s="224" t="s">
        <v>47</v>
      </c>
      <c r="B172" s="226" t="s">
        <v>80</v>
      </c>
      <c r="C172" s="227" t="s">
        <v>24</v>
      </c>
      <c r="D172" s="227" t="s">
        <v>15</v>
      </c>
      <c r="E172" s="227" t="s">
        <v>65</v>
      </c>
      <c r="F172" s="227" t="s">
        <v>43</v>
      </c>
      <c r="G172" s="213">
        <f>G173+G174</f>
        <v>116.16</v>
      </c>
      <c r="H172" s="213"/>
      <c r="I172" s="25">
        <f t="shared" si="12"/>
        <v>0</v>
      </c>
      <c r="J172" s="213">
        <f>J173+J174+J175</f>
        <v>0</v>
      </c>
    </row>
    <row r="173" spans="1:10" ht="51">
      <c r="A173" s="224" t="s">
        <v>211</v>
      </c>
      <c r="B173" s="226" t="s">
        <v>80</v>
      </c>
      <c r="C173" s="227" t="s">
        <v>24</v>
      </c>
      <c r="D173" s="227" t="s">
        <v>15</v>
      </c>
      <c r="E173" s="227" t="s">
        <v>65</v>
      </c>
      <c r="F173" s="227" t="s">
        <v>132</v>
      </c>
      <c r="G173" s="213">
        <v>0</v>
      </c>
      <c r="H173" s="213"/>
      <c r="I173" s="25">
        <f t="shared" si="12"/>
        <v>0</v>
      </c>
      <c r="J173" s="213">
        <v>0</v>
      </c>
    </row>
    <row r="174" spans="1:10" ht="51">
      <c r="A174" s="224" t="s">
        <v>212</v>
      </c>
      <c r="B174" s="226" t="s">
        <v>80</v>
      </c>
      <c r="C174" s="227" t="s">
        <v>24</v>
      </c>
      <c r="D174" s="227" t="s">
        <v>15</v>
      </c>
      <c r="E174" s="227" t="s">
        <v>65</v>
      </c>
      <c r="F174" s="227" t="s">
        <v>133</v>
      </c>
      <c r="G174" s="213">
        <v>116.16</v>
      </c>
      <c r="H174" s="213"/>
      <c r="I174" s="25">
        <f t="shared" si="12"/>
        <v>0</v>
      </c>
      <c r="J174" s="213">
        <v>0</v>
      </c>
    </row>
    <row r="175" spans="1:10" ht="38.25">
      <c r="A175" s="243" t="s">
        <v>245</v>
      </c>
      <c r="B175" s="226" t="s">
        <v>80</v>
      </c>
      <c r="C175" s="226" t="s">
        <v>24</v>
      </c>
      <c r="D175" s="226" t="s">
        <v>15</v>
      </c>
      <c r="E175" s="226" t="s">
        <v>65</v>
      </c>
      <c r="F175" s="226" t="s">
        <v>246</v>
      </c>
      <c r="G175" s="213">
        <v>0</v>
      </c>
      <c r="H175" s="213"/>
      <c r="I175" s="25">
        <f t="shared" si="12"/>
        <v>0</v>
      </c>
      <c r="J175" s="213">
        <v>0</v>
      </c>
    </row>
    <row r="176" spans="1:10" ht="12.75">
      <c r="A176" s="242" t="s">
        <v>237</v>
      </c>
      <c r="B176" s="215" t="s">
        <v>80</v>
      </c>
      <c r="C176" s="215" t="s">
        <v>24</v>
      </c>
      <c r="D176" s="215" t="s">
        <v>16</v>
      </c>
      <c r="E176" s="215" t="s">
        <v>393</v>
      </c>
      <c r="F176" s="215" t="s">
        <v>43</v>
      </c>
      <c r="G176" s="208"/>
      <c r="H176" s="208">
        <f>H177</f>
        <v>325.38</v>
      </c>
      <c r="I176" s="60">
        <f t="shared" si="12"/>
        <v>490.95000000000005</v>
      </c>
      <c r="J176" s="208">
        <f>J177</f>
        <v>816.33</v>
      </c>
    </row>
    <row r="177" spans="1:10" ht="12.75">
      <c r="A177" s="243" t="s">
        <v>27</v>
      </c>
      <c r="B177" s="226" t="s">
        <v>80</v>
      </c>
      <c r="C177" s="226" t="s">
        <v>24</v>
      </c>
      <c r="D177" s="226" t="s">
        <v>15</v>
      </c>
      <c r="E177" s="226" t="s">
        <v>393</v>
      </c>
      <c r="F177" s="226" t="s">
        <v>43</v>
      </c>
      <c r="G177" s="213"/>
      <c r="H177" s="213">
        <f>H178</f>
        <v>325.38</v>
      </c>
      <c r="I177" s="25">
        <f t="shared" si="12"/>
        <v>490.95000000000005</v>
      </c>
      <c r="J177" s="213">
        <f>J178</f>
        <v>816.33</v>
      </c>
    </row>
    <row r="178" spans="1:10" ht="51">
      <c r="A178" s="230" t="s">
        <v>403</v>
      </c>
      <c r="B178" s="226" t="s">
        <v>80</v>
      </c>
      <c r="C178" s="226" t="s">
        <v>24</v>
      </c>
      <c r="D178" s="226" t="s">
        <v>15</v>
      </c>
      <c r="E178" s="226" t="s">
        <v>343</v>
      </c>
      <c r="F178" s="226" t="s">
        <v>43</v>
      </c>
      <c r="G178" s="213"/>
      <c r="H178" s="213">
        <f>H179</f>
        <v>325.38</v>
      </c>
      <c r="I178" s="25">
        <f t="shared" si="12"/>
        <v>490.95000000000005</v>
      </c>
      <c r="J178" s="213">
        <f>J179</f>
        <v>816.33</v>
      </c>
    </row>
    <row r="179" spans="1:10" ht="63.75">
      <c r="A179" s="230" t="s">
        <v>321</v>
      </c>
      <c r="B179" s="226" t="s">
        <v>80</v>
      </c>
      <c r="C179" s="226" t="s">
        <v>24</v>
      </c>
      <c r="D179" s="226" t="s">
        <v>15</v>
      </c>
      <c r="E179" s="226" t="s">
        <v>365</v>
      </c>
      <c r="F179" s="226" t="s">
        <v>43</v>
      </c>
      <c r="G179" s="213"/>
      <c r="H179" s="213">
        <f>H180</f>
        <v>325.38</v>
      </c>
      <c r="I179" s="25">
        <f t="shared" si="12"/>
        <v>490.95000000000005</v>
      </c>
      <c r="J179" s="213">
        <f>J180</f>
        <v>816.33</v>
      </c>
    </row>
    <row r="180" spans="1:10" ht="76.5">
      <c r="A180" s="224" t="s">
        <v>397</v>
      </c>
      <c r="B180" s="226" t="s">
        <v>80</v>
      </c>
      <c r="C180" s="226" t="s">
        <v>24</v>
      </c>
      <c r="D180" s="226" t="s">
        <v>15</v>
      </c>
      <c r="E180" s="226" t="s">
        <v>369</v>
      </c>
      <c r="F180" s="226" t="s">
        <v>43</v>
      </c>
      <c r="G180" s="213"/>
      <c r="H180" s="213">
        <f>H181+H182</f>
        <v>325.38</v>
      </c>
      <c r="I180" s="25">
        <f t="shared" si="12"/>
        <v>490.95000000000005</v>
      </c>
      <c r="J180" s="213">
        <f>J181+J182</f>
        <v>816.33</v>
      </c>
    </row>
    <row r="181" spans="1:10" ht="51">
      <c r="A181" s="224" t="s">
        <v>276</v>
      </c>
      <c r="B181" s="226" t="s">
        <v>80</v>
      </c>
      <c r="C181" s="226" t="s">
        <v>24</v>
      </c>
      <c r="D181" s="226" t="s">
        <v>15</v>
      </c>
      <c r="E181" s="226" t="s">
        <v>369</v>
      </c>
      <c r="F181" s="226" t="s">
        <v>133</v>
      </c>
      <c r="G181" s="213"/>
      <c r="H181" s="213">
        <f>228.47+86.91</f>
        <v>315.38</v>
      </c>
      <c r="I181" s="25">
        <f t="shared" si="12"/>
        <v>490.95000000000005</v>
      </c>
      <c r="J181" s="213">
        <v>806.33</v>
      </c>
    </row>
    <row r="182" spans="1:10" ht="38.25">
      <c r="A182" s="243" t="s">
        <v>398</v>
      </c>
      <c r="B182" s="226" t="s">
        <v>80</v>
      </c>
      <c r="C182" s="226" t="s">
        <v>24</v>
      </c>
      <c r="D182" s="226" t="s">
        <v>15</v>
      </c>
      <c r="E182" s="226" t="s">
        <v>369</v>
      </c>
      <c r="F182" s="226" t="s">
        <v>246</v>
      </c>
      <c r="G182" s="213"/>
      <c r="H182" s="213">
        <v>10</v>
      </c>
      <c r="I182" s="25">
        <f t="shared" si="12"/>
        <v>0</v>
      </c>
      <c r="J182" s="213">
        <v>10</v>
      </c>
    </row>
    <row r="183" spans="1:10" ht="12.75">
      <c r="A183" s="229" t="s">
        <v>127</v>
      </c>
      <c r="B183" s="215" t="s">
        <v>80</v>
      </c>
      <c r="C183" s="228" t="s">
        <v>126</v>
      </c>
      <c r="D183" s="228" t="s">
        <v>16</v>
      </c>
      <c r="E183" s="228" t="s">
        <v>42</v>
      </c>
      <c r="F183" s="228" t="s">
        <v>43</v>
      </c>
      <c r="G183" s="208">
        <f>G184</f>
        <v>769.69</v>
      </c>
      <c r="H183" s="208"/>
      <c r="I183" s="25">
        <f t="shared" si="12"/>
        <v>591.07</v>
      </c>
      <c r="J183" s="208">
        <f>J184</f>
        <v>591.07</v>
      </c>
    </row>
    <row r="184" spans="1:10" ht="25.5">
      <c r="A184" s="224" t="s">
        <v>201</v>
      </c>
      <c r="B184" s="226" t="s">
        <v>80</v>
      </c>
      <c r="C184" s="227" t="s">
        <v>126</v>
      </c>
      <c r="D184" s="227" t="s">
        <v>23</v>
      </c>
      <c r="E184" s="227" t="s">
        <v>42</v>
      </c>
      <c r="F184" s="227" t="s">
        <v>43</v>
      </c>
      <c r="G184" s="213">
        <f>G185+G189</f>
        <v>769.69</v>
      </c>
      <c r="H184" s="213"/>
      <c r="I184" s="25">
        <f t="shared" si="12"/>
        <v>591.07</v>
      </c>
      <c r="J184" s="213">
        <f>J189+J185</f>
        <v>591.07</v>
      </c>
    </row>
    <row r="185" spans="1:10" ht="51">
      <c r="A185" s="234" t="s">
        <v>313</v>
      </c>
      <c r="B185" s="226" t="s">
        <v>80</v>
      </c>
      <c r="C185" s="227" t="s">
        <v>126</v>
      </c>
      <c r="D185" s="227" t="s">
        <v>23</v>
      </c>
      <c r="E185" s="238" t="s">
        <v>307</v>
      </c>
      <c r="F185" s="227" t="s">
        <v>43</v>
      </c>
      <c r="G185" s="213">
        <f aca="true" t="shared" si="15" ref="G185:J187">G186</f>
        <v>0</v>
      </c>
      <c r="H185" s="213"/>
      <c r="I185" s="25">
        <f t="shared" si="12"/>
        <v>591.07</v>
      </c>
      <c r="J185" s="213">
        <f t="shared" si="15"/>
        <v>591.07</v>
      </c>
    </row>
    <row r="186" spans="1:10" ht="63.75">
      <c r="A186" s="195" t="s">
        <v>321</v>
      </c>
      <c r="B186" s="215" t="s">
        <v>80</v>
      </c>
      <c r="C186" s="228" t="s">
        <v>126</v>
      </c>
      <c r="D186" s="228" t="s">
        <v>23</v>
      </c>
      <c r="E186" s="247" t="s">
        <v>42</v>
      </c>
      <c r="F186" s="228" t="s">
        <v>43</v>
      </c>
      <c r="G186" s="208">
        <f t="shared" si="15"/>
        <v>0</v>
      </c>
      <c r="H186" s="208"/>
      <c r="I186" s="25">
        <f t="shared" si="12"/>
        <v>591.07</v>
      </c>
      <c r="J186" s="208">
        <f t="shared" si="15"/>
        <v>591.07</v>
      </c>
    </row>
    <row r="187" spans="1:10" ht="76.5">
      <c r="A187" s="230" t="s">
        <v>327</v>
      </c>
      <c r="B187" s="226" t="s">
        <v>80</v>
      </c>
      <c r="C187" s="227" t="s">
        <v>126</v>
      </c>
      <c r="D187" s="227" t="s">
        <v>23</v>
      </c>
      <c r="E187" s="238" t="s">
        <v>326</v>
      </c>
      <c r="F187" s="227" t="s">
        <v>43</v>
      </c>
      <c r="G187" s="213">
        <f t="shared" si="15"/>
        <v>0</v>
      </c>
      <c r="H187" s="213"/>
      <c r="I187" s="25">
        <f t="shared" si="12"/>
        <v>591.07</v>
      </c>
      <c r="J187" s="213">
        <f t="shared" si="15"/>
        <v>591.07</v>
      </c>
    </row>
    <row r="188" spans="1:10" ht="51">
      <c r="A188" s="230" t="s">
        <v>211</v>
      </c>
      <c r="B188" s="226" t="s">
        <v>80</v>
      </c>
      <c r="C188" s="227" t="s">
        <v>126</v>
      </c>
      <c r="D188" s="227" t="s">
        <v>23</v>
      </c>
      <c r="E188" s="238" t="s">
        <v>326</v>
      </c>
      <c r="F188" s="227" t="s">
        <v>132</v>
      </c>
      <c r="G188" s="213">
        <v>0</v>
      </c>
      <c r="H188" s="213"/>
      <c r="I188" s="25">
        <f t="shared" si="12"/>
        <v>591.07</v>
      </c>
      <c r="J188" s="213">
        <v>591.07</v>
      </c>
    </row>
    <row r="189" spans="1:10" ht="89.25">
      <c r="A189" s="224" t="s">
        <v>243</v>
      </c>
      <c r="B189" s="226" t="s">
        <v>80</v>
      </c>
      <c r="C189" s="227" t="s">
        <v>126</v>
      </c>
      <c r="D189" s="227" t="s">
        <v>23</v>
      </c>
      <c r="E189" s="227" t="s">
        <v>242</v>
      </c>
      <c r="F189" s="227" t="s">
        <v>43</v>
      </c>
      <c r="G189" s="213">
        <f aca="true" t="shared" si="16" ref="G189:J190">G190</f>
        <v>769.69</v>
      </c>
      <c r="H189" s="213"/>
      <c r="I189" s="25">
        <f t="shared" si="12"/>
        <v>0</v>
      </c>
      <c r="J189" s="213">
        <f t="shared" si="16"/>
        <v>0</v>
      </c>
    </row>
    <row r="190" spans="1:10" ht="25.5">
      <c r="A190" s="224" t="s">
        <v>47</v>
      </c>
      <c r="B190" s="226" t="s">
        <v>80</v>
      </c>
      <c r="C190" s="227" t="s">
        <v>126</v>
      </c>
      <c r="D190" s="227" t="s">
        <v>23</v>
      </c>
      <c r="E190" s="227" t="s">
        <v>241</v>
      </c>
      <c r="F190" s="227" t="s">
        <v>43</v>
      </c>
      <c r="G190" s="213">
        <f t="shared" si="16"/>
        <v>769.69</v>
      </c>
      <c r="H190" s="213"/>
      <c r="I190" s="25">
        <f t="shared" si="12"/>
        <v>0</v>
      </c>
      <c r="J190" s="213">
        <f t="shared" si="16"/>
        <v>0</v>
      </c>
    </row>
    <row r="191" spans="1:10" ht="51">
      <c r="A191" s="224" t="s">
        <v>211</v>
      </c>
      <c r="B191" s="226" t="s">
        <v>80</v>
      </c>
      <c r="C191" s="227" t="s">
        <v>126</v>
      </c>
      <c r="D191" s="227" t="s">
        <v>23</v>
      </c>
      <c r="E191" s="227" t="s">
        <v>241</v>
      </c>
      <c r="F191" s="227" t="s">
        <v>132</v>
      </c>
      <c r="G191" s="213">
        <v>769.69</v>
      </c>
      <c r="H191" s="213"/>
      <c r="I191" s="25">
        <f t="shared" si="12"/>
        <v>0</v>
      </c>
      <c r="J191" s="213">
        <v>0</v>
      </c>
    </row>
    <row r="192" spans="1:10" ht="12.75">
      <c r="A192" s="229" t="s">
        <v>127</v>
      </c>
      <c r="B192" s="215" t="s">
        <v>80</v>
      </c>
      <c r="C192" s="228" t="s">
        <v>126</v>
      </c>
      <c r="D192" s="228" t="s">
        <v>16</v>
      </c>
      <c r="E192" s="228" t="s">
        <v>393</v>
      </c>
      <c r="F192" s="228" t="s">
        <v>43</v>
      </c>
      <c r="G192" s="208"/>
      <c r="H192" s="208">
        <f>H193</f>
        <v>942.78</v>
      </c>
      <c r="I192" s="60">
        <f t="shared" si="12"/>
        <v>365.34000000000015</v>
      </c>
      <c r="J192" s="208">
        <f>J193</f>
        <v>1308.1200000000001</v>
      </c>
    </row>
    <row r="193" spans="1:10" ht="25.5">
      <c r="A193" s="224" t="s">
        <v>431</v>
      </c>
      <c r="B193" s="226" t="s">
        <v>80</v>
      </c>
      <c r="C193" s="227" t="s">
        <v>126</v>
      </c>
      <c r="D193" s="227" t="s">
        <v>23</v>
      </c>
      <c r="E193" s="227" t="s">
        <v>393</v>
      </c>
      <c r="F193" s="227" t="s">
        <v>43</v>
      </c>
      <c r="G193" s="213"/>
      <c r="H193" s="213">
        <f>H194</f>
        <v>942.78</v>
      </c>
      <c r="I193" s="25">
        <f t="shared" si="12"/>
        <v>365.34000000000015</v>
      </c>
      <c r="J193" s="213">
        <f>J194</f>
        <v>1308.1200000000001</v>
      </c>
    </row>
    <row r="194" spans="1:10" ht="51">
      <c r="A194" s="230" t="s">
        <v>403</v>
      </c>
      <c r="B194" s="226" t="s">
        <v>80</v>
      </c>
      <c r="C194" s="227" t="s">
        <v>126</v>
      </c>
      <c r="D194" s="227" t="s">
        <v>23</v>
      </c>
      <c r="E194" s="227" t="s">
        <v>432</v>
      </c>
      <c r="F194" s="227" t="s">
        <v>43</v>
      </c>
      <c r="G194" s="213"/>
      <c r="H194" s="213">
        <f>H195</f>
        <v>942.78</v>
      </c>
      <c r="I194" s="25">
        <f t="shared" si="12"/>
        <v>365.34000000000015</v>
      </c>
      <c r="J194" s="213">
        <f>J195</f>
        <v>1308.1200000000001</v>
      </c>
    </row>
    <row r="195" spans="1:10" ht="63.75">
      <c r="A195" s="230" t="s">
        <v>321</v>
      </c>
      <c r="B195" s="226" t="s">
        <v>80</v>
      </c>
      <c r="C195" s="226" t="s">
        <v>126</v>
      </c>
      <c r="D195" s="226" t="s">
        <v>23</v>
      </c>
      <c r="E195" s="226" t="s">
        <v>365</v>
      </c>
      <c r="F195" s="226" t="s">
        <v>43</v>
      </c>
      <c r="G195" s="213"/>
      <c r="H195" s="213">
        <f>H196+H199</f>
        <v>942.78</v>
      </c>
      <c r="I195" s="25">
        <f t="shared" si="12"/>
        <v>365.34000000000015</v>
      </c>
      <c r="J195" s="213">
        <f>J196+J199</f>
        <v>1308.1200000000001</v>
      </c>
    </row>
    <row r="196" spans="1:10" ht="76.5">
      <c r="A196" s="230" t="s">
        <v>327</v>
      </c>
      <c r="B196" s="226" t="s">
        <v>80</v>
      </c>
      <c r="C196" s="226" t="s">
        <v>126</v>
      </c>
      <c r="D196" s="226" t="s">
        <v>23</v>
      </c>
      <c r="E196" s="226" t="s">
        <v>371</v>
      </c>
      <c r="F196" s="226" t="s">
        <v>43</v>
      </c>
      <c r="G196" s="213"/>
      <c r="H196" s="213">
        <f>H197+H198</f>
        <v>942.78</v>
      </c>
      <c r="I196" s="25">
        <f t="shared" si="12"/>
        <v>258.94000000000005</v>
      </c>
      <c r="J196" s="213">
        <f>J197+J198</f>
        <v>1201.72</v>
      </c>
    </row>
    <row r="197" spans="1:10" ht="25.5">
      <c r="A197" s="230" t="s">
        <v>391</v>
      </c>
      <c r="B197" s="226" t="s">
        <v>80</v>
      </c>
      <c r="C197" s="226" t="s">
        <v>126</v>
      </c>
      <c r="D197" s="226" t="s">
        <v>23</v>
      </c>
      <c r="E197" s="226" t="s">
        <v>371</v>
      </c>
      <c r="F197" s="226" t="s">
        <v>132</v>
      </c>
      <c r="G197" s="213"/>
      <c r="H197" s="213">
        <v>716.43</v>
      </c>
      <c r="I197" s="25">
        <f t="shared" si="12"/>
        <v>199.09000000000003</v>
      </c>
      <c r="J197" s="213">
        <v>915.52</v>
      </c>
    </row>
    <row r="198" spans="1:10" ht="76.5">
      <c r="A198" s="210" t="s">
        <v>389</v>
      </c>
      <c r="B198" s="226" t="s">
        <v>80</v>
      </c>
      <c r="C198" s="227" t="s">
        <v>126</v>
      </c>
      <c r="D198" s="227" t="s">
        <v>23</v>
      </c>
      <c r="E198" s="226" t="s">
        <v>371</v>
      </c>
      <c r="F198" s="227" t="s">
        <v>387</v>
      </c>
      <c r="G198" s="213"/>
      <c r="H198" s="213">
        <v>226.35</v>
      </c>
      <c r="I198" s="25">
        <f t="shared" si="12"/>
        <v>59.849999999999994</v>
      </c>
      <c r="J198" s="213">
        <v>286.2</v>
      </c>
    </row>
    <row r="199" spans="1:10" ht="76.5">
      <c r="A199" s="230" t="s">
        <v>327</v>
      </c>
      <c r="B199" s="226" t="s">
        <v>80</v>
      </c>
      <c r="C199" s="226" t="s">
        <v>126</v>
      </c>
      <c r="D199" s="226" t="s">
        <v>23</v>
      </c>
      <c r="E199" s="226" t="s">
        <v>371</v>
      </c>
      <c r="F199" s="226" t="s">
        <v>43</v>
      </c>
      <c r="G199" s="213"/>
      <c r="H199" s="213">
        <f>H200+H201</f>
        <v>0</v>
      </c>
      <c r="I199" s="25">
        <f t="shared" si="12"/>
        <v>106.4</v>
      </c>
      <c r="J199" s="213">
        <f>J200+J201</f>
        <v>106.4</v>
      </c>
    </row>
    <row r="200" spans="1:10" ht="25.5">
      <c r="A200" s="230" t="s">
        <v>391</v>
      </c>
      <c r="B200" s="226" t="s">
        <v>80</v>
      </c>
      <c r="C200" s="226" t="s">
        <v>126</v>
      </c>
      <c r="D200" s="226" t="s">
        <v>23</v>
      </c>
      <c r="E200" s="226" t="s">
        <v>413</v>
      </c>
      <c r="F200" s="226" t="s">
        <v>132</v>
      </c>
      <c r="G200" s="213"/>
      <c r="H200" s="213">
        <v>0</v>
      </c>
      <c r="I200" s="25">
        <f t="shared" si="12"/>
        <v>81.72</v>
      </c>
      <c r="J200" s="213">
        <v>81.72</v>
      </c>
    </row>
    <row r="201" spans="1:10" ht="76.5">
      <c r="A201" s="210" t="s">
        <v>389</v>
      </c>
      <c r="B201" s="226" t="s">
        <v>80</v>
      </c>
      <c r="C201" s="227" t="s">
        <v>126</v>
      </c>
      <c r="D201" s="227" t="s">
        <v>23</v>
      </c>
      <c r="E201" s="226" t="s">
        <v>413</v>
      </c>
      <c r="F201" s="227" t="s">
        <v>387</v>
      </c>
      <c r="G201" s="213"/>
      <c r="H201" s="213">
        <v>0</v>
      </c>
      <c r="I201" s="25">
        <f t="shared" si="12"/>
        <v>24.68</v>
      </c>
      <c r="J201" s="213">
        <v>24.68</v>
      </c>
    </row>
    <row r="202" spans="1:10" ht="12.75">
      <c r="A202" s="81" t="s">
        <v>28</v>
      </c>
      <c r="B202" s="68"/>
      <c r="C202" s="68"/>
      <c r="D202" s="68"/>
      <c r="E202" s="68"/>
      <c r="F202" s="68"/>
      <c r="G202" s="60">
        <f>G183+G149+G130+G102+G93+G85+G10+G73</f>
        <v>4279.68</v>
      </c>
      <c r="H202" s="60">
        <f>H9</f>
        <v>3476.5</v>
      </c>
      <c r="I202" s="60">
        <f t="shared" si="12"/>
        <v>564.8599999999997</v>
      </c>
      <c r="J202" s="60">
        <f>J9</f>
        <v>4041.3599999999997</v>
      </c>
    </row>
  </sheetData>
  <sheetProtection/>
  <mergeCells count="7">
    <mergeCell ref="H5:J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98" t="s">
        <v>248</v>
      </c>
      <c r="F1" s="298"/>
      <c r="G1" s="298"/>
    </row>
    <row r="2" spans="1:7" ht="30" customHeight="1">
      <c r="A2" s="306" t="s">
        <v>329</v>
      </c>
      <c r="B2" s="306"/>
      <c r="C2" s="306"/>
      <c r="D2" s="306"/>
      <c r="E2" s="306"/>
      <c r="F2" s="306"/>
      <c r="G2" s="306"/>
    </row>
    <row r="3" spans="1:8" ht="12.75" customHeight="1">
      <c r="A3" s="58"/>
      <c r="B3" s="59"/>
      <c r="C3" s="59"/>
      <c r="D3" s="307"/>
      <c r="E3" s="307"/>
      <c r="F3" s="5"/>
      <c r="G3" s="93" t="s">
        <v>7</v>
      </c>
      <c r="H3" s="93"/>
    </row>
    <row r="4" spans="1:7" s="32" customFormat="1" ht="70.5" customHeight="1">
      <c r="A4" s="16" t="s">
        <v>111</v>
      </c>
      <c r="B4" s="16" t="s">
        <v>5</v>
      </c>
      <c r="C4" s="16" t="s">
        <v>6</v>
      </c>
      <c r="D4" s="54" t="s">
        <v>195</v>
      </c>
      <c r="E4" s="64" t="s">
        <v>155</v>
      </c>
      <c r="F4" s="54" t="s">
        <v>249</v>
      </c>
      <c r="G4" s="64" t="s">
        <v>250</v>
      </c>
    </row>
    <row r="5" spans="1:7" ht="15" customHeight="1">
      <c r="A5" s="16">
        <v>1</v>
      </c>
      <c r="B5" s="16">
        <v>2</v>
      </c>
      <c r="C5" s="16">
        <v>3</v>
      </c>
      <c r="D5" s="54">
        <v>4</v>
      </c>
      <c r="E5" s="54">
        <v>5</v>
      </c>
      <c r="F5" s="49">
        <v>6</v>
      </c>
      <c r="G5" s="49">
        <v>7</v>
      </c>
    </row>
    <row r="6" spans="1:7" ht="15.75">
      <c r="A6" s="99"/>
      <c r="B6" s="98"/>
      <c r="C6" s="106" t="s">
        <v>146</v>
      </c>
      <c r="D6" s="51">
        <f>D7+D27</f>
        <v>1115.5</v>
      </c>
      <c r="E6" s="51">
        <f>E7+E27</f>
        <v>-214.21</v>
      </c>
      <c r="F6" s="51">
        <f>F7+F27</f>
        <v>513.45</v>
      </c>
      <c r="G6" s="51">
        <f>G7+G27</f>
        <v>516.38</v>
      </c>
    </row>
    <row r="7" spans="1:7" ht="15.75" hidden="1">
      <c r="A7" s="54"/>
      <c r="B7" s="98"/>
      <c r="C7" s="106" t="s">
        <v>147</v>
      </c>
      <c r="D7" s="51">
        <f>D8+D17+D20+D25+D12</f>
        <v>1030.25</v>
      </c>
      <c r="E7" s="51">
        <f>E8+E17+E20+E25</f>
        <v>-128.96</v>
      </c>
      <c r="F7" s="51">
        <f>F8+F17+F20+F25+F12</f>
        <v>432.49</v>
      </c>
      <c r="G7" s="51">
        <f>G8+G17+G20+G25+G12</f>
        <v>435.41999999999996</v>
      </c>
    </row>
    <row r="8" spans="1:7" ht="15.75">
      <c r="A8" s="102" t="s">
        <v>43</v>
      </c>
      <c r="B8" s="16" t="s">
        <v>1</v>
      </c>
      <c r="C8" s="45" t="s">
        <v>2</v>
      </c>
      <c r="D8" s="51">
        <f>D9</f>
        <v>142.23999999999998</v>
      </c>
      <c r="E8" s="51">
        <f>F8-D8</f>
        <v>-118.93999999999998</v>
      </c>
      <c r="F8" s="51">
        <f>F9</f>
        <v>23.3</v>
      </c>
      <c r="G8" s="51">
        <f>G9</f>
        <v>23.66</v>
      </c>
    </row>
    <row r="9" spans="1:7" ht="15.75">
      <c r="A9" s="38" t="s">
        <v>43</v>
      </c>
      <c r="B9" s="38" t="s">
        <v>81</v>
      </c>
      <c r="C9" s="46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8">
        <v>182</v>
      </c>
      <c r="B10" s="38" t="s">
        <v>160</v>
      </c>
      <c r="C10" s="46" t="s">
        <v>163</v>
      </c>
      <c r="D10" s="26">
        <v>139.54</v>
      </c>
      <c r="E10" s="26">
        <f>F10-D10</f>
        <v>-116.94</v>
      </c>
      <c r="F10" s="47">
        <v>22.6</v>
      </c>
      <c r="G10" s="26">
        <v>22.96</v>
      </c>
    </row>
    <row r="11" spans="1:7" ht="92.25" customHeight="1">
      <c r="A11" s="38">
        <v>182</v>
      </c>
      <c r="B11" s="38" t="s">
        <v>162</v>
      </c>
      <c r="C11" s="46" t="s">
        <v>164</v>
      </c>
      <c r="D11" s="26">
        <v>2.7</v>
      </c>
      <c r="E11" s="26">
        <f aca="true" t="shared" si="0" ref="E11:E48">F11-D11</f>
        <v>-2</v>
      </c>
      <c r="F11" s="47">
        <v>0.7</v>
      </c>
      <c r="G11" s="26">
        <v>0.7</v>
      </c>
    </row>
    <row r="12" spans="1:7" ht="25.5" customHeight="1">
      <c r="A12" s="105" t="s">
        <v>43</v>
      </c>
      <c r="B12" s="16" t="s">
        <v>186</v>
      </c>
      <c r="C12" s="45" t="s">
        <v>187</v>
      </c>
      <c r="D12" s="51">
        <f>D13+D14+D15+D16</f>
        <v>477.80000000000007</v>
      </c>
      <c r="E12" s="51">
        <f>E13+E14+E15+E16</f>
        <v>-477.80000000000007</v>
      </c>
      <c r="F12" s="51">
        <f>F13+F14+F15+F16</f>
        <v>0</v>
      </c>
      <c r="G12" s="51">
        <f>G13+G14+G15+G16</f>
        <v>0</v>
      </c>
    </row>
    <row r="13" spans="1:7" ht="45.75" customHeight="1">
      <c r="A13" s="91" t="s">
        <v>247</v>
      </c>
      <c r="B13" s="38" t="s">
        <v>185</v>
      </c>
      <c r="C13" s="46" t="s">
        <v>190</v>
      </c>
      <c r="D13" s="26">
        <v>205.44</v>
      </c>
      <c r="E13" s="26">
        <f>F13-D13</f>
        <v>-205.44</v>
      </c>
      <c r="F13" s="47">
        <v>0</v>
      </c>
      <c r="G13" s="26">
        <v>0</v>
      </c>
    </row>
    <row r="14" spans="1:7" ht="54.75" customHeight="1">
      <c r="A14" s="91" t="s">
        <v>247</v>
      </c>
      <c r="B14" s="38" t="s">
        <v>184</v>
      </c>
      <c r="C14" s="46" t="s">
        <v>188</v>
      </c>
      <c r="D14" s="26">
        <v>3.83</v>
      </c>
      <c r="E14" s="26">
        <f>F14-D14</f>
        <v>-3.83</v>
      </c>
      <c r="F14" s="47">
        <v>0</v>
      </c>
      <c r="G14" s="26">
        <v>0</v>
      </c>
    </row>
    <row r="15" spans="1:7" ht="59.25" customHeight="1">
      <c r="A15" s="91" t="s">
        <v>247</v>
      </c>
      <c r="B15" s="38" t="s">
        <v>183</v>
      </c>
      <c r="C15" s="46" t="s">
        <v>189</v>
      </c>
      <c r="D15" s="26">
        <v>257.06</v>
      </c>
      <c r="E15" s="26">
        <f>F15-D15</f>
        <v>-257.06</v>
      </c>
      <c r="F15" s="47">
        <v>0</v>
      </c>
      <c r="G15" s="26">
        <v>0</v>
      </c>
    </row>
    <row r="16" spans="1:7" ht="58.5" customHeight="1">
      <c r="A16" s="91" t="s">
        <v>247</v>
      </c>
      <c r="B16" s="38" t="s">
        <v>182</v>
      </c>
      <c r="C16" s="46" t="s">
        <v>191</v>
      </c>
      <c r="D16" s="26">
        <v>11.47</v>
      </c>
      <c r="E16" s="26">
        <f>F16-D16</f>
        <v>-11.47</v>
      </c>
      <c r="F16" s="47">
        <v>0</v>
      </c>
      <c r="G16" s="26">
        <v>0</v>
      </c>
    </row>
    <row r="17" spans="1:7" s="9" customFormat="1" ht="15.75">
      <c r="A17" s="102" t="s">
        <v>43</v>
      </c>
      <c r="B17" s="16" t="s">
        <v>29</v>
      </c>
      <c r="C17" s="45" t="s">
        <v>30</v>
      </c>
      <c r="D17" s="51">
        <f>D19</f>
        <v>137.55</v>
      </c>
      <c r="E17" s="51">
        <f>E19</f>
        <v>5.549999999999983</v>
      </c>
      <c r="F17" s="51">
        <f>F19</f>
        <v>143.1</v>
      </c>
      <c r="G17" s="51">
        <f>G19</f>
        <v>143.1</v>
      </c>
    </row>
    <row r="18" spans="1:7" s="9" customFormat="1" ht="25.5" hidden="1">
      <c r="A18" s="38">
        <v>182</v>
      </c>
      <c r="B18" s="38" t="s">
        <v>149</v>
      </c>
      <c r="C18" s="46" t="s">
        <v>154</v>
      </c>
      <c r="D18" s="26"/>
      <c r="E18" s="26">
        <f t="shared" si="0"/>
        <v>0</v>
      </c>
      <c r="F18" s="26"/>
      <c r="G18" s="26"/>
    </row>
    <row r="19" spans="1:7" ht="15.75">
      <c r="A19" s="38">
        <v>182</v>
      </c>
      <c r="B19" s="38" t="s">
        <v>82</v>
      </c>
      <c r="C19" s="46" t="s">
        <v>31</v>
      </c>
      <c r="D19" s="26">
        <v>137.55</v>
      </c>
      <c r="E19" s="26">
        <f t="shared" si="0"/>
        <v>5.549999999999983</v>
      </c>
      <c r="F19" s="47">
        <v>143.1</v>
      </c>
      <c r="G19" s="26">
        <v>143.1</v>
      </c>
    </row>
    <row r="20" spans="1:7" s="9" customFormat="1" ht="15.75">
      <c r="A20" s="102" t="s">
        <v>43</v>
      </c>
      <c r="B20" s="16" t="s">
        <v>32</v>
      </c>
      <c r="C20" s="45" t="s">
        <v>33</v>
      </c>
      <c r="D20" s="51">
        <f>D21+D22</f>
        <v>236.65999999999997</v>
      </c>
      <c r="E20" s="51">
        <f>E21</f>
        <v>-1.5700000000000003</v>
      </c>
      <c r="F20" s="51">
        <f>F21+F22</f>
        <v>244.08999999999997</v>
      </c>
      <c r="G20" s="51">
        <f>G21+G22</f>
        <v>245.65999999999997</v>
      </c>
    </row>
    <row r="21" spans="1:7" ht="51">
      <c r="A21" s="38">
        <v>182</v>
      </c>
      <c r="B21" s="38" t="s">
        <v>83</v>
      </c>
      <c r="C21" s="46" t="s">
        <v>117</v>
      </c>
      <c r="D21" s="26">
        <v>51.86</v>
      </c>
      <c r="E21" s="26">
        <f t="shared" si="0"/>
        <v>-1.5700000000000003</v>
      </c>
      <c r="F21" s="47">
        <v>50.29</v>
      </c>
      <c r="G21" s="26">
        <v>51.86</v>
      </c>
    </row>
    <row r="22" spans="1:7" ht="15.75">
      <c r="A22" s="91" t="s">
        <v>43</v>
      </c>
      <c r="B22" s="38" t="s">
        <v>34</v>
      </c>
      <c r="C22" s="46" t="s">
        <v>35</v>
      </c>
      <c r="D22" s="101">
        <f>D23+D24</f>
        <v>184.79999999999998</v>
      </c>
      <c r="E22" s="101">
        <f>E23+E24</f>
        <v>9</v>
      </c>
      <c r="F22" s="101">
        <f>F23+F24</f>
        <v>193.79999999999998</v>
      </c>
      <c r="G22" s="101">
        <f>G23+G24</f>
        <v>193.79999999999998</v>
      </c>
    </row>
    <row r="23" spans="1:7" ht="79.5" customHeight="1">
      <c r="A23" s="38">
        <v>182</v>
      </c>
      <c r="B23" s="38" t="s">
        <v>36</v>
      </c>
      <c r="C23" s="46" t="s">
        <v>72</v>
      </c>
      <c r="D23" s="50">
        <v>146.7</v>
      </c>
      <c r="E23" s="26">
        <f t="shared" si="0"/>
        <v>31.5</v>
      </c>
      <c r="F23" s="47">
        <v>178.2</v>
      </c>
      <c r="G23" s="47">
        <v>178.2</v>
      </c>
    </row>
    <row r="24" spans="1:7" ht="60.75" customHeight="1">
      <c r="A24" s="38">
        <v>182</v>
      </c>
      <c r="B24" s="38" t="s">
        <v>38</v>
      </c>
      <c r="C24" s="46" t="s">
        <v>37</v>
      </c>
      <c r="D24" s="53">
        <v>38.1</v>
      </c>
      <c r="E24" s="26">
        <f t="shared" si="0"/>
        <v>-22.5</v>
      </c>
      <c r="F24" s="47">
        <v>15.6</v>
      </c>
      <c r="G24" s="47">
        <v>15.6</v>
      </c>
    </row>
    <row r="25" spans="1:7" ht="23.25" customHeight="1">
      <c r="A25" s="102" t="s">
        <v>43</v>
      </c>
      <c r="B25" s="16" t="s">
        <v>98</v>
      </c>
      <c r="C25" s="45" t="s">
        <v>99</v>
      </c>
      <c r="D25" s="52">
        <f>D26</f>
        <v>36</v>
      </c>
      <c r="E25" s="51">
        <f>E26</f>
        <v>-14</v>
      </c>
      <c r="F25" s="52">
        <f>F26</f>
        <v>22</v>
      </c>
      <c r="G25" s="52">
        <f>G26</f>
        <v>23</v>
      </c>
    </row>
    <row r="26" spans="1:7" ht="76.5" customHeight="1">
      <c r="A26" s="38">
        <v>182</v>
      </c>
      <c r="B26" s="38" t="s">
        <v>100</v>
      </c>
      <c r="C26" s="46" t="s">
        <v>73</v>
      </c>
      <c r="D26" s="53">
        <v>36</v>
      </c>
      <c r="E26" s="26">
        <f t="shared" si="0"/>
        <v>-14</v>
      </c>
      <c r="F26" s="47">
        <v>22</v>
      </c>
      <c r="G26" s="26">
        <v>23</v>
      </c>
    </row>
    <row r="27" spans="1:7" ht="15.75" hidden="1">
      <c r="A27" s="55"/>
      <c r="B27" s="38"/>
      <c r="C27" s="45" t="s">
        <v>74</v>
      </c>
      <c r="D27" s="57">
        <f>D32+D28</f>
        <v>85.25</v>
      </c>
      <c r="E27" s="51">
        <f>E28</f>
        <v>-85.25</v>
      </c>
      <c r="F27" s="57">
        <f>F32+F28</f>
        <v>80.96</v>
      </c>
      <c r="G27" s="57">
        <f>G32+G28</f>
        <v>80.96</v>
      </c>
    </row>
    <row r="28" spans="1:7" ht="38.25">
      <c r="A28" s="64" t="s">
        <v>43</v>
      </c>
      <c r="B28" s="16" t="s">
        <v>84</v>
      </c>
      <c r="C28" s="45" t="s">
        <v>115</v>
      </c>
      <c r="D28" s="57">
        <f>D29</f>
        <v>85.25</v>
      </c>
      <c r="E28" s="51">
        <f>E29</f>
        <v>-85.25</v>
      </c>
      <c r="F28" s="57">
        <f>F29</f>
        <v>80.96</v>
      </c>
      <c r="G28" s="57">
        <f>G29</f>
        <v>80.96</v>
      </c>
    </row>
    <row r="29" spans="1:7" ht="100.5" customHeight="1">
      <c r="A29" s="55" t="s">
        <v>43</v>
      </c>
      <c r="B29" s="38" t="s">
        <v>85</v>
      </c>
      <c r="C29" s="46" t="s">
        <v>108</v>
      </c>
      <c r="D29" s="50">
        <f>D30</f>
        <v>85.25</v>
      </c>
      <c r="E29" s="26">
        <f>E30</f>
        <v>-85.25</v>
      </c>
      <c r="F29" s="50">
        <f>F30+F33</f>
        <v>80.96</v>
      </c>
      <c r="G29" s="50">
        <f>G30+G33</f>
        <v>80.96</v>
      </c>
    </row>
    <row r="30" spans="1:7" ht="86.25" customHeight="1">
      <c r="A30" s="55" t="s">
        <v>79</v>
      </c>
      <c r="B30" s="38" t="s">
        <v>152</v>
      </c>
      <c r="C30" s="46" t="s">
        <v>109</v>
      </c>
      <c r="D30" s="50">
        <v>85.25</v>
      </c>
      <c r="E30" s="26">
        <f t="shared" si="0"/>
        <v>-85.25</v>
      </c>
      <c r="F30" s="47">
        <v>0</v>
      </c>
      <c r="G30" s="47">
        <v>0</v>
      </c>
    </row>
    <row r="31" spans="1:7" ht="76.5" hidden="1">
      <c r="A31" s="38"/>
      <c r="B31" s="38" t="s">
        <v>40</v>
      </c>
      <c r="C31" s="46" t="s">
        <v>39</v>
      </c>
      <c r="D31" s="56"/>
      <c r="E31" s="26">
        <f t="shared" si="0"/>
        <v>0</v>
      </c>
      <c r="F31" s="47">
        <f>G31-D31</f>
        <v>0</v>
      </c>
      <c r="G31" s="38"/>
    </row>
    <row r="32" spans="1:7" ht="38.25" hidden="1">
      <c r="A32" s="38">
        <v>801</v>
      </c>
      <c r="B32" s="38" t="s">
        <v>86</v>
      </c>
      <c r="C32" s="46" t="s">
        <v>165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8">
        <v>801</v>
      </c>
      <c r="B33" s="38" t="s">
        <v>335</v>
      </c>
      <c r="C33" s="46" t="s">
        <v>334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2" t="s">
        <v>43</v>
      </c>
      <c r="B34" s="16" t="s">
        <v>51</v>
      </c>
      <c r="C34" s="45" t="s">
        <v>52</v>
      </c>
      <c r="D34" s="48">
        <f>D35</f>
        <v>3168.4</v>
      </c>
      <c r="E34" s="51">
        <f t="shared" si="0"/>
        <v>-451.0999999999999</v>
      </c>
      <c r="F34" s="48">
        <f>F35</f>
        <v>2717.3</v>
      </c>
      <c r="G34" s="48">
        <f>G35</f>
        <v>2717.3</v>
      </c>
    </row>
    <row r="35" spans="1:7" ht="26.25" customHeight="1">
      <c r="A35" s="102" t="s">
        <v>43</v>
      </c>
      <c r="B35" s="16" t="s">
        <v>53</v>
      </c>
      <c r="C35" s="45" t="s">
        <v>69</v>
      </c>
      <c r="D35" s="57">
        <f>D36+D40+D44</f>
        <v>3168.4</v>
      </c>
      <c r="E35" s="51">
        <f t="shared" si="0"/>
        <v>-451.0999999999999</v>
      </c>
      <c r="F35" s="57">
        <f>F36+F40+F44</f>
        <v>2717.3</v>
      </c>
      <c r="G35" s="57">
        <f>G36+G40+G44</f>
        <v>2717.3</v>
      </c>
    </row>
    <row r="36" spans="1:7" ht="25.5" customHeight="1">
      <c r="A36" s="55" t="s">
        <v>43</v>
      </c>
      <c r="B36" s="38" t="s">
        <v>54</v>
      </c>
      <c r="C36" s="46" t="s">
        <v>66</v>
      </c>
      <c r="D36" s="50">
        <f>D37</f>
        <v>3114</v>
      </c>
      <c r="E36" s="26">
        <f t="shared" si="0"/>
        <v>-964</v>
      </c>
      <c r="F36" s="50">
        <f>F37</f>
        <v>2150</v>
      </c>
      <c r="G36" s="50">
        <f>G37</f>
        <v>2150</v>
      </c>
    </row>
    <row r="37" spans="1:7" ht="31.5" customHeight="1">
      <c r="A37" s="38">
        <v>801</v>
      </c>
      <c r="B37" s="38" t="s">
        <v>76</v>
      </c>
      <c r="C37" s="46" t="s">
        <v>139</v>
      </c>
      <c r="D37" s="50">
        <v>3114</v>
      </c>
      <c r="E37" s="26">
        <f t="shared" si="0"/>
        <v>-964</v>
      </c>
      <c r="F37" s="50">
        <f>2656.7-506.7</f>
        <v>2150</v>
      </c>
      <c r="G37" s="50">
        <f>2656.7-506.7</f>
        <v>2150</v>
      </c>
    </row>
    <row r="38" spans="1:7" ht="41.25" customHeight="1" hidden="1">
      <c r="A38" s="38"/>
      <c r="B38" s="38"/>
      <c r="C38" s="46" t="s">
        <v>77</v>
      </c>
      <c r="D38" s="50">
        <v>2797.06</v>
      </c>
      <c r="E38" s="26">
        <f t="shared" si="0"/>
        <v>282.03999999999996</v>
      </c>
      <c r="F38" s="50">
        <v>3079.1</v>
      </c>
      <c r="G38" s="50">
        <v>3079.1</v>
      </c>
    </row>
    <row r="39" spans="1:7" ht="42" customHeight="1" hidden="1">
      <c r="A39" s="38"/>
      <c r="B39" s="38"/>
      <c r="C39" s="46" t="s">
        <v>114</v>
      </c>
      <c r="D39" s="50">
        <v>876.3</v>
      </c>
      <c r="E39" s="26">
        <f t="shared" si="0"/>
        <v>-63.69999999999993</v>
      </c>
      <c r="F39" s="47">
        <v>812.6</v>
      </c>
      <c r="G39" s="47">
        <v>812.6</v>
      </c>
    </row>
    <row r="40" spans="1:7" ht="25.5" hidden="1">
      <c r="A40" s="16">
        <v>801</v>
      </c>
      <c r="B40" s="16" t="s">
        <v>87</v>
      </c>
      <c r="C40" s="45" t="s">
        <v>118</v>
      </c>
      <c r="D40" s="57">
        <f>D41</f>
        <v>0</v>
      </c>
      <c r="E40" s="51">
        <f t="shared" si="0"/>
        <v>0</v>
      </c>
      <c r="F40" s="57">
        <f>F41</f>
        <v>0</v>
      </c>
      <c r="G40" s="57">
        <f>G41</f>
        <v>0</v>
      </c>
    </row>
    <row r="41" spans="1:7" ht="40.5" customHeight="1" hidden="1">
      <c r="A41" s="38">
        <v>801</v>
      </c>
      <c r="B41" s="38" t="s">
        <v>88</v>
      </c>
      <c r="C41" s="46" t="s">
        <v>75</v>
      </c>
      <c r="D41" s="50">
        <v>0</v>
      </c>
      <c r="E41" s="26">
        <f t="shared" si="0"/>
        <v>0</v>
      </c>
      <c r="F41" s="47">
        <v>0</v>
      </c>
      <c r="G41" s="100">
        <v>0</v>
      </c>
    </row>
    <row r="42" spans="1:7" ht="40.5" customHeight="1" hidden="1">
      <c r="A42" s="38"/>
      <c r="B42" s="38"/>
      <c r="C42" s="46"/>
      <c r="D42" s="50">
        <v>0</v>
      </c>
      <c r="E42" s="26">
        <f t="shared" si="0"/>
        <v>0</v>
      </c>
      <c r="F42" s="47">
        <v>0</v>
      </c>
      <c r="G42" s="100">
        <v>0</v>
      </c>
    </row>
    <row r="43" spans="1:7" ht="40.5" customHeight="1" hidden="1">
      <c r="A43" s="38"/>
      <c r="B43" s="38"/>
      <c r="C43" s="46" t="s">
        <v>75</v>
      </c>
      <c r="D43" s="50">
        <v>0</v>
      </c>
      <c r="E43" s="26">
        <f t="shared" si="0"/>
        <v>0</v>
      </c>
      <c r="F43" s="47">
        <v>0</v>
      </c>
      <c r="G43" s="100">
        <v>0</v>
      </c>
    </row>
    <row r="44" spans="1:7" ht="29.25" customHeight="1">
      <c r="A44" s="102" t="s">
        <v>43</v>
      </c>
      <c r="B44" s="16" t="s">
        <v>68</v>
      </c>
      <c r="C44" s="45" t="s">
        <v>67</v>
      </c>
      <c r="D44" s="57">
        <f>D45</f>
        <v>54.4</v>
      </c>
      <c r="E44" s="51">
        <f t="shared" si="0"/>
        <v>512.9</v>
      </c>
      <c r="F44" s="57">
        <f>F45+F48</f>
        <v>567.3</v>
      </c>
      <c r="G44" s="57">
        <f>G45+G48</f>
        <v>567.3</v>
      </c>
    </row>
    <row r="45" spans="1:7" ht="43.5" customHeight="1">
      <c r="A45" s="38">
        <v>801</v>
      </c>
      <c r="B45" s="38" t="s">
        <v>89</v>
      </c>
      <c r="C45" s="46" t="s">
        <v>110</v>
      </c>
      <c r="D45" s="50">
        <v>54.4</v>
      </c>
      <c r="E45" s="26">
        <f t="shared" si="0"/>
        <v>6.200000000000003</v>
      </c>
      <c r="F45" s="47">
        <v>60.6</v>
      </c>
      <c r="G45" s="47">
        <v>60.6</v>
      </c>
    </row>
    <row r="46" spans="1:7" ht="43.5" customHeight="1" hidden="1">
      <c r="A46" s="55" t="s">
        <v>43</v>
      </c>
      <c r="B46" s="38" t="s">
        <v>177</v>
      </c>
      <c r="C46" s="45" t="s">
        <v>175</v>
      </c>
      <c r="D46" s="50"/>
      <c r="E46" s="26">
        <f t="shared" si="0"/>
        <v>0</v>
      </c>
      <c r="F46" s="47"/>
      <c r="G46" s="47"/>
    </row>
    <row r="47" spans="1:7" ht="43.5" customHeight="1" hidden="1">
      <c r="A47" s="38">
        <v>801</v>
      </c>
      <c r="B47" s="38" t="s">
        <v>176</v>
      </c>
      <c r="C47" s="46" t="s">
        <v>175</v>
      </c>
      <c r="D47" s="50"/>
      <c r="E47" s="26">
        <f t="shared" si="0"/>
        <v>80</v>
      </c>
      <c r="F47" s="47">
        <v>80</v>
      </c>
      <c r="G47" s="47"/>
    </row>
    <row r="48" spans="1:7" ht="43.5" customHeight="1">
      <c r="A48" s="147" t="s">
        <v>80</v>
      </c>
      <c r="B48" s="38" t="s">
        <v>337</v>
      </c>
      <c r="C48" s="46" t="s">
        <v>338</v>
      </c>
      <c r="D48" s="50"/>
      <c r="E48" s="26">
        <f t="shared" si="0"/>
        <v>506.7</v>
      </c>
      <c r="F48" s="47">
        <v>506.7</v>
      </c>
      <c r="G48" s="47">
        <v>506.7</v>
      </c>
    </row>
    <row r="49" spans="1:7" ht="15.75">
      <c r="A49" s="38"/>
      <c r="B49" s="38"/>
      <c r="C49" s="45" t="s">
        <v>4</v>
      </c>
      <c r="D49" s="57">
        <f>D34+D6</f>
        <v>4283.9</v>
      </c>
      <c r="E49" s="57">
        <f>F49-D49</f>
        <v>-1053.1499999999996</v>
      </c>
      <c r="F49" s="57">
        <f>F6+F34</f>
        <v>3230.75</v>
      </c>
      <c r="G49" s="57">
        <f>G6+G34</f>
        <v>3233.6800000000003</v>
      </c>
    </row>
    <row r="50" spans="1:7" ht="15.75">
      <c r="A50" s="5"/>
      <c r="B50" s="4"/>
      <c r="C50" s="4"/>
      <c r="D50" s="4"/>
      <c r="E50" s="77"/>
      <c r="F50" s="78"/>
      <c r="G50" s="79"/>
    </row>
    <row r="51" ht="15.75">
      <c r="G51" s="29"/>
    </row>
    <row r="52" spans="1:7" ht="15" customHeight="1">
      <c r="A52" s="305"/>
      <c r="B52" s="302"/>
      <c r="C52" s="303"/>
      <c r="D52" s="304"/>
      <c r="E52" s="31"/>
      <c r="G52" s="29"/>
    </row>
    <row r="53" spans="1:7" ht="15.75">
      <c r="A53" s="305"/>
      <c r="B53" s="303"/>
      <c r="C53" s="303"/>
      <c r="D53" s="304"/>
      <c r="E53" s="31"/>
      <c r="G53" s="29"/>
    </row>
    <row r="54" spans="1:7" ht="12.75" customHeight="1">
      <c r="A54" s="30"/>
      <c r="B54" s="302"/>
      <c r="C54" s="303"/>
      <c r="D54" s="304"/>
      <c r="E54" s="31"/>
      <c r="G54" s="29"/>
    </row>
    <row r="55" spans="1:7" ht="12.75" customHeight="1">
      <c r="A55" s="30"/>
      <c r="B55" s="303"/>
      <c r="C55" s="303"/>
      <c r="D55" s="304"/>
      <c r="E55" s="31"/>
      <c r="G55" s="29"/>
    </row>
    <row r="56" spans="1:7" ht="12.75" customHeight="1">
      <c r="A56" s="30"/>
      <c r="B56" s="302"/>
      <c r="C56" s="303"/>
      <c r="D56" s="304"/>
      <c r="E56" s="31"/>
      <c r="G56" s="29"/>
    </row>
    <row r="57" spans="1:7" ht="15.75">
      <c r="A57" s="30"/>
      <c r="B57" s="303"/>
      <c r="C57" s="303"/>
      <c r="D57" s="304"/>
      <c r="E57" s="31"/>
      <c r="G57" s="29"/>
    </row>
    <row r="58" spans="1:5" ht="26.25" customHeight="1">
      <c r="A58" s="305"/>
      <c r="B58" s="301"/>
      <c r="C58" s="301"/>
      <c r="D58" s="301"/>
      <c r="E58" s="28"/>
    </row>
    <row r="59" ht="15.75">
      <c r="A59" s="305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48"/>
  <sheetViews>
    <sheetView view="pageBreakPreview" zoomScale="130" zoomScaleSheetLayoutView="130" zoomScalePageLayoutView="0" workbookViewId="0" topLeftCell="A26">
      <selection activeCell="A1" sqref="A1"/>
    </sheetView>
  </sheetViews>
  <sheetFormatPr defaultColWidth="9.00390625" defaultRowHeight="12.75"/>
  <cols>
    <col min="1" max="1" width="49.875" style="33" customWidth="1"/>
    <col min="2" max="2" width="9.125" style="34" customWidth="1"/>
    <col min="3" max="3" width="8.375" style="34" customWidth="1"/>
    <col min="4" max="4" width="10.375" style="34" customWidth="1"/>
    <col min="5" max="5" width="11.875" style="34" customWidth="1"/>
    <col min="6" max="6" width="12.00390625" style="34" customWidth="1"/>
    <col min="7" max="7" width="9.625" style="34" hidden="1" customWidth="1"/>
    <col min="8" max="8" width="12.875" style="5" hidden="1" customWidth="1"/>
    <col min="9" max="16384" width="9.125" style="5" customWidth="1"/>
  </cols>
  <sheetData>
    <row r="1" spans="3:8" ht="72.75" customHeight="1">
      <c r="C1" s="18"/>
      <c r="D1" s="279"/>
      <c r="E1" s="308" t="s">
        <v>520</v>
      </c>
      <c r="F1" s="309"/>
      <c r="G1" s="309"/>
      <c r="H1" s="309"/>
    </row>
    <row r="2" spans="1:9" s="4" customFormat="1" ht="51" customHeight="1">
      <c r="A2" s="310" t="s">
        <v>487</v>
      </c>
      <c r="B2" s="310"/>
      <c r="C2" s="310"/>
      <c r="D2" s="310"/>
      <c r="E2" s="310"/>
      <c r="F2" s="310"/>
      <c r="G2" s="310"/>
      <c r="H2" s="310"/>
      <c r="I2" s="86"/>
    </row>
    <row r="3" spans="6:8" s="4" customFormat="1" ht="12.75">
      <c r="F3" s="4" t="s">
        <v>407</v>
      </c>
      <c r="H3" s="4" t="s">
        <v>7</v>
      </c>
    </row>
    <row r="4" spans="1:8" s="4" customFormat="1" ht="12.75">
      <c r="A4" s="311" t="s">
        <v>12</v>
      </c>
      <c r="B4" s="311" t="s">
        <v>8</v>
      </c>
      <c r="C4" s="311" t="s">
        <v>9</v>
      </c>
      <c r="D4" s="313" t="s">
        <v>488</v>
      </c>
      <c r="E4" s="314"/>
      <c r="F4" s="314"/>
      <c r="G4" s="199"/>
      <c r="H4" s="200"/>
    </row>
    <row r="5" spans="1:8" s="39" customFormat="1" ht="39" customHeight="1">
      <c r="A5" s="312"/>
      <c r="B5" s="312"/>
      <c r="C5" s="312"/>
      <c r="D5" s="254" t="s">
        <v>406</v>
      </c>
      <c r="E5" s="254" t="s">
        <v>409</v>
      </c>
      <c r="F5" s="257" t="s">
        <v>96</v>
      </c>
      <c r="G5" s="65" t="s">
        <v>55</v>
      </c>
      <c r="H5" s="65" t="s">
        <v>94</v>
      </c>
    </row>
    <row r="6" spans="1:8" s="39" customFormat="1" ht="12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4</v>
      </c>
      <c r="H6" s="66">
        <v>5</v>
      </c>
    </row>
    <row r="7" spans="1:8" s="40" customFormat="1" ht="12.75">
      <c r="A7" s="67" t="s">
        <v>14</v>
      </c>
      <c r="B7" s="68" t="s">
        <v>15</v>
      </c>
      <c r="C7" s="68" t="s">
        <v>16</v>
      </c>
      <c r="D7" s="60">
        <f>D9+D10+D13+D15+D14+D16</f>
        <v>2570.9100000000003</v>
      </c>
      <c r="E7" s="60">
        <f>F7-D7</f>
        <v>-136.47000000000025</v>
      </c>
      <c r="F7" s="60">
        <f>F9+F10+F15+F13+F16+F14</f>
        <v>2434.44</v>
      </c>
      <c r="G7" s="60">
        <f aca="true" t="shared" si="0" ref="G7:G44">H7-F7</f>
        <v>-848.7500000000002</v>
      </c>
      <c r="H7" s="60">
        <f>H9+H10+H15</f>
        <v>1585.6899999999998</v>
      </c>
    </row>
    <row r="8" spans="1:8" s="41" customFormat="1" ht="25.5" hidden="1">
      <c r="A8" s="69" t="s">
        <v>198</v>
      </c>
      <c r="B8" s="70" t="s">
        <v>15</v>
      </c>
      <c r="C8" s="70" t="s">
        <v>17</v>
      </c>
      <c r="D8" s="203"/>
      <c r="E8" s="60">
        <f aca="true" t="shared" si="1" ref="E8:E44">F8-D8</f>
        <v>0</v>
      </c>
      <c r="F8" s="203"/>
      <c r="G8" s="60">
        <f t="shared" si="0"/>
        <v>0</v>
      </c>
      <c r="H8" s="107"/>
    </row>
    <row r="9" spans="1:8" s="41" customFormat="1" ht="25.5">
      <c r="A9" s="69" t="s">
        <v>336</v>
      </c>
      <c r="B9" s="70" t="s">
        <v>15</v>
      </c>
      <c r="C9" s="70" t="s">
        <v>17</v>
      </c>
      <c r="D9" s="204">
        <v>499.54</v>
      </c>
      <c r="E9" s="25">
        <f t="shared" si="1"/>
        <v>0</v>
      </c>
      <c r="F9" s="204">
        <v>499.54</v>
      </c>
      <c r="G9" s="25">
        <f t="shared" si="0"/>
        <v>-111.20000000000005</v>
      </c>
      <c r="H9" s="25">
        <v>388.34</v>
      </c>
    </row>
    <row r="10" spans="1:8" s="35" customFormat="1" ht="38.25">
      <c r="A10" s="69" t="s">
        <v>199</v>
      </c>
      <c r="B10" s="70" t="s">
        <v>15</v>
      </c>
      <c r="C10" s="70" t="s">
        <v>19</v>
      </c>
      <c r="D10" s="71">
        <v>1856.16</v>
      </c>
      <c r="E10" s="25">
        <f t="shared" si="1"/>
        <v>-84.54000000000019</v>
      </c>
      <c r="F10" s="71">
        <v>1771.62</v>
      </c>
      <c r="G10" s="25">
        <f t="shared" si="0"/>
        <v>-584.27</v>
      </c>
      <c r="H10" s="71">
        <v>1187.35</v>
      </c>
    </row>
    <row r="11" spans="1:8" s="35" customFormat="1" ht="12.75" hidden="1">
      <c r="A11" s="69" t="s">
        <v>173</v>
      </c>
      <c r="B11" s="70" t="s">
        <v>15</v>
      </c>
      <c r="C11" s="70" t="s">
        <v>20</v>
      </c>
      <c r="D11" s="71"/>
      <c r="E11" s="25">
        <f t="shared" si="1"/>
        <v>0</v>
      </c>
      <c r="F11" s="71"/>
      <c r="G11" s="25">
        <f t="shared" si="0"/>
        <v>10</v>
      </c>
      <c r="H11" s="72">
        <v>10</v>
      </c>
    </row>
    <row r="12" spans="1:8" s="35" customFormat="1" ht="12.75" hidden="1">
      <c r="A12" s="69" t="s">
        <v>169</v>
      </c>
      <c r="B12" s="70" t="s">
        <v>15</v>
      </c>
      <c r="C12" s="70" t="s">
        <v>20</v>
      </c>
      <c r="D12" s="71"/>
      <c r="E12" s="25">
        <f t="shared" si="1"/>
        <v>0</v>
      </c>
      <c r="F12" s="71"/>
      <c r="G12" s="25">
        <f t="shared" si="0"/>
        <v>5</v>
      </c>
      <c r="H12" s="72">
        <v>5</v>
      </c>
    </row>
    <row r="13" spans="1:8" s="35" customFormat="1" ht="12.75" hidden="1">
      <c r="A13" s="69" t="s">
        <v>173</v>
      </c>
      <c r="B13" s="70" t="s">
        <v>15</v>
      </c>
      <c r="C13" s="70" t="s">
        <v>20</v>
      </c>
      <c r="D13" s="71">
        <v>0</v>
      </c>
      <c r="E13" s="25">
        <f t="shared" si="1"/>
        <v>0</v>
      </c>
      <c r="F13" s="71">
        <v>0</v>
      </c>
      <c r="G13" s="25"/>
      <c r="H13" s="72"/>
    </row>
    <row r="14" spans="1:8" s="35" customFormat="1" ht="12.75">
      <c r="A14" s="69" t="s">
        <v>173</v>
      </c>
      <c r="B14" s="70" t="s">
        <v>15</v>
      </c>
      <c r="C14" s="70" t="s">
        <v>20</v>
      </c>
      <c r="D14" s="71">
        <v>189.91</v>
      </c>
      <c r="E14" s="25">
        <f t="shared" si="1"/>
        <v>-41.93000000000001</v>
      </c>
      <c r="F14" s="71">
        <v>147.98</v>
      </c>
      <c r="G14" s="25"/>
      <c r="H14" s="72"/>
    </row>
    <row r="15" spans="1:8" s="35" customFormat="1" ht="12.75">
      <c r="A15" s="69" t="s">
        <v>103</v>
      </c>
      <c r="B15" s="70" t="s">
        <v>15</v>
      </c>
      <c r="C15" s="70" t="s">
        <v>126</v>
      </c>
      <c r="D15" s="71">
        <v>10</v>
      </c>
      <c r="E15" s="25">
        <f t="shared" si="1"/>
        <v>-10</v>
      </c>
      <c r="F15" s="71">
        <v>0</v>
      </c>
      <c r="G15" s="25">
        <f t="shared" si="0"/>
        <v>10</v>
      </c>
      <c r="H15" s="72">
        <v>10</v>
      </c>
    </row>
    <row r="16" spans="1:8" s="35" customFormat="1" ht="15.75" customHeight="1">
      <c r="A16" s="69" t="s">
        <v>484</v>
      </c>
      <c r="B16" s="70" t="s">
        <v>15</v>
      </c>
      <c r="C16" s="70" t="s">
        <v>483</v>
      </c>
      <c r="D16" s="71">
        <v>15.3</v>
      </c>
      <c r="E16" s="25">
        <f t="shared" si="1"/>
        <v>0</v>
      </c>
      <c r="F16" s="71">
        <v>15.3</v>
      </c>
      <c r="G16" s="25">
        <f t="shared" si="0"/>
        <v>-15.3</v>
      </c>
      <c r="H16" s="72">
        <v>0</v>
      </c>
    </row>
    <row r="17" spans="1:8" s="35" customFormat="1" ht="12.75">
      <c r="A17" s="67" t="s">
        <v>21</v>
      </c>
      <c r="B17" s="68" t="s">
        <v>17</v>
      </c>
      <c r="C17" s="68" t="s">
        <v>16</v>
      </c>
      <c r="D17" s="60">
        <f>D18</f>
        <v>164.8</v>
      </c>
      <c r="E17" s="60">
        <f t="shared" si="1"/>
        <v>8.699999999999989</v>
      </c>
      <c r="F17" s="60">
        <f>F18</f>
        <v>173.5</v>
      </c>
      <c r="G17" s="60">
        <f t="shared" si="0"/>
        <v>-109.8</v>
      </c>
      <c r="H17" s="60">
        <f>H18</f>
        <v>63.7</v>
      </c>
    </row>
    <row r="18" spans="1:8" s="42" customFormat="1" ht="18.75" customHeight="1">
      <c r="A18" s="69" t="s">
        <v>57</v>
      </c>
      <c r="B18" s="70" t="s">
        <v>17</v>
      </c>
      <c r="C18" s="70" t="s">
        <v>18</v>
      </c>
      <c r="D18" s="71">
        <v>164.8</v>
      </c>
      <c r="E18" s="25">
        <f t="shared" si="1"/>
        <v>8.699999999999989</v>
      </c>
      <c r="F18" s="71">
        <v>173.5</v>
      </c>
      <c r="G18" s="25">
        <f t="shared" si="0"/>
        <v>-109.8</v>
      </c>
      <c r="H18" s="25">
        <v>63.7</v>
      </c>
    </row>
    <row r="19" spans="1:8" s="43" customFormat="1" ht="12.75" hidden="1">
      <c r="A19" s="67" t="s">
        <v>22</v>
      </c>
      <c r="B19" s="68" t="s">
        <v>19</v>
      </c>
      <c r="C19" s="68" t="s">
        <v>16</v>
      </c>
      <c r="D19" s="60"/>
      <c r="E19" s="25">
        <f t="shared" si="1"/>
        <v>0</v>
      </c>
      <c r="F19" s="60">
        <f>F20</f>
        <v>0</v>
      </c>
      <c r="G19" s="25">
        <f t="shared" si="0"/>
        <v>152.41</v>
      </c>
      <c r="H19" s="60">
        <f>H20</f>
        <v>152.41</v>
      </c>
    </row>
    <row r="20" spans="1:8" ht="13.5" customHeight="1" hidden="1">
      <c r="A20" s="73" t="s">
        <v>70</v>
      </c>
      <c r="B20" s="70" t="s">
        <v>19</v>
      </c>
      <c r="C20" s="70" t="s">
        <v>56</v>
      </c>
      <c r="D20" s="71"/>
      <c r="E20" s="25">
        <f t="shared" si="1"/>
        <v>0</v>
      </c>
      <c r="F20" s="71"/>
      <c r="G20" s="25">
        <f t="shared" si="0"/>
        <v>152.41</v>
      </c>
      <c r="H20" s="72">
        <v>152.41</v>
      </c>
    </row>
    <row r="21" spans="1:8" ht="12.75" hidden="1">
      <c r="A21" s="83" t="s">
        <v>22</v>
      </c>
      <c r="B21" s="94" t="s">
        <v>19</v>
      </c>
      <c r="C21" s="94" t="s">
        <v>16</v>
      </c>
      <c r="D21" s="95"/>
      <c r="E21" s="25">
        <f t="shared" si="1"/>
        <v>477.8</v>
      </c>
      <c r="F21" s="95">
        <f>F22</f>
        <v>477.8</v>
      </c>
      <c r="G21" s="25">
        <f t="shared" si="0"/>
        <v>-477.8</v>
      </c>
      <c r="H21" s="96">
        <f>H22</f>
        <v>0</v>
      </c>
    </row>
    <row r="22" spans="1:8" ht="12.75" hidden="1">
      <c r="A22" s="73" t="s">
        <v>197</v>
      </c>
      <c r="B22" s="70" t="s">
        <v>19</v>
      </c>
      <c r="C22" s="70" t="s">
        <v>196</v>
      </c>
      <c r="D22" s="71"/>
      <c r="E22" s="25">
        <f t="shared" si="1"/>
        <v>477.8</v>
      </c>
      <c r="F22" s="71">
        <v>477.8</v>
      </c>
      <c r="G22" s="25">
        <f t="shared" si="0"/>
        <v>-477.8</v>
      </c>
      <c r="H22" s="72"/>
    </row>
    <row r="23" spans="1:8" ht="12.75" hidden="1">
      <c r="A23" s="67" t="s">
        <v>22</v>
      </c>
      <c r="B23" s="94" t="s">
        <v>19</v>
      </c>
      <c r="C23" s="94" t="s">
        <v>16</v>
      </c>
      <c r="D23" s="95">
        <f>D24+D25</f>
        <v>0</v>
      </c>
      <c r="E23" s="25">
        <f t="shared" si="1"/>
        <v>0</v>
      </c>
      <c r="F23" s="95">
        <f>F24+F25</f>
        <v>0</v>
      </c>
      <c r="G23" s="25"/>
      <c r="H23" s="72"/>
    </row>
    <row r="24" spans="1:8" ht="12.75" hidden="1">
      <c r="A24" s="73" t="s">
        <v>197</v>
      </c>
      <c r="B24" s="70" t="s">
        <v>19</v>
      </c>
      <c r="C24" s="70" t="s">
        <v>196</v>
      </c>
      <c r="D24" s="71">
        <v>0</v>
      </c>
      <c r="E24" s="25">
        <f t="shared" si="1"/>
        <v>0</v>
      </c>
      <c r="F24" s="71">
        <v>0</v>
      </c>
      <c r="G24" s="25"/>
      <c r="H24" s="72"/>
    </row>
    <row r="25" spans="1:8" ht="12.75" hidden="1">
      <c r="A25" s="73" t="s">
        <v>70</v>
      </c>
      <c r="B25" s="70" t="s">
        <v>19</v>
      </c>
      <c r="C25" s="70" t="s">
        <v>56</v>
      </c>
      <c r="D25" s="71">
        <v>0</v>
      </c>
      <c r="E25" s="25">
        <f t="shared" si="1"/>
        <v>0</v>
      </c>
      <c r="F25" s="71">
        <v>0</v>
      </c>
      <c r="G25" s="25"/>
      <c r="H25" s="72"/>
    </row>
    <row r="26" spans="1:8" ht="25.5">
      <c r="A26" s="83" t="s">
        <v>282</v>
      </c>
      <c r="B26" s="94" t="s">
        <v>18</v>
      </c>
      <c r="C26" s="94" t="s">
        <v>16</v>
      </c>
      <c r="D26" s="95">
        <f>D27</f>
        <v>65</v>
      </c>
      <c r="E26" s="60">
        <f t="shared" si="1"/>
        <v>0</v>
      </c>
      <c r="F26" s="95">
        <f>F27</f>
        <v>65</v>
      </c>
      <c r="G26" s="25"/>
      <c r="H26" s="72"/>
    </row>
    <row r="27" spans="1:8" ht="12.75">
      <c r="A27" s="73" t="s">
        <v>458</v>
      </c>
      <c r="B27" s="70" t="s">
        <v>18</v>
      </c>
      <c r="C27" s="70" t="s">
        <v>446</v>
      </c>
      <c r="D27" s="71">
        <v>65</v>
      </c>
      <c r="E27" s="25">
        <f t="shared" si="1"/>
        <v>0</v>
      </c>
      <c r="F27" s="71">
        <v>65</v>
      </c>
      <c r="G27" s="25"/>
      <c r="H27" s="72"/>
    </row>
    <row r="28" spans="1:8" ht="11.25" customHeight="1">
      <c r="A28" s="83" t="str">
        <f>'[3]пр2'!$A$25</f>
        <v>НАЦИОНАЛЬНАЯ ЭКОНОМИКА</v>
      </c>
      <c r="B28" s="94" t="s">
        <v>19</v>
      </c>
      <c r="C28" s="94" t="s">
        <v>16</v>
      </c>
      <c r="D28" s="95">
        <f>D29</f>
        <v>0</v>
      </c>
      <c r="E28" s="60">
        <f t="shared" si="1"/>
        <v>1</v>
      </c>
      <c r="F28" s="95">
        <f>F29</f>
        <v>1</v>
      </c>
      <c r="G28" s="25"/>
      <c r="H28" s="72"/>
    </row>
    <row r="29" spans="1:8" ht="14.25" customHeight="1">
      <c r="A29" s="56" t="s">
        <v>70</v>
      </c>
      <c r="B29" s="70" t="s">
        <v>19</v>
      </c>
      <c r="C29" s="70" t="s">
        <v>56</v>
      </c>
      <c r="D29" s="71">
        <v>0</v>
      </c>
      <c r="E29" s="25">
        <f t="shared" si="1"/>
        <v>1</v>
      </c>
      <c r="F29" s="71">
        <f>F30</f>
        <v>1</v>
      </c>
      <c r="G29" s="25"/>
      <c r="H29" s="72"/>
    </row>
    <row r="30" spans="1:8" ht="14.25" customHeight="1">
      <c r="A30" s="56" t="s">
        <v>194</v>
      </c>
      <c r="B30" s="70" t="s">
        <v>19</v>
      </c>
      <c r="C30" s="70" t="s">
        <v>56</v>
      </c>
      <c r="D30" s="71">
        <v>0</v>
      </c>
      <c r="E30" s="25">
        <f t="shared" si="1"/>
        <v>1</v>
      </c>
      <c r="F30" s="71">
        <v>1</v>
      </c>
      <c r="G30" s="25"/>
      <c r="H30" s="72"/>
    </row>
    <row r="31" spans="1:8" ht="12.75">
      <c r="A31" s="67" t="s">
        <v>25</v>
      </c>
      <c r="B31" s="68" t="s">
        <v>23</v>
      </c>
      <c r="C31" s="68" t="s">
        <v>16</v>
      </c>
      <c r="D31" s="60">
        <f>D33</f>
        <v>1</v>
      </c>
      <c r="E31" s="60">
        <f t="shared" si="1"/>
        <v>62</v>
      </c>
      <c r="F31" s="60">
        <f>F32+F33+F34</f>
        <v>63</v>
      </c>
      <c r="G31" s="60">
        <f t="shared" si="0"/>
        <v>419.88</v>
      </c>
      <c r="H31" s="60">
        <f>H32+H33+H34</f>
        <v>482.88</v>
      </c>
    </row>
    <row r="32" spans="1:8" s="36" customFormat="1" ht="12.75" hidden="1">
      <c r="A32" s="73" t="s">
        <v>71</v>
      </c>
      <c r="B32" s="70" t="s">
        <v>23</v>
      </c>
      <c r="C32" s="70" t="s">
        <v>17</v>
      </c>
      <c r="D32" s="71"/>
      <c r="E32" s="60">
        <f t="shared" si="1"/>
        <v>0</v>
      </c>
      <c r="F32" s="71">
        <v>0</v>
      </c>
      <c r="G32" s="25">
        <f t="shared" si="0"/>
        <v>0</v>
      </c>
      <c r="H32" s="25">
        <v>0</v>
      </c>
    </row>
    <row r="33" spans="1:8" ht="14.25" customHeight="1">
      <c r="A33" s="73" t="s">
        <v>128</v>
      </c>
      <c r="B33" s="70" t="s">
        <v>23</v>
      </c>
      <c r="C33" s="70" t="s">
        <v>18</v>
      </c>
      <c r="D33" s="71">
        <v>1</v>
      </c>
      <c r="E33" s="25">
        <f t="shared" si="1"/>
        <v>62</v>
      </c>
      <c r="F33" s="71">
        <v>63</v>
      </c>
      <c r="G33" s="25">
        <f t="shared" si="0"/>
        <v>419.88</v>
      </c>
      <c r="H33" s="72">
        <f>108.5+374.38</f>
        <v>482.88</v>
      </c>
    </row>
    <row r="34" spans="1:8" ht="14.25" customHeight="1" hidden="1">
      <c r="A34" s="148" t="s">
        <v>339</v>
      </c>
      <c r="B34" s="70" t="s">
        <v>23</v>
      </c>
      <c r="C34" s="70" t="s">
        <v>23</v>
      </c>
      <c r="D34" s="71"/>
      <c r="E34" s="60">
        <f t="shared" si="1"/>
        <v>0</v>
      </c>
      <c r="F34" s="71">
        <v>0</v>
      </c>
      <c r="G34" s="25">
        <f t="shared" si="0"/>
        <v>0</v>
      </c>
      <c r="H34" s="72">
        <v>0</v>
      </c>
    </row>
    <row r="35" spans="1:8" s="14" customFormat="1" ht="12.75">
      <c r="A35" s="67" t="s">
        <v>26</v>
      </c>
      <c r="B35" s="68" t="s">
        <v>20</v>
      </c>
      <c r="C35" s="68" t="s">
        <v>16</v>
      </c>
      <c r="D35" s="60">
        <f>D36</f>
        <v>0</v>
      </c>
      <c r="E35" s="60">
        <f t="shared" si="1"/>
        <v>0</v>
      </c>
      <c r="F35" s="60">
        <f>F36</f>
        <v>0</v>
      </c>
      <c r="G35" s="60">
        <f t="shared" si="0"/>
        <v>107.23</v>
      </c>
      <c r="H35" s="60">
        <f>H36</f>
        <v>107.23</v>
      </c>
    </row>
    <row r="36" spans="1:8" ht="15" customHeight="1">
      <c r="A36" s="73" t="s">
        <v>46</v>
      </c>
      <c r="B36" s="70" t="s">
        <v>20</v>
      </c>
      <c r="C36" s="70" t="s">
        <v>20</v>
      </c>
      <c r="D36" s="71">
        <v>0</v>
      </c>
      <c r="E36" s="25">
        <f t="shared" si="1"/>
        <v>0</v>
      </c>
      <c r="F36" s="71">
        <v>0</v>
      </c>
      <c r="G36" s="25">
        <f t="shared" si="0"/>
        <v>107.23</v>
      </c>
      <c r="H36" s="72">
        <v>107.23</v>
      </c>
    </row>
    <row r="37" spans="1:8" s="14" customFormat="1" ht="12.75">
      <c r="A37" s="67" t="s">
        <v>200</v>
      </c>
      <c r="B37" s="68" t="s">
        <v>24</v>
      </c>
      <c r="C37" s="68" t="s">
        <v>16</v>
      </c>
      <c r="D37" s="60">
        <f>D38</f>
        <v>2523.32</v>
      </c>
      <c r="E37" s="60">
        <f t="shared" si="1"/>
        <v>331.9699999999998</v>
      </c>
      <c r="F37" s="60">
        <f>F38</f>
        <v>2855.29</v>
      </c>
      <c r="G37" s="60">
        <f t="shared" si="0"/>
        <v>-2653.57</v>
      </c>
      <c r="H37" s="60">
        <f>H38</f>
        <v>201.72</v>
      </c>
    </row>
    <row r="38" spans="1:8" ht="12.75">
      <c r="A38" s="73" t="s">
        <v>27</v>
      </c>
      <c r="B38" s="70" t="s">
        <v>24</v>
      </c>
      <c r="C38" s="70" t="s">
        <v>15</v>
      </c>
      <c r="D38" s="71">
        <v>2523.32</v>
      </c>
      <c r="E38" s="25">
        <f t="shared" si="1"/>
        <v>331.9699999999998</v>
      </c>
      <c r="F38" s="71">
        <v>2855.29</v>
      </c>
      <c r="G38" s="25">
        <f t="shared" si="0"/>
        <v>-2653.57</v>
      </c>
      <c r="H38" s="72">
        <v>201.72</v>
      </c>
    </row>
    <row r="39" spans="1:8" ht="12.75" hidden="1">
      <c r="A39" s="83" t="s">
        <v>125</v>
      </c>
      <c r="B39" s="94" t="s">
        <v>126</v>
      </c>
      <c r="C39" s="94" t="s">
        <v>16</v>
      </c>
      <c r="D39" s="95"/>
      <c r="E39" s="25">
        <f t="shared" si="1"/>
        <v>0</v>
      </c>
      <c r="F39" s="95"/>
      <c r="G39" s="25">
        <f t="shared" si="0"/>
        <v>0</v>
      </c>
      <c r="H39" s="96">
        <f>H40</f>
        <v>0</v>
      </c>
    </row>
    <row r="40" spans="1:8" ht="12.75" hidden="1">
      <c r="A40" s="73" t="s">
        <v>127</v>
      </c>
      <c r="B40" s="70" t="s">
        <v>126</v>
      </c>
      <c r="C40" s="70" t="s">
        <v>15</v>
      </c>
      <c r="D40" s="71"/>
      <c r="E40" s="25">
        <f t="shared" si="1"/>
        <v>0</v>
      </c>
      <c r="F40" s="71"/>
      <c r="G40" s="25">
        <f t="shared" si="0"/>
        <v>0</v>
      </c>
      <c r="H40" s="72">
        <v>0</v>
      </c>
    </row>
    <row r="41" spans="1:8" ht="12.75">
      <c r="A41" s="83" t="s">
        <v>444</v>
      </c>
      <c r="B41" s="94" t="s">
        <v>446</v>
      </c>
      <c r="C41" s="94" t="s">
        <v>16</v>
      </c>
      <c r="D41" s="95">
        <f>D42</f>
        <v>72</v>
      </c>
      <c r="E41" s="60">
        <f t="shared" si="1"/>
        <v>0</v>
      </c>
      <c r="F41" s="95">
        <f>F42</f>
        <v>72</v>
      </c>
      <c r="G41" s="25"/>
      <c r="H41" s="72"/>
    </row>
    <row r="42" spans="1:8" ht="12.75">
      <c r="A42" s="73" t="s">
        <v>445</v>
      </c>
      <c r="B42" s="70" t="s">
        <v>446</v>
      </c>
      <c r="C42" s="70" t="s">
        <v>15</v>
      </c>
      <c r="D42" s="71">
        <v>72</v>
      </c>
      <c r="E42" s="25">
        <f t="shared" si="1"/>
        <v>0</v>
      </c>
      <c r="F42" s="71">
        <v>72</v>
      </c>
      <c r="G42" s="25"/>
      <c r="H42" s="72"/>
    </row>
    <row r="43" spans="1:8" ht="12.75">
      <c r="A43" s="83" t="s">
        <v>125</v>
      </c>
      <c r="B43" s="94" t="s">
        <v>126</v>
      </c>
      <c r="C43" s="94" t="s">
        <v>16</v>
      </c>
      <c r="D43" s="95">
        <f>D44</f>
        <v>2077.95</v>
      </c>
      <c r="E43" s="60">
        <f t="shared" si="1"/>
        <v>745.3500000000004</v>
      </c>
      <c r="F43" s="95">
        <f>F44</f>
        <v>2823.3</v>
      </c>
      <c r="G43" s="25">
        <f t="shared" si="0"/>
        <v>-1963.5100000000002</v>
      </c>
      <c r="H43" s="96">
        <f>H44</f>
        <v>859.79</v>
      </c>
    </row>
    <row r="44" spans="1:8" ht="12.75">
      <c r="A44" s="73" t="s">
        <v>201</v>
      </c>
      <c r="B44" s="70" t="s">
        <v>126</v>
      </c>
      <c r="C44" s="70" t="s">
        <v>23</v>
      </c>
      <c r="D44" s="71">
        <v>2077.95</v>
      </c>
      <c r="E44" s="25">
        <f t="shared" si="1"/>
        <v>745.3500000000004</v>
      </c>
      <c r="F44" s="71">
        <v>2823.3</v>
      </c>
      <c r="G44" s="25">
        <f t="shared" si="0"/>
        <v>-1963.5100000000002</v>
      </c>
      <c r="H44" s="72">
        <v>859.79</v>
      </c>
    </row>
    <row r="45" spans="1:8" s="14" customFormat="1" ht="12.75">
      <c r="A45" s="67" t="s">
        <v>28</v>
      </c>
      <c r="B45" s="68"/>
      <c r="C45" s="68"/>
      <c r="D45" s="60">
        <f>D7+++D17++D31++D35+D37+D41+D43+D26</f>
        <v>7474.9800000000005</v>
      </c>
      <c r="E45" s="60">
        <f>E7+++E17++E31++E35+E37+E41+E43+E26+E28</f>
        <v>1012.55</v>
      </c>
      <c r="F45" s="60">
        <f>F7++F17+F26+F31+F35+F37+F41+F43+F28</f>
        <v>8487.529999999999</v>
      </c>
      <c r="G45" s="60">
        <f>H45-F45</f>
        <v>-5034.109999999999</v>
      </c>
      <c r="H45" s="60">
        <f>H7+H17+H21+H31+H35+H37+H43+H19</f>
        <v>3453.4199999999996</v>
      </c>
    </row>
    <row r="46" ht="12.75">
      <c r="H46" s="37"/>
    </row>
    <row r="48" ht="12.75">
      <c r="F48" s="63"/>
    </row>
  </sheetData>
  <sheetProtection/>
  <mergeCells count="6">
    <mergeCell ref="E1:H1"/>
    <mergeCell ref="A2:H2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8"/>
  <sheetViews>
    <sheetView zoomScale="120" zoomScaleNormal="120" zoomScalePageLayoutView="0" workbookViewId="0" topLeftCell="A4">
      <selection activeCell="A1" sqref="A1:E1"/>
    </sheetView>
  </sheetViews>
  <sheetFormatPr defaultColWidth="9.00390625" defaultRowHeight="12.75"/>
  <cols>
    <col min="1" max="1" width="38.875" style="0" customWidth="1"/>
    <col min="2" max="2" width="2.00390625" style="0" hidden="1" customWidth="1"/>
    <col min="3" max="3" width="4.25390625" style="0" customWidth="1"/>
    <col min="4" max="4" width="3.625" style="0" customWidth="1"/>
    <col min="5" max="5" width="11.75390625" style="0" customWidth="1"/>
    <col min="6" max="6" width="4.75390625" style="0" customWidth="1"/>
    <col min="7" max="7" width="11.125" style="0" hidden="1" customWidth="1"/>
    <col min="8" max="8" width="8.125" style="0" customWidth="1"/>
    <col min="9" max="9" width="8.375" style="0" customWidth="1"/>
    <col min="10" max="10" width="9.00390625" style="15" customWidth="1"/>
    <col min="11" max="11" width="8.00390625" style="0" hidden="1" customWidth="1"/>
    <col min="12" max="12" width="7.875" style="15" hidden="1" customWidth="1"/>
    <col min="13" max="13" width="16.25390625" style="0" customWidth="1"/>
  </cols>
  <sheetData>
    <row r="1" spans="1:14" ht="67.5" customHeight="1">
      <c r="A1" s="322"/>
      <c r="B1" s="322"/>
      <c r="C1" s="322"/>
      <c r="D1" s="322"/>
      <c r="E1" s="322"/>
      <c r="F1" s="323" t="s">
        <v>521</v>
      </c>
      <c r="G1" s="323"/>
      <c r="H1" s="323"/>
      <c r="I1" s="323"/>
      <c r="J1" s="323"/>
      <c r="K1" s="323"/>
      <c r="L1" s="323"/>
      <c r="M1" s="18"/>
      <c r="N1" s="18"/>
    </row>
    <row r="2" spans="1:15" s="1" customFormat="1" ht="83.25" customHeight="1">
      <c r="A2" s="310" t="s">
        <v>489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8"/>
      <c r="N2" s="318"/>
      <c r="O2" s="318"/>
    </row>
    <row r="3" spans="1:12" s="1" customFormat="1" ht="14.25" customHeight="1">
      <c r="A3" s="76"/>
      <c r="B3" s="76"/>
      <c r="C3" s="76"/>
      <c r="D3" s="76"/>
      <c r="E3" s="76"/>
      <c r="F3" s="76"/>
      <c r="G3" s="76"/>
      <c r="H3" s="76"/>
      <c r="I3" s="76"/>
      <c r="J3" s="248" t="s">
        <v>7</v>
      </c>
      <c r="K3" s="76"/>
      <c r="L3" s="74" t="s">
        <v>7</v>
      </c>
    </row>
    <row r="4" spans="1:12" s="1" customFormat="1" ht="14.25" customHeight="1">
      <c r="A4" s="311" t="s">
        <v>12</v>
      </c>
      <c r="B4" s="311" t="s">
        <v>13</v>
      </c>
      <c r="C4" s="311" t="s">
        <v>8</v>
      </c>
      <c r="D4" s="311" t="s">
        <v>9</v>
      </c>
      <c r="E4" s="311" t="s">
        <v>10</v>
      </c>
      <c r="F4" s="311" t="s">
        <v>11</v>
      </c>
      <c r="G4" s="149"/>
      <c r="H4" s="320" t="s">
        <v>488</v>
      </c>
      <c r="I4" s="314"/>
      <c r="J4" s="321"/>
      <c r="K4" s="315" t="s">
        <v>97</v>
      </c>
      <c r="L4" s="317" t="s">
        <v>96</v>
      </c>
    </row>
    <row r="5" spans="1:12" s="9" customFormat="1" ht="39.75" customHeight="1">
      <c r="A5" s="312"/>
      <c r="B5" s="312"/>
      <c r="C5" s="312"/>
      <c r="D5" s="312"/>
      <c r="E5" s="312"/>
      <c r="F5" s="312"/>
      <c r="G5" s="150" t="s">
        <v>93</v>
      </c>
      <c r="H5" s="255" t="s">
        <v>406</v>
      </c>
      <c r="I5" s="255" t="s">
        <v>409</v>
      </c>
      <c r="J5" s="258" t="s">
        <v>96</v>
      </c>
      <c r="K5" s="316"/>
      <c r="L5" s="316"/>
    </row>
    <row r="6" spans="1:12" s="9" customFormat="1" ht="12.75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8" t="s">
        <v>416</v>
      </c>
      <c r="I6" s="68" t="s">
        <v>417</v>
      </c>
      <c r="J6" s="75">
        <v>9</v>
      </c>
      <c r="K6" s="66">
        <v>8</v>
      </c>
      <c r="L6" s="75">
        <v>9</v>
      </c>
    </row>
    <row r="7" spans="1:13" ht="14.25" customHeight="1" hidden="1">
      <c r="A7" s="85" t="s">
        <v>206</v>
      </c>
      <c r="B7" s="68" t="s">
        <v>80</v>
      </c>
      <c r="C7" s="68"/>
      <c r="D7" s="68"/>
      <c r="E7" s="68"/>
      <c r="F7" s="68"/>
      <c r="G7" s="60" t="e">
        <f>G33+#REF!+G64</f>
        <v>#REF!</v>
      </c>
      <c r="H7" s="60"/>
      <c r="I7" s="60"/>
      <c r="J7" s="60" t="e">
        <f>J33+#REF!+J64+#REF!</f>
        <v>#REF!</v>
      </c>
      <c r="K7" s="60" t="e">
        <f>L7-G7</f>
        <v>#REF!</v>
      </c>
      <c r="L7" s="60" t="e">
        <f>L33+#REF!+L64+#REF!</f>
        <v>#REF!</v>
      </c>
      <c r="M7" s="319"/>
    </row>
    <row r="8" spans="1:13" ht="25.5" customHeight="1">
      <c r="A8" s="85" t="s">
        <v>331</v>
      </c>
      <c r="B8" s="68" t="s">
        <v>80</v>
      </c>
      <c r="C8" s="68" t="s">
        <v>16</v>
      </c>
      <c r="D8" s="68" t="s">
        <v>16</v>
      </c>
      <c r="E8" s="68" t="s">
        <v>393</v>
      </c>
      <c r="F8" s="68" t="s">
        <v>43</v>
      </c>
      <c r="G8" s="60">
        <f>G9</f>
        <v>1998.96</v>
      </c>
      <c r="H8" s="60">
        <f>H9+H93+H146+H153+H170+H210+H234+H238</f>
        <v>7474.9800000000005</v>
      </c>
      <c r="I8" s="60">
        <f>I9+I93+I146+I153+I170+I210+I234+I238</f>
        <v>1011.5500000000009</v>
      </c>
      <c r="J8" s="60">
        <f>J9+J93+J146+J153+J170+J210+J234+J238+J149</f>
        <v>8487.53</v>
      </c>
      <c r="K8" s="60">
        <f aca="true" t="shared" si="0" ref="K8:K19">L8-J8</f>
        <v>-5034.110000000001</v>
      </c>
      <c r="L8" s="60">
        <f>L9+L85+L93+L128+L132+L156+L159+L172+L187+L213+L228+L241</f>
        <v>3453.4199999999996</v>
      </c>
      <c r="M8" s="319"/>
    </row>
    <row r="9" spans="1:13" ht="14.25" customHeight="1">
      <c r="A9" s="85" t="s">
        <v>207</v>
      </c>
      <c r="B9" s="68" t="s">
        <v>80</v>
      </c>
      <c r="C9" s="68" t="s">
        <v>15</v>
      </c>
      <c r="D9" s="68" t="s">
        <v>16</v>
      </c>
      <c r="E9" s="68" t="s">
        <v>393</v>
      </c>
      <c r="F9" s="68" t="s">
        <v>43</v>
      </c>
      <c r="G9" s="60">
        <f>G11+G33+G60+G64</f>
        <v>1998.96</v>
      </c>
      <c r="H9" s="60">
        <f>H10+H45+H68+H81+H90+H76</f>
        <v>2570.91</v>
      </c>
      <c r="I9" s="60">
        <f aca="true" t="shared" si="1" ref="I9:I89">J9-H9</f>
        <v>-136.4699999999998</v>
      </c>
      <c r="J9" s="60">
        <f>J10+J44+J68+J80+J90+J76</f>
        <v>2434.44</v>
      </c>
      <c r="K9" s="60">
        <f t="shared" si="0"/>
        <v>-848.7500000000002</v>
      </c>
      <c r="L9" s="60">
        <f>L10+L15+L21+L45+L60+L81</f>
        <v>1585.6899999999998</v>
      </c>
      <c r="M9" s="319"/>
    </row>
    <row r="10" spans="1:13" s="103" customFormat="1" ht="41.25" customHeight="1">
      <c r="A10" s="67" t="s">
        <v>336</v>
      </c>
      <c r="B10" s="68" t="s">
        <v>80</v>
      </c>
      <c r="C10" s="68" t="s">
        <v>15</v>
      </c>
      <c r="D10" s="68" t="s">
        <v>17</v>
      </c>
      <c r="E10" s="151" t="s">
        <v>393</v>
      </c>
      <c r="F10" s="151" t="s">
        <v>43</v>
      </c>
      <c r="G10" s="60"/>
      <c r="H10" s="60">
        <f>H15</f>
        <v>499.54</v>
      </c>
      <c r="I10" s="60">
        <f t="shared" si="1"/>
        <v>0</v>
      </c>
      <c r="J10" s="60">
        <f>J15</f>
        <v>499.54</v>
      </c>
      <c r="K10" s="60">
        <f t="shared" si="0"/>
        <v>-499.54</v>
      </c>
      <c r="L10" s="60">
        <f>L11</f>
        <v>0</v>
      </c>
      <c r="M10" s="319"/>
    </row>
    <row r="11" spans="1:13" ht="14.25" customHeight="1" hidden="1">
      <c r="A11" s="33" t="s">
        <v>270</v>
      </c>
      <c r="B11" s="132" t="s">
        <v>80</v>
      </c>
      <c r="C11" s="132" t="s">
        <v>15</v>
      </c>
      <c r="D11" s="132" t="s">
        <v>17</v>
      </c>
      <c r="E11" s="139" t="s">
        <v>309</v>
      </c>
      <c r="F11" s="139" t="s">
        <v>43</v>
      </c>
      <c r="G11" s="60">
        <f>G12+G21</f>
        <v>0</v>
      </c>
      <c r="H11" s="60"/>
      <c r="I11" s="60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19"/>
    </row>
    <row r="12" spans="1:13" s="103" customFormat="1" ht="25.5" customHeight="1" hidden="1">
      <c r="A12" s="143" t="s">
        <v>271</v>
      </c>
      <c r="B12" s="44" t="s">
        <v>80</v>
      </c>
      <c r="C12" s="44" t="s">
        <v>15</v>
      </c>
      <c r="D12" s="44" t="s">
        <v>17</v>
      </c>
      <c r="E12" s="187" t="s">
        <v>309</v>
      </c>
      <c r="F12" s="187" t="s">
        <v>43</v>
      </c>
      <c r="G12" s="25">
        <f aca="true" t="shared" si="2" ref="G12:L13">G13</f>
        <v>0</v>
      </c>
      <c r="H12" s="25"/>
      <c r="I12" s="60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19"/>
    </row>
    <row r="13" spans="1:13" ht="27.75" customHeight="1" hidden="1">
      <c r="A13" s="33" t="s">
        <v>272</v>
      </c>
      <c r="B13" s="132" t="s">
        <v>80</v>
      </c>
      <c r="C13" s="132" t="s">
        <v>15</v>
      </c>
      <c r="D13" s="132" t="s">
        <v>17</v>
      </c>
      <c r="E13" s="139" t="s">
        <v>309</v>
      </c>
      <c r="F13" s="187" t="s">
        <v>43</v>
      </c>
      <c r="G13" s="25">
        <f t="shared" si="2"/>
        <v>0</v>
      </c>
      <c r="H13" s="25"/>
      <c r="I13" s="60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19"/>
    </row>
    <row r="14" spans="1:13" ht="36.75" customHeight="1" hidden="1">
      <c r="A14" s="134" t="s">
        <v>211</v>
      </c>
      <c r="B14" s="132" t="s">
        <v>80</v>
      </c>
      <c r="C14" s="132" t="s">
        <v>15</v>
      </c>
      <c r="D14" s="132" t="s">
        <v>17</v>
      </c>
      <c r="E14" s="139" t="s">
        <v>309</v>
      </c>
      <c r="F14" s="187" t="s">
        <v>132</v>
      </c>
      <c r="G14" s="25">
        <v>0</v>
      </c>
      <c r="H14" s="25"/>
      <c r="I14" s="60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19"/>
    </row>
    <row r="15" spans="1:13" s="209" customFormat="1" ht="19.5" customHeight="1">
      <c r="A15" s="265" t="s">
        <v>421</v>
      </c>
      <c r="B15" s="206" t="s">
        <v>80</v>
      </c>
      <c r="C15" s="206" t="s">
        <v>15</v>
      </c>
      <c r="D15" s="206" t="s">
        <v>17</v>
      </c>
      <c r="E15" s="206" t="s">
        <v>383</v>
      </c>
      <c r="F15" s="206" t="s">
        <v>43</v>
      </c>
      <c r="G15" s="206"/>
      <c r="H15" s="207">
        <f>H17</f>
        <v>499.54</v>
      </c>
      <c r="I15" s="60">
        <f t="shared" si="1"/>
        <v>0</v>
      </c>
      <c r="J15" s="207">
        <f>J17</f>
        <v>499.54</v>
      </c>
      <c r="K15" s="207">
        <f t="shared" si="0"/>
        <v>-111.20000000000005</v>
      </c>
      <c r="L15" s="208">
        <f>L17</f>
        <v>388.34</v>
      </c>
      <c r="M15" s="319"/>
    </row>
    <row r="16" spans="1:13" s="209" customFormat="1" ht="25.5" customHeight="1">
      <c r="A16" s="210" t="s">
        <v>422</v>
      </c>
      <c r="B16" s="211"/>
      <c r="C16" s="211" t="s">
        <v>15</v>
      </c>
      <c r="D16" s="211" t="s">
        <v>17</v>
      </c>
      <c r="E16" s="211" t="s">
        <v>423</v>
      </c>
      <c r="F16" s="211" t="s">
        <v>43</v>
      </c>
      <c r="G16" s="211"/>
      <c r="H16" s="212">
        <f>H17</f>
        <v>499.54</v>
      </c>
      <c r="I16" s="25">
        <f t="shared" si="1"/>
        <v>0</v>
      </c>
      <c r="J16" s="212">
        <f>J17</f>
        <v>499.54</v>
      </c>
      <c r="K16" s="207"/>
      <c r="L16" s="208"/>
      <c r="M16" s="319"/>
    </row>
    <row r="17" spans="1:13" s="196" customFormat="1" ht="27.75" customHeight="1">
      <c r="A17" s="210" t="s">
        <v>390</v>
      </c>
      <c r="B17" s="211" t="s">
        <v>80</v>
      </c>
      <c r="C17" s="211" t="s">
        <v>15</v>
      </c>
      <c r="D17" s="211" t="s">
        <v>17</v>
      </c>
      <c r="E17" s="211" t="s">
        <v>384</v>
      </c>
      <c r="F17" s="211" t="s">
        <v>43</v>
      </c>
      <c r="G17" s="210"/>
      <c r="H17" s="212">
        <f>H18+H19</f>
        <v>499.54</v>
      </c>
      <c r="I17" s="25">
        <f t="shared" si="1"/>
        <v>0</v>
      </c>
      <c r="J17" s="212">
        <f>J18+J19</f>
        <v>499.54</v>
      </c>
      <c r="K17" s="212">
        <f t="shared" si="0"/>
        <v>-111.20000000000005</v>
      </c>
      <c r="L17" s="213">
        <f>L18+L19</f>
        <v>388.34</v>
      </c>
      <c r="M17" s="319"/>
    </row>
    <row r="18" spans="1:13" s="196" customFormat="1" ht="26.25" customHeight="1">
      <c r="A18" s="210" t="s">
        <v>391</v>
      </c>
      <c r="B18" s="211" t="s">
        <v>80</v>
      </c>
      <c r="C18" s="211" t="s">
        <v>15</v>
      </c>
      <c r="D18" s="211" t="s">
        <v>17</v>
      </c>
      <c r="E18" s="211" t="s">
        <v>384</v>
      </c>
      <c r="F18" s="211" t="s">
        <v>132</v>
      </c>
      <c r="G18" s="210"/>
      <c r="H18" s="212">
        <v>383.67</v>
      </c>
      <c r="I18" s="25">
        <f t="shared" si="1"/>
        <v>0</v>
      </c>
      <c r="J18" s="212">
        <v>383.67</v>
      </c>
      <c r="K18" s="212">
        <f t="shared" si="0"/>
        <v>-85.40000000000003</v>
      </c>
      <c r="L18" s="213">
        <v>298.27</v>
      </c>
      <c r="M18" s="319"/>
    </row>
    <row r="19" spans="1:13" s="196" customFormat="1" ht="51.75" customHeight="1">
      <c r="A19" s="210" t="s">
        <v>389</v>
      </c>
      <c r="B19" s="211" t="s">
        <v>80</v>
      </c>
      <c r="C19" s="211" t="s">
        <v>15</v>
      </c>
      <c r="D19" s="211" t="s">
        <v>17</v>
      </c>
      <c r="E19" s="211" t="s">
        <v>384</v>
      </c>
      <c r="F19" s="211" t="s">
        <v>387</v>
      </c>
      <c r="G19" s="210"/>
      <c r="H19" s="212">
        <v>115.87</v>
      </c>
      <c r="I19" s="25">
        <f t="shared" si="1"/>
        <v>0</v>
      </c>
      <c r="J19" s="212">
        <v>115.87</v>
      </c>
      <c r="K19" s="212">
        <f t="shared" si="0"/>
        <v>-25.80000000000001</v>
      </c>
      <c r="L19" s="213">
        <v>90.07</v>
      </c>
      <c r="M19" s="319"/>
    </row>
    <row r="20" spans="1:13" s="209" customFormat="1" ht="57" customHeight="1" hidden="1">
      <c r="A20" s="214" t="s">
        <v>199</v>
      </c>
      <c r="B20" s="215" t="s">
        <v>80</v>
      </c>
      <c r="C20" s="215" t="s">
        <v>15</v>
      </c>
      <c r="D20" s="215" t="s">
        <v>19</v>
      </c>
      <c r="E20" s="216" t="s">
        <v>42</v>
      </c>
      <c r="F20" s="216" t="s">
        <v>43</v>
      </c>
      <c r="G20" s="208"/>
      <c r="H20" s="208"/>
      <c r="I20" s="25">
        <f t="shared" si="1"/>
        <v>2949.37</v>
      </c>
      <c r="J20" s="208">
        <f>J21+J45</f>
        <v>2949.37</v>
      </c>
      <c r="K20" s="208"/>
      <c r="L20" s="208">
        <f>J20+K20</f>
        <v>2949.37</v>
      </c>
      <c r="M20" s="319"/>
    </row>
    <row r="21" spans="1:13" s="209" customFormat="1" ht="51.75" customHeight="1" hidden="1">
      <c r="A21" s="217" t="s">
        <v>313</v>
      </c>
      <c r="B21" s="218" t="s">
        <v>80</v>
      </c>
      <c r="C21" s="218" t="s">
        <v>15</v>
      </c>
      <c r="D21" s="218" t="s">
        <v>19</v>
      </c>
      <c r="E21" s="219" t="s">
        <v>307</v>
      </c>
      <c r="F21" s="219" t="s">
        <v>43</v>
      </c>
      <c r="G21" s="208">
        <f>G22</f>
        <v>0</v>
      </c>
      <c r="H21" s="208"/>
      <c r="I21" s="25">
        <f t="shared" si="1"/>
        <v>1177.75</v>
      </c>
      <c r="J21" s="208">
        <f>J22</f>
        <v>1177.75</v>
      </c>
      <c r="K21" s="208">
        <f>K22</f>
        <v>-1177.75</v>
      </c>
      <c r="L21" s="213">
        <f>J21+K21</f>
        <v>0</v>
      </c>
      <c r="M21" s="319"/>
    </row>
    <row r="22" spans="1:13" s="196" customFormat="1" ht="38.25" customHeight="1" hidden="1">
      <c r="A22" s="220" t="s">
        <v>328</v>
      </c>
      <c r="B22" s="221" t="s">
        <v>80</v>
      </c>
      <c r="C22" s="221" t="s">
        <v>15</v>
      </c>
      <c r="D22" s="221" t="s">
        <v>19</v>
      </c>
      <c r="E22" s="222" t="s">
        <v>308</v>
      </c>
      <c r="F22" s="222" t="s">
        <v>43</v>
      </c>
      <c r="G22" s="213">
        <f>G23+G25+G26+G27+G28</f>
        <v>0</v>
      </c>
      <c r="H22" s="213"/>
      <c r="I22" s="25">
        <f t="shared" si="1"/>
        <v>1177.75</v>
      </c>
      <c r="J22" s="213">
        <f>J23+J25+J26+J27+J28</f>
        <v>1177.75</v>
      </c>
      <c r="K22" s="213">
        <f>K23+K25+K26+K27+K28</f>
        <v>-1177.75</v>
      </c>
      <c r="L22" s="213">
        <f>L23+L25+L26+L27+L28</f>
        <v>0</v>
      </c>
      <c r="M22" s="319"/>
    </row>
    <row r="23" spans="1:13" s="196" customFormat="1" ht="36" customHeight="1" hidden="1">
      <c r="A23" s="223" t="s">
        <v>211</v>
      </c>
      <c r="B23" s="221" t="s">
        <v>80</v>
      </c>
      <c r="C23" s="221" t="s">
        <v>15</v>
      </c>
      <c r="D23" s="221" t="s">
        <v>19</v>
      </c>
      <c r="E23" s="222" t="s">
        <v>308</v>
      </c>
      <c r="F23" s="222" t="s">
        <v>132</v>
      </c>
      <c r="G23" s="213">
        <v>0</v>
      </c>
      <c r="H23" s="213"/>
      <c r="I23" s="25">
        <f t="shared" si="1"/>
        <v>862.83</v>
      </c>
      <c r="J23" s="213">
        <v>862.83</v>
      </c>
      <c r="K23" s="213">
        <f>L23-J23</f>
        <v>-862.83</v>
      </c>
      <c r="L23" s="213">
        <v>0</v>
      </c>
      <c r="M23" s="319"/>
    </row>
    <row r="24" spans="1:13" s="196" customFormat="1" ht="26.25" customHeight="1" hidden="1">
      <c r="A24" s="224" t="s">
        <v>310</v>
      </c>
      <c r="B24" s="221" t="s">
        <v>80</v>
      </c>
      <c r="C24" s="221" t="s">
        <v>15</v>
      </c>
      <c r="D24" s="221" t="s">
        <v>19</v>
      </c>
      <c r="E24" s="222" t="s">
        <v>308</v>
      </c>
      <c r="F24" s="222" t="s">
        <v>311</v>
      </c>
      <c r="G24" s="213"/>
      <c r="H24" s="213"/>
      <c r="I24" s="25">
        <f t="shared" si="1"/>
        <v>0</v>
      </c>
      <c r="J24" s="213"/>
      <c r="K24" s="213"/>
      <c r="L24" s="213">
        <f>J24+K24</f>
        <v>0</v>
      </c>
      <c r="M24" s="319"/>
    </row>
    <row r="25" spans="1:13" s="196" customFormat="1" ht="39" customHeight="1" hidden="1">
      <c r="A25" s="224" t="s">
        <v>275</v>
      </c>
      <c r="B25" s="221" t="s">
        <v>80</v>
      </c>
      <c r="C25" s="221" t="s">
        <v>15</v>
      </c>
      <c r="D25" s="221" t="s">
        <v>19</v>
      </c>
      <c r="E25" s="222" t="s">
        <v>308</v>
      </c>
      <c r="F25" s="222" t="s">
        <v>142</v>
      </c>
      <c r="G25" s="213">
        <v>0</v>
      </c>
      <c r="H25" s="213"/>
      <c r="I25" s="25">
        <f t="shared" si="1"/>
        <v>45</v>
      </c>
      <c r="J25" s="213">
        <v>45</v>
      </c>
      <c r="K25" s="213">
        <f>L25-J25</f>
        <v>-45</v>
      </c>
      <c r="L25" s="213">
        <v>0</v>
      </c>
      <c r="M25" s="319"/>
    </row>
    <row r="26" spans="1:13" s="196" customFormat="1" ht="39.75" customHeight="1" hidden="1">
      <c r="A26" s="224" t="s">
        <v>276</v>
      </c>
      <c r="B26" s="221" t="s">
        <v>80</v>
      </c>
      <c r="C26" s="221" t="s">
        <v>15</v>
      </c>
      <c r="D26" s="221" t="s">
        <v>19</v>
      </c>
      <c r="E26" s="222" t="s">
        <v>308</v>
      </c>
      <c r="F26" s="222" t="s">
        <v>133</v>
      </c>
      <c r="G26" s="213">
        <v>0</v>
      </c>
      <c r="H26" s="213"/>
      <c r="I26" s="25">
        <f t="shared" si="1"/>
        <v>221.72</v>
      </c>
      <c r="J26" s="213">
        <v>221.72</v>
      </c>
      <c r="K26" s="213">
        <f>L26-J26</f>
        <v>-221.72</v>
      </c>
      <c r="L26" s="213">
        <v>0</v>
      </c>
      <c r="M26" s="319"/>
    </row>
    <row r="27" spans="1:13" s="196" customFormat="1" ht="26.25" customHeight="1" hidden="1">
      <c r="A27" s="224" t="s">
        <v>277</v>
      </c>
      <c r="B27" s="221" t="s">
        <v>80</v>
      </c>
      <c r="C27" s="221" t="s">
        <v>15</v>
      </c>
      <c r="D27" s="221" t="s">
        <v>19</v>
      </c>
      <c r="E27" s="222" t="s">
        <v>308</v>
      </c>
      <c r="F27" s="222" t="s">
        <v>141</v>
      </c>
      <c r="G27" s="213">
        <v>0</v>
      </c>
      <c r="H27" s="213"/>
      <c r="I27" s="25">
        <f t="shared" si="1"/>
        <v>33.56</v>
      </c>
      <c r="J27" s="213">
        <v>33.56</v>
      </c>
      <c r="K27" s="213">
        <f>L27-J27</f>
        <v>-33.56</v>
      </c>
      <c r="L27" s="213">
        <v>0</v>
      </c>
      <c r="M27" s="319"/>
    </row>
    <row r="28" spans="1:13" s="196" customFormat="1" ht="26.25" customHeight="1" hidden="1">
      <c r="A28" s="224" t="s">
        <v>278</v>
      </c>
      <c r="B28" s="221" t="s">
        <v>80</v>
      </c>
      <c r="C28" s="221" t="s">
        <v>15</v>
      </c>
      <c r="D28" s="221" t="s">
        <v>19</v>
      </c>
      <c r="E28" s="222" t="s">
        <v>308</v>
      </c>
      <c r="F28" s="222" t="s">
        <v>140</v>
      </c>
      <c r="G28" s="213">
        <v>0</v>
      </c>
      <c r="H28" s="213"/>
      <c r="I28" s="25">
        <f t="shared" si="1"/>
        <v>14.64</v>
      </c>
      <c r="J28" s="213">
        <v>14.64</v>
      </c>
      <c r="K28" s="213">
        <f>L28-J28</f>
        <v>-14.64</v>
      </c>
      <c r="L28" s="213">
        <v>0</v>
      </c>
      <c r="M28" s="319"/>
    </row>
    <row r="29" spans="1:13" s="196" customFormat="1" ht="39.75" customHeight="1" hidden="1">
      <c r="A29" s="225" t="s">
        <v>198</v>
      </c>
      <c r="B29" s="215" t="s">
        <v>80</v>
      </c>
      <c r="C29" s="215" t="s">
        <v>15</v>
      </c>
      <c r="D29" s="215" t="s">
        <v>17</v>
      </c>
      <c r="E29" s="215" t="s">
        <v>42</v>
      </c>
      <c r="F29" s="215" t="s">
        <v>43</v>
      </c>
      <c r="G29" s="208">
        <f aca="true" t="shared" si="3" ref="G29:K31">G30</f>
        <v>0</v>
      </c>
      <c r="H29" s="208"/>
      <c r="I29" s="25">
        <f t="shared" si="1"/>
        <v>0</v>
      </c>
      <c r="J29" s="208">
        <f t="shared" si="3"/>
        <v>0</v>
      </c>
      <c r="K29" s="208">
        <f t="shared" si="3"/>
        <v>1</v>
      </c>
      <c r="L29" s="213">
        <f aca="true" t="shared" si="4" ref="L29:L43">J29+K29</f>
        <v>1</v>
      </c>
      <c r="M29" s="319"/>
    </row>
    <row r="30" spans="1:13" s="196" customFormat="1" ht="51" customHeight="1" hidden="1">
      <c r="A30" s="224" t="s">
        <v>209</v>
      </c>
      <c r="B30" s="226" t="s">
        <v>80</v>
      </c>
      <c r="C30" s="227" t="s">
        <v>15</v>
      </c>
      <c r="D30" s="227" t="s">
        <v>17</v>
      </c>
      <c r="E30" s="227" t="s">
        <v>208</v>
      </c>
      <c r="F30" s="227" t="s">
        <v>43</v>
      </c>
      <c r="G30" s="213">
        <f t="shared" si="3"/>
        <v>0</v>
      </c>
      <c r="H30" s="213"/>
      <c r="I30" s="25">
        <f t="shared" si="1"/>
        <v>0</v>
      </c>
      <c r="J30" s="213">
        <f t="shared" si="3"/>
        <v>0</v>
      </c>
      <c r="K30" s="213">
        <f t="shared" si="3"/>
        <v>1</v>
      </c>
      <c r="L30" s="213">
        <f t="shared" si="4"/>
        <v>1</v>
      </c>
      <c r="M30" s="319"/>
    </row>
    <row r="31" spans="1:13" s="196" customFormat="1" ht="13.5" customHeight="1" hidden="1">
      <c r="A31" s="224" t="s">
        <v>210</v>
      </c>
      <c r="B31" s="226" t="s">
        <v>80</v>
      </c>
      <c r="C31" s="227" t="s">
        <v>15</v>
      </c>
      <c r="D31" s="227" t="s">
        <v>17</v>
      </c>
      <c r="E31" s="227" t="s">
        <v>60</v>
      </c>
      <c r="F31" s="227" t="s">
        <v>43</v>
      </c>
      <c r="G31" s="213">
        <f t="shared" si="3"/>
        <v>0</v>
      </c>
      <c r="H31" s="213"/>
      <c r="I31" s="25">
        <f t="shared" si="1"/>
        <v>0</v>
      </c>
      <c r="J31" s="213">
        <f t="shared" si="3"/>
        <v>0</v>
      </c>
      <c r="K31" s="213">
        <f t="shared" si="3"/>
        <v>1</v>
      </c>
      <c r="L31" s="213">
        <f t="shared" si="4"/>
        <v>1</v>
      </c>
      <c r="M31" s="319"/>
    </row>
    <row r="32" spans="1:13" s="196" customFormat="1" ht="39.75" customHeight="1" hidden="1">
      <c r="A32" s="224" t="s">
        <v>211</v>
      </c>
      <c r="B32" s="226" t="s">
        <v>80</v>
      </c>
      <c r="C32" s="227" t="s">
        <v>15</v>
      </c>
      <c r="D32" s="227" t="s">
        <v>17</v>
      </c>
      <c r="E32" s="227" t="s">
        <v>60</v>
      </c>
      <c r="F32" s="227" t="s">
        <v>132</v>
      </c>
      <c r="G32" s="213">
        <v>0</v>
      </c>
      <c r="H32" s="213"/>
      <c r="I32" s="25">
        <f t="shared" si="1"/>
        <v>0</v>
      </c>
      <c r="J32" s="213">
        <v>0</v>
      </c>
      <c r="K32" s="213">
        <v>1</v>
      </c>
      <c r="L32" s="213">
        <f t="shared" si="4"/>
        <v>1</v>
      </c>
      <c r="M32" s="319"/>
    </row>
    <row r="33" spans="1:13" s="196" customFormat="1" ht="42" customHeight="1" hidden="1">
      <c r="A33" s="225" t="s">
        <v>216</v>
      </c>
      <c r="B33" s="215" t="s">
        <v>80</v>
      </c>
      <c r="C33" s="228" t="s">
        <v>15</v>
      </c>
      <c r="D33" s="228" t="s">
        <v>19</v>
      </c>
      <c r="E33" s="228" t="s">
        <v>42</v>
      </c>
      <c r="F33" s="228" t="s">
        <v>43</v>
      </c>
      <c r="G33" s="208">
        <f>G34+G37</f>
        <v>1983.96</v>
      </c>
      <c r="H33" s="208"/>
      <c r="I33" s="25">
        <f t="shared" si="1"/>
        <v>0</v>
      </c>
      <c r="J33" s="208">
        <f>J34+J37</f>
        <v>0</v>
      </c>
      <c r="K33" s="208">
        <f>K34+K37</f>
        <v>0</v>
      </c>
      <c r="L33" s="213">
        <f t="shared" si="4"/>
        <v>0</v>
      </c>
      <c r="M33" s="319"/>
    </row>
    <row r="34" spans="1:13" s="196" customFormat="1" ht="50.25" customHeight="1" hidden="1">
      <c r="A34" s="224" t="s">
        <v>215</v>
      </c>
      <c r="B34" s="226" t="s">
        <v>80</v>
      </c>
      <c r="C34" s="227" t="s">
        <v>15</v>
      </c>
      <c r="D34" s="227" t="s">
        <v>19</v>
      </c>
      <c r="E34" s="227" t="s">
        <v>208</v>
      </c>
      <c r="F34" s="227" t="s">
        <v>43</v>
      </c>
      <c r="G34" s="213">
        <f aca="true" t="shared" si="5" ref="G34:K35">G35</f>
        <v>727</v>
      </c>
      <c r="H34" s="213"/>
      <c r="I34" s="25">
        <f t="shared" si="1"/>
        <v>0</v>
      </c>
      <c r="J34" s="213">
        <f t="shared" si="5"/>
        <v>0</v>
      </c>
      <c r="K34" s="213">
        <f t="shared" si="5"/>
        <v>0</v>
      </c>
      <c r="L34" s="213">
        <f t="shared" si="4"/>
        <v>0</v>
      </c>
      <c r="M34" s="319"/>
    </row>
    <row r="35" spans="1:13" s="196" customFormat="1" ht="24.75" customHeight="1" hidden="1">
      <c r="A35" s="224" t="s">
        <v>214</v>
      </c>
      <c r="B35" s="226" t="s">
        <v>80</v>
      </c>
      <c r="C35" s="227" t="s">
        <v>15</v>
      </c>
      <c r="D35" s="227" t="s">
        <v>19</v>
      </c>
      <c r="E35" s="227" t="s">
        <v>60</v>
      </c>
      <c r="F35" s="227" t="s">
        <v>43</v>
      </c>
      <c r="G35" s="213">
        <f t="shared" si="5"/>
        <v>727</v>
      </c>
      <c r="H35" s="213"/>
      <c r="I35" s="25">
        <f t="shared" si="1"/>
        <v>0</v>
      </c>
      <c r="J35" s="213">
        <f t="shared" si="5"/>
        <v>0</v>
      </c>
      <c r="K35" s="213">
        <f t="shared" si="5"/>
        <v>0</v>
      </c>
      <c r="L35" s="213">
        <f t="shared" si="4"/>
        <v>0</v>
      </c>
      <c r="M35" s="319"/>
    </row>
    <row r="36" spans="1:13" s="196" customFormat="1" ht="37.5" customHeight="1" hidden="1">
      <c r="A36" s="224" t="s">
        <v>211</v>
      </c>
      <c r="B36" s="226" t="s">
        <v>80</v>
      </c>
      <c r="C36" s="227" t="s">
        <v>15</v>
      </c>
      <c r="D36" s="227" t="s">
        <v>19</v>
      </c>
      <c r="E36" s="227" t="s">
        <v>60</v>
      </c>
      <c r="F36" s="227" t="s">
        <v>132</v>
      </c>
      <c r="G36" s="213">
        <v>727</v>
      </c>
      <c r="H36" s="213"/>
      <c r="I36" s="25">
        <f t="shared" si="1"/>
        <v>0</v>
      </c>
      <c r="J36" s="213">
        <v>0</v>
      </c>
      <c r="K36" s="213"/>
      <c r="L36" s="213">
        <f t="shared" si="4"/>
        <v>0</v>
      </c>
      <c r="M36" s="197"/>
    </row>
    <row r="37" spans="1:12" s="209" customFormat="1" ht="12.75" customHeight="1" hidden="1">
      <c r="A37" s="229" t="s">
        <v>41</v>
      </c>
      <c r="B37" s="215" t="s">
        <v>80</v>
      </c>
      <c r="C37" s="228" t="s">
        <v>15</v>
      </c>
      <c r="D37" s="228" t="s">
        <v>19</v>
      </c>
      <c r="E37" s="228" t="s">
        <v>58</v>
      </c>
      <c r="F37" s="228" t="s">
        <v>43</v>
      </c>
      <c r="G37" s="208">
        <f>G39+G40+G41+G42+G43</f>
        <v>1256.96</v>
      </c>
      <c r="H37" s="208"/>
      <c r="I37" s="25">
        <f t="shared" si="1"/>
        <v>0</v>
      </c>
      <c r="J37" s="208">
        <f>J39+J40+J41+J42+J43</f>
        <v>0</v>
      </c>
      <c r="K37" s="208">
        <f>K39+K40+K41+K42+K43</f>
        <v>0</v>
      </c>
      <c r="L37" s="213">
        <f t="shared" si="4"/>
        <v>0</v>
      </c>
    </row>
    <row r="38" spans="1:12" s="196" customFormat="1" ht="25.5" customHeight="1" hidden="1">
      <c r="A38" s="224" t="s">
        <v>112</v>
      </c>
      <c r="B38" s="226" t="s">
        <v>80</v>
      </c>
      <c r="C38" s="227" t="s">
        <v>15</v>
      </c>
      <c r="D38" s="227" t="s">
        <v>19</v>
      </c>
      <c r="E38" s="227" t="s">
        <v>58</v>
      </c>
      <c r="F38" s="227" t="s">
        <v>43</v>
      </c>
      <c r="G38" s="213">
        <f>G39+G40+G41+G42+G43</f>
        <v>1256.96</v>
      </c>
      <c r="H38" s="213"/>
      <c r="I38" s="25">
        <f t="shared" si="1"/>
        <v>0</v>
      </c>
      <c r="J38" s="213">
        <f>J39+J40+J41+J42+J43</f>
        <v>0</v>
      </c>
      <c r="K38" s="213">
        <f>K39+K40+K41+K42+K43</f>
        <v>0</v>
      </c>
      <c r="L38" s="213">
        <f t="shared" si="4"/>
        <v>0</v>
      </c>
    </row>
    <row r="39" spans="1:12" s="196" customFormat="1" ht="38.25" customHeight="1" hidden="1">
      <c r="A39" s="224" t="s">
        <v>211</v>
      </c>
      <c r="B39" s="226" t="s">
        <v>80</v>
      </c>
      <c r="C39" s="227" t="s">
        <v>15</v>
      </c>
      <c r="D39" s="227" t="s">
        <v>19</v>
      </c>
      <c r="E39" s="227" t="s">
        <v>58</v>
      </c>
      <c r="F39" s="227" t="s">
        <v>132</v>
      </c>
      <c r="G39" s="213">
        <v>972.15</v>
      </c>
      <c r="H39" s="213"/>
      <c r="I39" s="25">
        <f t="shared" si="1"/>
        <v>0</v>
      </c>
      <c r="J39" s="213">
        <v>0</v>
      </c>
      <c r="K39" s="213"/>
      <c r="L39" s="213">
        <f t="shared" si="4"/>
        <v>0</v>
      </c>
    </row>
    <row r="40" spans="1:12" s="196" customFormat="1" ht="26.25" customHeight="1" hidden="1">
      <c r="A40" s="224" t="s">
        <v>144</v>
      </c>
      <c r="B40" s="226" t="s">
        <v>80</v>
      </c>
      <c r="C40" s="227" t="s">
        <v>15</v>
      </c>
      <c r="D40" s="227" t="s">
        <v>19</v>
      </c>
      <c r="E40" s="227" t="s">
        <v>58</v>
      </c>
      <c r="F40" s="227" t="s">
        <v>142</v>
      </c>
      <c r="G40" s="213">
        <v>45</v>
      </c>
      <c r="H40" s="213"/>
      <c r="I40" s="25">
        <f t="shared" si="1"/>
        <v>0</v>
      </c>
      <c r="J40" s="213">
        <v>0</v>
      </c>
      <c r="K40" s="213"/>
      <c r="L40" s="213">
        <f t="shared" si="4"/>
        <v>0</v>
      </c>
    </row>
    <row r="41" spans="1:12" s="196" customFormat="1" ht="39" customHeight="1" hidden="1">
      <c r="A41" s="224" t="s">
        <v>212</v>
      </c>
      <c r="B41" s="226" t="s">
        <v>80</v>
      </c>
      <c r="C41" s="227" t="s">
        <v>15</v>
      </c>
      <c r="D41" s="227" t="s">
        <v>19</v>
      </c>
      <c r="E41" s="227" t="s">
        <v>58</v>
      </c>
      <c r="F41" s="227" t="s">
        <v>133</v>
      </c>
      <c r="G41" s="213">
        <v>191.61</v>
      </c>
      <c r="H41" s="213"/>
      <c r="I41" s="25">
        <f t="shared" si="1"/>
        <v>0</v>
      </c>
      <c r="J41" s="213">
        <v>0</v>
      </c>
      <c r="K41" s="213"/>
      <c r="L41" s="213">
        <f t="shared" si="4"/>
        <v>0</v>
      </c>
    </row>
    <row r="42" spans="1:12" s="196" customFormat="1" ht="26.25" customHeight="1" hidden="1">
      <c r="A42" s="224" t="s">
        <v>145</v>
      </c>
      <c r="B42" s="226" t="s">
        <v>80</v>
      </c>
      <c r="C42" s="227" t="s">
        <v>15</v>
      </c>
      <c r="D42" s="227" t="s">
        <v>19</v>
      </c>
      <c r="E42" s="227" t="s">
        <v>58</v>
      </c>
      <c r="F42" s="227" t="s">
        <v>141</v>
      </c>
      <c r="G42" s="213">
        <v>33.56</v>
      </c>
      <c r="H42" s="213"/>
      <c r="I42" s="25">
        <f t="shared" si="1"/>
        <v>0</v>
      </c>
      <c r="J42" s="213">
        <v>0</v>
      </c>
      <c r="K42" s="213"/>
      <c r="L42" s="213">
        <f t="shared" si="4"/>
        <v>0</v>
      </c>
    </row>
    <row r="43" spans="1:12" s="196" customFormat="1" ht="0.75" customHeight="1" hidden="1">
      <c r="A43" s="224" t="s">
        <v>213</v>
      </c>
      <c r="B43" s="226" t="s">
        <v>80</v>
      </c>
      <c r="C43" s="227" t="s">
        <v>15</v>
      </c>
      <c r="D43" s="227" t="s">
        <v>19</v>
      </c>
      <c r="E43" s="227" t="s">
        <v>58</v>
      </c>
      <c r="F43" s="227" t="s">
        <v>140</v>
      </c>
      <c r="G43" s="213">
        <v>14.64</v>
      </c>
      <c r="H43" s="213"/>
      <c r="I43" s="25">
        <f t="shared" si="1"/>
        <v>0</v>
      </c>
      <c r="J43" s="213">
        <v>0</v>
      </c>
      <c r="K43" s="213"/>
      <c r="L43" s="213">
        <f t="shared" si="4"/>
        <v>0</v>
      </c>
    </row>
    <row r="44" spans="1:12" s="196" customFormat="1" ht="69" customHeight="1">
      <c r="A44" s="261" t="s">
        <v>199</v>
      </c>
      <c r="B44" s="226"/>
      <c r="C44" s="228" t="s">
        <v>15</v>
      </c>
      <c r="D44" s="228" t="s">
        <v>19</v>
      </c>
      <c r="E44" s="228" t="s">
        <v>393</v>
      </c>
      <c r="F44" s="228" t="s">
        <v>43</v>
      </c>
      <c r="G44" s="208"/>
      <c r="H44" s="208">
        <f>H45</f>
        <v>1856.1599999999999</v>
      </c>
      <c r="I44" s="60">
        <f t="shared" si="1"/>
        <v>-84.53999999999996</v>
      </c>
      <c r="J44" s="208">
        <f>J45</f>
        <v>1771.62</v>
      </c>
      <c r="K44" s="213"/>
      <c r="L44" s="213"/>
    </row>
    <row r="45" spans="1:12" s="196" customFormat="1" ht="39" customHeight="1">
      <c r="A45" s="230" t="s">
        <v>435</v>
      </c>
      <c r="B45" s="231">
        <v>801</v>
      </c>
      <c r="C45" s="226" t="s">
        <v>15</v>
      </c>
      <c r="D45" s="226" t="s">
        <v>19</v>
      </c>
      <c r="E45" s="231" t="s">
        <v>343</v>
      </c>
      <c r="F45" s="226" t="s">
        <v>43</v>
      </c>
      <c r="G45" s="224"/>
      <c r="H45" s="213">
        <f>H46+H52+H54+H49+H74+H72</f>
        <v>1856.1599999999999</v>
      </c>
      <c r="I45" s="25">
        <f t="shared" si="1"/>
        <v>-84.53999999999996</v>
      </c>
      <c r="J45" s="213">
        <f>J46+J55+J52+J49+J74+J72</f>
        <v>1771.62</v>
      </c>
      <c r="K45" s="208">
        <f aca="true" t="shared" si="6" ref="K45:K63">L45-J45</f>
        <v>-584.27</v>
      </c>
      <c r="L45" s="208">
        <f>L46+L55</f>
        <v>1187.35</v>
      </c>
    </row>
    <row r="46" spans="1:12" s="196" customFormat="1" ht="26.25" customHeight="1">
      <c r="A46" s="286" t="s">
        <v>424</v>
      </c>
      <c r="B46" s="226">
        <v>801</v>
      </c>
      <c r="C46" s="226" t="s">
        <v>15</v>
      </c>
      <c r="D46" s="226" t="s">
        <v>19</v>
      </c>
      <c r="E46" s="226" t="s">
        <v>381</v>
      </c>
      <c r="F46" s="226" t="s">
        <v>43</v>
      </c>
      <c r="G46" s="231"/>
      <c r="H46" s="213">
        <f>H47+H48</f>
        <v>1246.84</v>
      </c>
      <c r="I46" s="25">
        <f t="shared" si="1"/>
        <v>-116.23000000000002</v>
      </c>
      <c r="J46" s="213">
        <f>J47+J48</f>
        <v>1130.61</v>
      </c>
      <c r="K46" s="213">
        <f t="shared" si="6"/>
        <v>-143.16999999999985</v>
      </c>
      <c r="L46" s="213">
        <f>L47+L48</f>
        <v>987.44</v>
      </c>
    </row>
    <row r="47" spans="1:12" s="196" customFormat="1" ht="25.5" customHeight="1">
      <c r="A47" s="224" t="s">
        <v>391</v>
      </c>
      <c r="B47" s="226" t="s">
        <v>80</v>
      </c>
      <c r="C47" s="226" t="s">
        <v>15</v>
      </c>
      <c r="D47" s="226" t="s">
        <v>19</v>
      </c>
      <c r="E47" s="226" t="s">
        <v>381</v>
      </c>
      <c r="F47" s="226">
        <v>121</v>
      </c>
      <c r="G47" s="231"/>
      <c r="H47" s="213">
        <v>957.63</v>
      </c>
      <c r="I47" s="25">
        <f t="shared" si="1"/>
        <v>-59.57000000000005</v>
      </c>
      <c r="J47" s="213">
        <v>898.06</v>
      </c>
      <c r="K47" s="213">
        <f t="shared" si="6"/>
        <v>-123.44999999999993</v>
      </c>
      <c r="L47" s="213">
        <v>774.61</v>
      </c>
    </row>
    <row r="48" spans="1:12" s="196" customFormat="1" ht="53.25" customHeight="1">
      <c r="A48" s="210" t="s">
        <v>389</v>
      </c>
      <c r="B48" s="226" t="s">
        <v>80</v>
      </c>
      <c r="C48" s="226" t="s">
        <v>15</v>
      </c>
      <c r="D48" s="226" t="s">
        <v>19</v>
      </c>
      <c r="E48" s="226" t="s">
        <v>381</v>
      </c>
      <c r="F48" s="226">
        <v>129</v>
      </c>
      <c r="G48" s="231"/>
      <c r="H48" s="213">
        <v>289.21</v>
      </c>
      <c r="I48" s="25">
        <f t="shared" si="1"/>
        <v>-56.65999999999997</v>
      </c>
      <c r="J48" s="213">
        <v>232.55</v>
      </c>
      <c r="K48" s="213">
        <f t="shared" si="6"/>
        <v>-19.72</v>
      </c>
      <c r="L48" s="213">
        <v>212.83</v>
      </c>
    </row>
    <row r="49" spans="1:12" s="196" customFormat="1" ht="27" customHeight="1">
      <c r="A49" s="286" t="s">
        <v>424</v>
      </c>
      <c r="B49" s="226"/>
      <c r="C49" s="226" t="s">
        <v>15</v>
      </c>
      <c r="D49" s="226" t="s">
        <v>19</v>
      </c>
      <c r="E49" s="226" t="s">
        <v>476</v>
      </c>
      <c r="F49" s="226" t="s">
        <v>43</v>
      </c>
      <c r="G49" s="231"/>
      <c r="H49" s="213">
        <f>H50+H51</f>
        <v>415.96000000000004</v>
      </c>
      <c r="I49" s="25">
        <f t="shared" si="1"/>
        <v>0</v>
      </c>
      <c r="J49" s="213">
        <f>J50+J51</f>
        <v>415.96000000000004</v>
      </c>
      <c r="K49" s="213"/>
      <c r="L49" s="213"/>
    </row>
    <row r="50" spans="1:12" s="196" customFormat="1" ht="26.25" customHeight="1">
      <c r="A50" s="285" t="s">
        <v>391</v>
      </c>
      <c r="B50" s="226"/>
      <c r="C50" s="226" t="s">
        <v>15</v>
      </c>
      <c r="D50" s="226" t="s">
        <v>19</v>
      </c>
      <c r="E50" s="226" t="s">
        <v>476</v>
      </c>
      <c r="F50" s="226" t="s">
        <v>132</v>
      </c>
      <c r="G50" s="231"/>
      <c r="H50" s="213">
        <v>319.48</v>
      </c>
      <c r="I50" s="25">
        <f t="shared" si="1"/>
        <v>0</v>
      </c>
      <c r="J50" s="213">
        <v>319.48</v>
      </c>
      <c r="K50" s="213"/>
      <c r="L50" s="213"/>
    </row>
    <row r="51" spans="1:12" s="196" customFormat="1" ht="53.25" customHeight="1">
      <c r="A51" s="284" t="s">
        <v>389</v>
      </c>
      <c r="B51" s="226"/>
      <c r="C51" s="226" t="s">
        <v>15</v>
      </c>
      <c r="D51" s="226" t="s">
        <v>19</v>
      </c>
      <c r="E51" s="226" t="s">
        <v>476</v>
      </c>
      <c r="F51" s="226" t="s">
        <v>387</v>
      </c>
      <c r="G51" s="231"/>
      <c r="H51" s="213">
        <v>96.48</v>
      </c>
      <c r="I51" s="25">
        <f t="shared" si="1"/>
        <v>0</v>
      </c>
      <c r="J51" s="213">
        <v>96.48</v>
      </c>
      <c r="K51" s="213"/>
      <c r="L51" s="213"/>
    </row>
    <row r="52" spans="1:12" s="196" customFormat="1" ht="36.75" customHeight="1">
      <c r="A52" s="262" t="s">
        <v>477</v>
      </c>
      <c r="B52" s="226"/>
      <c r="C52" s="270" t="s">
        <v>15</v>
      </c>
      <c r="D52" s="270" t="s">
        <v>19</v>
      </c>
      <c r="E52" s="270" t="s">
        <v>382</v>
      </c>
      <c r="F52" s="270" t="s">
        <v>43</v>
      </c>
      <c r="G52" s="231"/>
      <c r="H52" s="213">
        <f>H53</f>
        <v>193.36</v>
      </c>
      <c r="I52" s="25">
        <f t="shared" si="1"/>
        <v>-2.1100000000000136</v>
      </c>
      <c r="J52" s="213">
        <f>J53+J54</f>
        <v>191.25</v>
      </c>
      <c r="K52" s="213"/>
      <c r="L52" s="213"/>
    </row>
    <row r="53" spans="1:12" s="196" customFormat="1" ht="36.75" customHeight="1">
      <c r="A53" s="288" t="s">
        <v>290</v>
      </c>
      <c r="B53" s="226"/>
      <c r="C53" s="270" t="s">
        <v>15</v>
      </c>
      <c r="D53" s="270" t="s">
        <v>19</v>
      </c>
      <c r="E53" s="270" t="s">
        <v>382</v>
      </c>
      <c r="F53" s="270" t="s">
        <v>133</v>
      </c>
      <c r="G53" s="231"/>
      <c r="H53" s="213">
        <v>193.36</v>
      </c>
      <c r="I53" s="25">
        <f t="shared" si="1"/>
        <v>-2.1100000000000136</v>
      </c>
      <c r="J53" s="213">
        <v>191.25</v>
      </c>
      <c r="K53" s="213"/>
      <c r="L53" s="213"/>
    </row>
    <row r="54" spans="1:12" s="196" customFormat="1" ht="53.25" customHeight="1" hidden="1">
      <c r="A54" s="272" t="s">
        <v>389</v>
      </c>
      <c r="B54" s="226"/>
      <c r="C54" s="270" t="s">
        <v>15</v>
      </c>
      <c r="D54" s="270" t="s">
        <v>19</v>
      </c>
      <c r="E54" s="270" t="s">
        <v>447</v>
      </c>
      <c r="F54" s="270" t="s">
        <v>43</v>
      </c>
      <c r="G54" s="231"/>
      <c r="H54" s="213">
        <f>H55+H57</f>
        <v>0</v>
      </c>
      <c r="I54" s="25">
        <f t="shared" si="1"/>
        <v>0</v>
      </c>
      <c r="J54" s="213">
        <f>J55+J57</f>
        <v>0</v>
      </c>
      <c r="K54" s="213"/>
      <c r="L54" s="213"/>
    </row>
    <row r="55" spans="1:12" s="196" customFormat="1" ht="41.25" customHeight="1" hidden="1">
      <c r="A55" s="224" t="s">
        <v>392</v>
      </c>
      <c r="B55" s="226" t="s">
        <v>80</v>
      </c>
      <c r="C55" s="226" t="s">
        <v>15</v>
      </c>
      <c r="D55" s="226" t="s">
        <v>19</v>
      </c>
      <c r="E55" s="226" t="s">
        <v>447</v>
      </c>
      <c r="F55" s="226" t="s">
        <v>132</v>
      </c>
      <c r="G55" s="231"/>
      <c r="H55" s="213">
        <v>0</v>
      </c>
      <c r="I55" s="25">
        <f t="shared" si="1"/>
        <v>0</v>
      </c>
      <c r="J55" s="213">
        <v>0</v>
      </c>
      <c r="K55" s="213">
        <f t="shared" si="6"/>
        <v>199.90999999999997</v>
      </c>
      <c r="L55" s="213">
        <f>L56+L57+L58+L59</f>
        <v>199.90999999999997</v>
      </c>
    </row>
    <row r="56" spans="1:12" s="196" customFormat="1" ht="37.5" customHeight="1" hidden="1">
      <c r="A56" s="224" t="s">
        <v>275</v>
      </c>
      <c r="B56" s="226" t="s">
        <v>80</v>
      </c>
      <c r="C56" s="226" t="s">
        <v>15</v>
      </c>
      <c r="D56" s="226" t="s">
        <v>19</v>
      </c>
      <c r="E56" s="226" t="s">
        <v>382</v>
      </c>
      <c r="F56" s="226">
        <v>242</v>
      </c>
      <c r="G56" s="231"/>
      <c r="H56" s="213">
        <v>0</v>
      </c>
      <c r="I56" s="25">
        <f t="shared" si="1"/>
        <v>0</v>
      </c>
      <c r="J56" s="213">
        <v>0</v>
      </c>
      <c r="K56" s="213">
        <f t="shared" si="6"/>
        <v>45</v>
      </c>
      <c r="L56" s="213">
        <v>45</v>
      </c>
    </row>
    <row r="57" spans="1:12" s="196" customFormat="1" ht="36.75" customHeight="1" hidden="1">
      <c r="A57" s="224" t="s">
        <v>276</v>
      </c>
      <c r="B57" s="226" t="s">
        <v>80</v>
      </c>
      <c r="C57" s="226" t="s">
        <v>15</v>
      </c>
      <c r="D57" s="226" t="s">
        <v>19</v>
      </c>
      <c r="E57" s="270" t="s">
        <v>447</v>
      </c>
      <c r="F57" s="226" t="s">
        <v>387</v>
      </c>
      <c r="G57" s="231"/>
      <c r="H57" s="213">
        <v>0</v>
      </c>
      <c r="I57" s="25">
        <f t="shared" si="1"/>
        <v>0</v>
      </c>
      <c r="J57" s="213">
        <v>0</v>
      </c>
      <c r="K57" s="213">
        <f t="shared" si="6"/>
        <v>106.71</v>
      </c>
      <c r="L57" s="213">
        <v>106.71</v>
      </c>
    </row>
    <row r="58" spans="1:12" s="196" customFormat="1" ht="26.25" customHeight="1" hidden="1">
      <c r="A58" s="224" t="s">
        <v>277</v>
      </c>
      <c r="B58" s="226" t="s">
        <v>80</v>
      </c>
      <c r="C58" s="226" t="s">
        <v>15</v>
      </c>
      <c r="D58" s="226" t="s">
        <v>19</v>
      </c>
      <c r="E58" s="226" t="s">
        <v>382</v>
      </c>
      <c r="F58" s="226">
        <v>851</v>
      </c>
      <c r="G58" s="231"/>
      <c r="H58" s="213">
        <v>0</v>
      </c>
      <c r="I58" s="25">
        <f t="shared" si="1"/>
        <v>0</v>
      </c>
      <c r="J58" s="213">
        <v>0</v>
      </c>
      <c r="K58" s="213">
        <f t="shared" si="6"/>
        <v>33.56</v>
      </c>
      <c r="L58" s="213">
        <v>33.56</v>
      </c>
    </row>
    <row r="59" spans="1:12" s="196" customFormat="1" ht="24" customHeight="1" hidden="1">
      <c r="A59" s="224" t="s">
        <v>278</v>
      </c>
      <c r="B59" s="226" t="s">
        <v>80</v>
      </c>
      <c r="C59" s="226" t="s">
        <v>15</v>
      </c>
      <c r="D59" s="226" t="s">
        <v>19</v>
      </c>
      <c r="E59" s="226" t="s">
        <v>382</v>
      </c>
      <c r="F59" s="226">
        <v>852</v>
      </c>
      <c r="G59" s="231"/>
      <c r="H59" s="213">
        <v>0</v>
      </c>
      <c r="I59" s="25">
        <f t="shared" si="1"/>
        <v>0</v>
      </c>
      <c r="J59" s="213">
        <v>0</v>
      </c>
      <c r="K59" s="213">
        <f t="shared" si="6"/>
        <v>14.64</v>
      </c>
      <c r="L59" s="213">
        <v>14.64</v>
      </c>
    </row>
    <row r="60" spans="1:12" s="209" customFormat="1" ht="15.75" customHeight="1" hidden="1">
      <c r="A60" s="232" t="s">
        <v>270</v>
      </c>
      <c r="B60" s="218" t="s">
        <v>80</v>
      </c>
      <c r="C60" s="233" t="s">
        <v>15</v>
      </c>
      <c r="D60" s="233" t="s">
        <v>16</v>
      </c>
      <c r="E60" s="233" t="s">
        <v>42</v>
      </c>
      <c r="F60" s="228" t="s">
        <v>43</v>
      </c>
      <c r="G60" s="208">
        <f aca="true" t="shared" si="7" ref="G60:J62">G61</f>
        <v>0</v>
      </c>
      <c r="H60" s="208"/>
      <c r="I60" s="25">
        <f t="shared" si="1"/>
        <v>15</v>
      </c>
      <c r="J60" s="208">
        <f t="shared" si="7"/>
        <v>15</v>
      </c>
      <c r="K60" s="208">
        <f t="shared" si="6"/>
        <v>-15</v>
      </c>
      <c r="L60" s="213">
        <f>L61</f>
        <v>0</v>
      </c>
    </row>
    <row r="61" spans="1:12" s="196" customFormat="1" ht="27" customHeight="1" hidden="1">
      <c r="A61" s="234" t="s">
        <v>271</v>
      </c>
      <c r="B61" s="221" t="s">
        <v>80</v>
      </c>
      <c r="C61" s="235" t="s">
        <v>15</v>
      </c>
      <c r="D61" s="235" t="s">
        <v>126</v>
      </c>
      <c r="E61" s="235" t="s">
        <v>280</v>
      </c>
      <c r="F61" s="227" t="s">
        <v>43</v>
      </c>
      <c r="G61" s="213">
        <f t="shared" si="7"/>
        <v>0</v>
      </c>
      <c r="H61" s="213"/>
      <c r="I61" s="25">
        <f t="shared" si="1"/>
        <v>15</v>
      </c>
      <c r="J61" s="213">
        <f t="shared" si="7"/>
        <v>15</v>
      </c>
      <c r="K61" s="208">
        <f t="shared" si="6"/>
        <v>-15</v>
      </c>
      <c r="L61" s="213">
        <f>L62</f>
        <v>0</v>
      </c>
    </row>
    <row r="62" spans="1:12" s="196" customFormat="1" ht="23.25" customHeight="1" hidden="1">
      <c r="A62" s="236" t="s">
        <v>45</v>
      </c>
      <c r="B62" s="221" t="s">
        <v>80</v>
      </c>
      <c r="C62" s="235" t="s">
        <v>15</v>
      </c>
      <c r="D62" s="235" t="s">
        <v>126</v>
      </c>
      <c r="E62" s="235" t="s">
        <v>280</v>
      </c>
      <c r="F62" s="227" t="s">
        <v>43</v>
      </c>
      <c r="G62" s="213">
        <f t="shared" si="7"/>
        <v>0</v>
      </c>
      <c r="H62" s="213"/>
      <c r="I62" s="25">
        <f t="shared" si="1"/>
        <v>15</v>
      </c>
      <c r="J62" s="213">
        <f t="shared" si="7"/>
        <v>15</v>
      </c>
      <c r="K62" s="208">
        <f t="shared" si="6"/>
        <v>-15</v>
      </c>
      <c r="L62" s="213">
        <f>L63</f>
        <v>0</v>
      </c>
    </row>
    <row r="63" spans="1:12" s="196" customFormat="1" ht="12.75" customHeight="1" hidden="1">
      <c r="A63" s="224" t="s">
        <v>217</v>
      </c>
      <c r="B63" s="221" t="s">
        <v>80</v>
      </c>
      <c r="C63" s="235" t="s">
        <v>15</v>
      </c>
      <c r="D63" s="235" t="s">
        <v>126</v>
      </c>
      <c r="E63" s="235" t="s">
        <v>280</v>
      </c>
      <c r="F63" s="227" t="s">
        <v>143</v>
      </c>
      <c r="G63" s="213">
        <v>0</v>
      </c>
      <c r="H63" s="213"/>
      <c r="I63" s="25">
        <f t="shared" si="1"/>
        <v>15</v>
      </c>
      <c r="J63" s="213">
        <v>15</v>
      </c>
      <c r="K63" s="208">
        <f t="shared" si="6"/>
        <v>-15</v>
      </c>
      <c r="L63" s="213">
        <v>0</v>
      </c>
    </row>
    <row r="64" spans="1:12" s="196" customFormat="1" ht="12.75" customHeight="1" hidden="1">
      <c r="A64" s="229" t="s">
        <v>219</v>
      </c>
      <c r="B64" s="226" t="s">
        <v>80</v>
      </c>
      <c r="C64" s="227" t="s">
        <v>15</v>
      </c>
      <c r="D64" s="227" t="s">
        <v>126</v>
      </c>
      <c r="E64" s="227" t="s">
        <v>42</v>
      </c>
      <c r="F64" s="227" t="s">
        <v>43</v>
      </c>
      <c r="G64" s="208">
        <f aca="true" t="shared" si="8" ref="G64:K66">G65</f>
        <v>15</v>
      </c>
      <c r="H64" s="208"/>
      <c r="I64" s="25">
        <f t="shared" si="1"/>
        <v>0</v>
      </c>
      <c r="J64" s="208">
        <f t="shared" si="8"/>
        <v>0</v>
      </c>
      <c r="K64" s="208">
        <f t="shared" si="8"/>
        <v>0</v>
      </c>
      <c r="L64" s="213">
        <f>J64+K64</f>
        <v>0</v>
      </c>
    </row>
    <row r="65" spans="1:12" s="196" customFormat="1" ht="12.75" customHeight="1" hidden="1">
      <c r="A65" s="224" t="s">
        <v>103</v>
      </c>
      <c r="B65" s="226" t="s">
        <v>80</v>
      </c>
      <c r="C65" s="227" t="s">
        <v>15</v>
      </c>
      <c r="D65" s="227" t="s">
        <v>126</v>
      </c>
      <c r="E65" s="227" t="s">
        <v>218</v>
      </c>
      <c r="F65" s="227" t="s">
        <v>43</v>
      </c>
      <c r="G65" s="213">
        <f t="shared" si="8"/>
        <v>15</v>
      </c>
      <c r="H65" s="213"/>
      <c r="I65" s="25">
        <f t="shared" si="1"/>
        <v>0</v>
      </c>
      <c r="J65" s="213">
        <f t="shared" si="8"/>
        <v>0</v>
      </c>
      <c r="K65" s="213">
        <f t="shared" si="8"/>
        <v>0</v>
      </c>
      <c r="L65" s="213">
        <f>J65+K65</f>
        <v>0</v>
      </c>
    </row>
    <row r="66" spans="1:12" s="196" customFormat="1" ht="12.75" customHeight="1" hidden="1">
      <c r="A66" s="224" t="s">
        <v>45</v>
      </c>
      <c r="B66" s="226" t="s">
        <v>80</v>
      </c>
      <c r="C66" s="227" t="s">
        <v>15</v>
      </c>
      <c r="D66" s="227" t="s">
        <v>126</v>
      </c>
      <c r="E66" s="227" t="s">
        <v>102</v>
      </c>
      <c r="F66" s="227" t="s">
        <v>43</v>
      </c>
      <c r="G66" s="213">
        <f t="shared" si="8"/>
        <v>15</v>
      </c>
      <c r="H66" s="213"/>
      <c r="I66" s="25">
        <f t="shared" si="1"/>
        <v>0</v>
      </c>
      <c r="J66" s="213">
        <f t="shared" si="8"/>
        <v>0</v>
      </c>
      <c r="K66" s="213">
        <f t="shared" si="8"/>
        <v>0</v>
      </c>
      <c r="L66" s="213">
        <f>J66+K66</f>
        <v>0</v>
      </c>
    </row>
    <row r="67" spans="1:12" s="196" customFormat="1" ht="13.5" customHeight="1" hidden="1">
      <c r="A67" s="224" t="s">
        <v>217</v>
      </c>
      <c r="B67" s="226" t="s">
        <v>80</v>
      </c>
      <c r="C67" s="227" t="s">
        <v>15</v>
      </c>
      <c r="D67" s="227" t="s">
        <v>126</v>
      </c>
      <c r="E67" s="227" t="s">
        <v>102</v>
      </c>
      <c r="F67" s="227" t="s">
        <v>143</v>
      </c>
      <c r="G67" s="213">
        <v>15</v>
      </c>
      <c r="H67" s="213"/>
      <c r="I67" s="25">
        <f t="shared" si="1"/>
        <v>0</v>
      </c>
      <c r="J67" s="213">
        <v>0</v>
      </c>
      <c r="K67" s="213"/>
      <c r="L67" s="213">
        <f>J67+K67</f>
        <v>0</v>
      </c>
    </row>
    <row r="68" spans="1:12" s="196" customFormat="1" ht="26.25" customHeight="1" hidden="1">
      <c r="A68" s="229" t="s">
        <v>173</v>
      </c>
      <c r="B68" s="215" t="s">
        <v>80</v>
      </c>
      <c r="C68" s="228" t="s">
        <v>15</v>
      </c>
      <c r="D68" s="228" t="s">
        <v>20</v>
      </c>
      <c r="E68" s="228" t="s">
        <v>393</v>
      </c>
      <c r="F68" s="228" t="s">
        <v>43</v>
      </c>
      <c r="G68" s="213"/>
      <c r="H68" s="208">
        <f>H69</f>
        <v>0</v>
      </c>
      <c r="I68" s="25">
        <f t="shared" si="1"/>
        <v>0</v>
      </c>
      <c r="J68" s="208">
        <f>J69</f>
        <v>0</v>
      </c>
      <c r="K68" s="213"/>
      <c r="L68" s="213"/>
    </row>
    <row r="69" spans="1:12" s="196" customFormat="1" ht="15" customHeight="1" hidden="1">
      <c r="A69" s="259" t="s">
        <v>270</v>
      </c>
      <c r="B69" s="226" t="s">
        <v>80</v>
      </c>
      <c r="C69" s="227" t="s">
        <v>15</v>
      </c>
      <c r="D69" s="227" t="s">
        <v>20</v>
      </c>
      <c r="E69" s="227" t="s">
        <v>383</v>
      </c>
      <c r="F69" s="227" t="s">
        <v>43</v>
      </c>
      <c r="G69" s="213"/>
      <c r="H69" s="213">
        <f>H70</f>
        <v>0</v>
      </c>
      <c r="I69" s="25">
        <f t="shared" si="1"/>
        <v>0</v>
      </c>
      <c r="J69" s="213">
        <f>J70</f>
        <v>0</v>
      </c>
      <c r="K69" s="213"/>
      <c r="L69" s="213"/>
    </row>
    <row r="70" spans="1:12" s="196" customFormat="1" ht="15.75" customHeight="1" hidden="1">
      <c r="A70" s="224" t="s">
        <v>425</v>
      </c>
      <c r="B70" s="226" t="s">
        <v>80</v>
      </c>
      <c r="C70" s="227" t="s">
        <v>15</v>
      </c>
      <c r="D70" s="227" t="s">
        <v>20</v>
      </c>
      <c r="E70" s="227" t="s">
        <v>414</v>
      </c>
      <c r="F70" s="227" t="s">
        <v>43</v>
      </c>
      <c r="G70" s="213"/>
      <c r="H70" s="213">
        <f>H71</f>
        <v>0</v>
      </c>
      <c r="I70" s="25">
        <f t="shared" si="1"/>
        <v>0</v>
      </c>
      <c r="J70" s="213">
        <f>J71</f>
        <v>0</v>
      </c>
      <c r="K70" s="213"/>
      <c r="L70" s="213"/>
    </row>
    <row r="71" spans="1:12" s="196" customFormat="1" ht="8.25" customHeight="1" hidden="1">
      <c r="A71" s="224" t="s">
        <v>418</v>
      </c>
      <c r="B71" s="226" t="s">
        <v>80</v>
      </c>
      <c r="C71" s="227" t="s">
        <v>15</v>
      </c>
      <c r="D71" s="227" t="s">
        <v>20</v>
      </c>
      <c r="E71" s="227" t="s">
        <v>414</v>
      </c>
      <c r="F71" s="227" t="s">
        <v>415</v>
      </c>
      <c r="G71" s="213"/>
      <c r="H71" s="213">
        <v>0</v>
      </c>
      <c r="I71" s="25">
        <f t="shared" si="1"/>
        <v>0</v>
      </c>
      <c r="J71" s="213">
        <v>0</v>
      </c>
      <c r="K71" s="213"/>
      <c r="L71" s="213"/>
    </row>
    <row r="72" spans="1:12" s="196" customFormat="1" ht="24.75" customHeight="1">
      <c r="A72" s="224" t="s">
        <v>481</v>
      </c>
      <c r="B72" s="226"/>
      <c r="C72" s="227" t="s">
        <v>15</v>
      </c>
      <c r="D72" s="227" t="s">
        <v>19</v>
      </c>
      <c r="E72" s="227" t="s">
        <v>482</v>
      </c>
      <c r="F72" s="227" t="s">
        <v>43</v>
      </c>
      <c r="G72" s="213"/>
      <c r="H72" s="213">
        <f>H73</f>
        <v>0</v>
      </c>
      <c r="I72" s="25">
        <f t="shared" si="1"/>
        <v>33.8</v>
      </c>
      <c r="J72" s="213">
        <f>J73</f>
        <v>33.8</v>
      </c>
      <c r="K72" s="213"/>
      <c r="L72" s="213"/>
    </row>
    <row r="73" spans="1:12" s="196" customFormat="1" ht="39" customHeight="1">
      <c r="A73" s="224" t="s">
        <v>290</v>
      </c>
      <c r="B73" s="226"/>
      <c r="C73" s="227" t="s">
        <v>15</v>
      </c>
      <c r="D73" s="227" t="s">
        <v>19</v>
      </c>
      <c r="E73" s="227" t="s">
        <v>482</v>
      </c>
      <c r="F73" s="227" t="s">
        <v>133</v>
      </c>
      <c r="G73" s="213"/>
      <c r="H73" s="213">
        <v>0</v>
      </c>
      <c r="I73" s="25">
        <f t="shared" si="1"/>
        <v>33.8</v>
      </c>
      <c r="J73" s="213">
        <v>33.8</v>
      </c>
      <c r="K73" s="213"/>
      <c r="L73" s="213"/>
    </row>
    <row r="74" spans="1:12" s="196" customFormat="1" ht="39" customHeight="1" hidden="1">
      <c r="A74" s="224" t="s">
        <v>480</v>
      </c>
      <c r="B74" s="226"/>
      <c r="C74" s="227" t="s">
        <v>15</v>
      </c>
      <c r="D74" s="227" t="s">
        <v>19</v>
      </c>
      <c r="E74" s="227" t="s">
        <v>478</v>
      </c>
      <c r="F74" s="227" t="s">
        <v>43</v>
      </c>
      <c r="G74" s="213"/>
      <c r="H74" s="213">
        <f>H75</f>
        <v>0</v>
      </c>
      <c r="I74" s="25">
        <f t="shared" si="1"/>
        <v>0</v>
      </c>
      <c r="J74" s="213">
        <f>J75</f>
        <v>0</v>
      </c>
      <c r="K74" s="213"/>
      <c r="L74" s="213"/>
    </row>
    <row r="75" spans="1:12" s="196" customFormat="1" ht="36" customHeight="1" hidden="1">
      <c r="A75" s="288" t="s">
        <v>276</v>
      </c>
      <c r="B75" s="226"/>
      <c r="C75" s="227" t="s">
        <v>15</v>
      </c>
      <c r="D75" s="227" t="s">
        <v>19</v>
      </c>
      <c r="E75" s="227" t="s">
        <v>478</v>
      </c>
      <c r="F75" s="227" t="s">
        <v>133</v>
      </c>
      <c r="G75" s="213"/>
      <c r="H75" s="213">
        <v>0</v>
      </c>
      <c r="I75" s="25">
        <f t="shared" si="1"/>
        <v>0</v>
      </c>
      <c r="J75" s="213">
        <v>0</v>
      </c>
      <c r="K75" s="213"/>
      <c r="L75" s="213"/>
    </row>
    <row r="76" spans="1:12" s="209" customFormat="1" ht="24" customHeight="1">
      <c r="A76" s="229" t="s">
        <v>173</v>
      </c>
      <c r="B76" s="215"/>
      <c r="C76" s="228" t="s">
        <v>15</v>
      </c>
      <c r="D76" s="228" t="s">
        <v>20</v>
      </c>
      <c r="E76" s="228" t="s">
        <v>393</v>
      </c>
      <c r="F76" s="228" t="s">
        <v>43</v>
      </c>
      <c r="G76" s="208"/>
      <c r="H76" s="208">
        <f>H77</f>
        <v>189.91</v>
      </c>
      <c r="I76" s="60">
        <f t="shared" si="1"/>
        <v>-41.93000000000001</v>
      </c>
      <c r="J76" s="208">
        <f>J77</f>
        <v>147.98</v>
      </c>
      <c r="K76" s="208"/>
      <c r="L76" s="208"/>
    </row>
    <row r="77" spans="1:12" s="196" customFormat="1" ht="15" customHeight="1">
      <c r="A77" s="224" t="s">
        <v>270</v>
      </c>
      <c r="B77" s="226"/>
      <c r="C77" s="227" t="s">
        <v>15</v>
      </c>
      <c r="D77" s="227" t="s">
        <v>20</v>
      </c>
      <c r="E77" s="227" t="s">
        <v>383</v>
      </c>
      <c r="F77" s="227" t="s">
        <v>43</v>
      </c>
      <c r="G77" s="213"/>
      <c r="H77" s="213">
        <f>H78</f>
        <v>189.91</v>
      </c>
      <c r="I77" s="25">
        <f t="shared" si="1"/>
        <v>-41.93000000000001</v>
      </c>
      <c r="J77" s="213">
        <f>J78</f>
        <v>147.98</v>
      </c>
      <c r="K77" s="213"/>
      <c r="L77" s="213"/>
    </row>
    <row r="78" spans="1:12" s="196" customFormat="1" ht="14.25" customHeight="1">
      <c r="A78" s="224" t="s">
        <v>425</v>
      </c>
      <c r="B78" s="226"/>
      <c r="C78" s="227" t="s">
        <v>15</v>
      </c>
      <c r="D78" s="227" t="s">
        <v>20</v>
      </c>
      <c r="E78" s="227" t="s">
        <v>414</v>
      </c>
      <c r="F78" s="227" t="s">
        <v>43</v>
      </c>
      <c r="G78" s="213"/>
      <c r="H78" s="213">
        <f>H79</f>
        <v>189.91</v>
      </c>
      <c r="I78" s="25">
        <f t="shared" si="1"/>
        <v>-41.93000000000001</v>
      </c>
      <c r="J78" s="213">
        <f>J79</f>
        <v>147.98</v>
      </c>
      <c r="K78" s="213"/>
      <c r="L78" s="213"/>
    </row>
    <row r="79" spans="1:12" s="196" customFormat="1" ht="14.25" customHeight="1">
      <c r="A79" s="224" t="s">
        <v>418</v>
      </c>
      <c r="B79" s="226"/>
      <c r="C79" s="227" t="s">
        <v>15</v>
      </c>
      <c r="D79" s="227" t="s">
        <v>20</v>
      </c>
      <c r="E79" s="227" t="s">
        <v>414</v>
      </c>
      <c r="F79" s="227" t="s">
        <v>415</v>
      </c>
      <c r="G79" s="213"/>
      <c r="H79" s="213">
        <v>189.91</v>
      </c>
      <c r="I79" s="25">
        <f t="shared" si="1"/>
        <v>-41.93000000000001</v>
      </c>
      <c r="J79" s="213">
        <v>147.98</v>
      </c>
      <c r="K79" s="213"/>
      <c r="L79" s="213"/>
    </row>
    <row r="80" spans="1:12" s="196" customFormat="1" ht="14.25" customHeight="1">
      <c r="A80" s="287" t="s">
        <v>433</v>
      </c>
      <c r="B80" s="215"/>
      <c r="C80" s="228" t="s">
        <v>15</v>
      </c>
      <c r="D80" s="228" t="s">
        <v>126</v>
      </c>
      <c r="E80" s="228" t="s">
        <v>393</v>
      </c>
      <c r="F80" s="228" t="s">
        <v>43</v>
      </c>
      <c r="G80" s="208"/>
      <c r="H80" s="208">
        <f>H81</f>
        <v>10</v>
      </c>
      <c r="I80" s="60">
        <f t="shared" si="1"/>
        <v>-10</v>
      </c>
      <c r="J80" s="208">
        <f>J81</f>
        <v>0</v>
      </c>
      <c r="K80" s="213"/>
      <c r="L80" s="213"/>
    </row>
    <row r="81" spans="1:12" s="196" customFormat="1" ht="15.75" customHeight="1">
      <c r="A81" s="234" t="s">
        <v>421</v>
      </c>
      <c r="B81" s="215" t="s">
        <v>80</v>
      </c>
      <c r="C81" s="227" t="s">
        <v>15</v>
      </c>
      <c r="D81" s="227" t="s">
        <v>126</v>
      </c>
      <c r="E81" s="227" t="s">
        <v>383</v>
      </c>
      <c r="F81" s="227" t="s">
        <v>43</v>
      </c>
      <c r="G81" s="213"/>
      <c r="H81" s="213">
        <f>H82</f>
        <v>10</v>
      </c>
      <c r="I81" s="25">
        <f t="shared" si="1"/>
        <v>-10</v>
      </c>
      <c r="J81" s="213">
        <f>J82</f>
        <v>0</v>
      </c>
      <c r="K81" s="208">
        <f>L81-J81</f>
        <v>10</v>
      </c>
      <c r="L81" s="208">
        <f>L82</f>
        <v>10</v>
      </c>
    </row>
    <row r="82" spans="1:12" s="196" customFormat="1" ht="24" customHeight="1">
      <c r="A82" s="290" t="s">
        <v>45</v>
      </c>
      <c r="B82" s="226" t="s">
        <v>80</v>
      </c>
      <c r="C82" s="227" t="s">
        <v>15</v>
      </c>
      <c r="D82" s="227" t="s">
        <v>126</v>
      </c>
      <c r="E82" s="227" t="s">
        <v>386</v>
      </c>
      <c r="F82" s="227" t="s">
        <v>43</v>
      </c>
      <c r="G82" s="213"/>
      <c r="H82" s="213">
        <f>H83</f>
        <v>10</v>
      </c>
      <c r="I82" s="25">
        <f t="shared" si="1"/>
        <v>-10</v>
      </c>
      <c r="J82" s="213">
        <f>J83</f>
        <v>0</v>
      </c>
      <c r="K82" s="213">
        <f>L82-J82</f>
        <v>10</v>
      </c>
      <c r="L82" s="213">
        <f>L83</f>
        <v>10</v>
      </c>
    </row>
    <row r="83" spans="1:12" s="196" customFormat="1" ht="12.75" customHeight="1">
      <c r="A83" s="289" t="s">
        <v>217</v>
      </c>
      <c r="B83" s="226" t="s">
        <v>80</v>
      </c>
      <c r="C83" s="227" t="s">
        <v>15</v>
      </c>
      <c r="D83" s="227" t="s">
        <v>126</v>
      </c>
      <c r="E83" s="227" t="s">
        <v>386</v>
      </c>
      <c r="F83" s="227" t="s">
        <v>143</v>
      </c>
      <c r="G83" s="213"/>
      <c r="H83" s="213">
        <v>10</v>
      </c>
      <c r="I83" s="25">
        <f t="shared" si="1"/>
        <v>-10</v>
      </c>
      <c r="J83" s="213">
        <v>0</v>
      </c>
      <c r="K83" s="213">
        <f>L83-J83</f>
        <v>10</v>
      </c>
      <c r="L83" s="213">
        <v>10</v>
      </c>
    </row>
    <row r="84" spans="1:12" s="196" customFormat="1" ht="13.5" customHeight="1" hidden="1">
      <c r="A84" s="224" t="s">
        <v>217</v>
      </c>
      <c r="B84" s="226"/>
      <c r="C84" s="227"/>
      <c r="D84" s="227"/>
      <c r="E84" s="227"/>
      <c r="F84" s="227"/>
      <c r="G84" s="213"/>
      <c r="H84" s="213"/>
      <c r="I84" s="25">
        <f t="shared" si="1"/>
        <v>0</v>
      </c>
      <c r="J84" s="213"/>
      <c r="K84" s="213"/>
      <c r="L84" s="213"/>
    </row>
    <row r="85" spans="1:12" s="209" customFormat="1" ht="13.5" customHeight="1" hidden="1">
      <c r="A85" s="232" t="s">
        <v>270</v>
      </c>
      <c r="B85" s="215" t="s">
        <v>80</v>
      </c>
      <c r="C85" s="228" t="s">
        <v>17</v>
      </c>
      <c r="D85" s="228" t="s">
        <v>16</v>
      </c>
      <c r="E85" s="228" t="s">
        <v>315</v>
      </c>
      <c r="F85" s="228" t="s">
        <v>43</v>
      </c>
      <c r="G85" s="208">
        <f>G86</f>
        <v>0</v>
      </c>
      <c r="H85" s="208"/>
      <c r="I85" s="25">
        <f t="shared" si="1"/>
        <v>60.6</v>
      </c>
      <c r="J85" s="208">
        <f>J86</f>
        <v>60.6</v>
      </c>
      <c r="K85" s="208">
        <f aca="true" t="shared" si="9" ref="K85:K99">L85-J85</f>
        <v>-60.6</v>
      </c>
      <c r="L85" s="213">
        <f>L86</f>
        <v>0</v>
      </c>
    </row>
    <row r="86" spans="1:12" s="196" customFormat="1" ht="24.75" customHeight="1" hidden="1">
      <c r="A86" s="237" t="s">
        <v>57</v>
      </c>
      <c r="B86" s="226" t="s">
        <v>80</v>
      </c>
      <c r="C86" s="227" t="s">
        <v>17</v>
      </c>
      <c r="D86" s="227" t="s">
        <v>18</v>
      </c>
      <c r="E86" s="227" t="s">
        <v>258</v>
      </c>
      <c r="F86" s="227" t="s">
        <v>43</v>
      </c>
      <c r="G86" s="213">
        <f>G87</f>
        <v>0</v>
      </c>
      <c r="H86" s="213"/>
      <c r="I86" s="25">
        <f t="shared" si="1"/>
        <v>60.6</v>
      </c>
      <c r="J86" s="213">
        <f>J87</f>
        <v>60.6</v>
      </c>
      <c r="K86" s="208">
        <f t="shared" si="9"/>
        <v>-60.6</v>
      </c>
      <c r="L86" s="213">
        <f>L87</f>
        <v>0</v>
      </c>
    </row>
    <row r="87" spans="1:12" s="196" customFormat="1" ht="13.5" customHeight="1" hidden="1">
      <c r="A87" s="236" t="s">
        <v>61</v>
      </c>
      <c r="B87" s="226" t="s">
        <v>80</v>
      </c>
      <c r="C87" s="227" t="s">
        <v>17</v>
      </c>
      <c r="D87" s="227" t="s">
        <v>18</v>
      </c>
      <c r="E87" s="227" t="s">
        <v>314</v>
      </c>
      <c r="F87" s="227" t="s">
        <v>43</v>
      </c>
      <c r="G87" s="213">
        <f>G88+G89</f>
        <v>0</v>
      </c>
      <c r="H87" s="213"/>
      <c r="I87" s="25">
        <f t="shared" si="1"/>
        <v>60.6</v>
      </c>
      <c r="J87" s="213">
        <f>J88+J89</f>
        <v>60.6</v>
      </c>
      <c r="K87" s="208">
        <f t="shared" si="9"/>
        <v>-60.6</v>
      </c>
      <c r="L87" s="213">
        <f>L88+L89</f>
        <v>0</v>
      </c>
    </row>
    <row r="88" spans="1:12" s="196" customFormat="1" ht="29.25" customHeight="1" hidden="1">
      <c r="A88" s="210" t="s">
        <v>211</v>
      </c>
      <c r="B88" s="226" t="s">
        <v>80</v>
      </c>
      <c r="C88" s="227" t="s">
        <v>17</v>
      </c>
      <c r="D88" s="227" t="s">
        <v>18</v>
      </c>
      <c r="E88" s="227" t="s">
        <v>314</v>
      </c>
      <c r="F88" s="227" t="s">
        <v>132</v>
      </c>
      <c r="G88" s="213">
        <v>0</v>
      </c>
      <c r="H88" s="213"/>
      <c r="I88" s="25">
        <f t="shared" si="1"/>
        <v>58.2</v>
      </c>
      <c r="J88" s="213">
        <v>58.2</v>
      </c>
      <c r="K88" s="208">
        <f t="shared" si="9"/>
        <v>-58.2</v>
      </c>
      <c r="L88" s="213">
        <v>0</v>
      </c>
    </row>
    <row r="89" spans="1:12" s="196" customFormat="1" ht="12" customHeight="1" hidden="1">
      <c r="A89" s="224" t="s">
        <v>276</v>
      </c>
      <c r="B89" s="226" t="s">
        <v>80</v>
      </c>
      <c r="C89" s="227" t="s">
        <v>17</v>
      </c>
      <c r="D89" s="227" t="s">
        <v>18</v>
      </c>
      <c r="E89" s="227" t="s">
        <v>314</v>
      </c>
      <c r="F89" s="227" t="s">
        <v>133</v>
      </c>
      <c r="G89" s="213">
        <v>0</v>
      </c>
      <c r="H89" s="213"/>
      <c r="I89" s="25">
        <f t="shared" si="1"/>
        <v>2.4</v>
      </c>
      <c r="J89" s="213">
        <v>2.4</v>
      </c>
      <c r="K89" s="208">
        <f t="shared" si="9"/>
        <v>-2.4</v>
      </c>
      <c r="L89" s="213">
        <v>0</v>
      </c>
    </row>
    <row r="90" spans="1:12" s="196" customFormat="1" ht="16.5" customHeight="1">
      <c r="A90" s="229" t="s">
        <v>485</v>
      </c>
      <c r="B90" s="215"/>
      <c r="C90" s="228" t="s">
        <v>15</v>
      </c>
      <c r="D90" s="228" t="s">
        <v>483</v>
      </c>
      <c r="E90" s="228" t="s">
        <v>393</v>
      </c>
      <c r="F90" s="228" t="s">
        <v>43</v>
      </c>
      <c r="G90" s="208"/>
      <c r="H90" s="208">
        <f>H91</f>
        <v>15.3</v>
      </c>
      <c r="I90" s="60">
        <f>J90-H90</f>
        <v>0</v>
      </c>
      <c r="J90" s="208">
        <f>J91</f>
        <v>15.3</v>
      </c>
      <c r="K90" s="208"/>
      <c r="L90" s="213"/>
    </row>
    <row r="91" spans="1:12" s="196" customFormat="1" ht="38.25" customHeight="1">
      <c r="A91" s="224" t="s">
        <v>480</v>
      </c>
      <c r="B91" s="226"/>
      <c r="C91" s="227" t="s">
        <v>15</v>
      </c>
      <c r="D91" s="227" t="s">
        <v>483</v>
      </c>
      <c r="E91" s="227" t="s">
        <v>478</v>
      </c>
      <c r="F91" s="227" t="s">
        <v>43</v>
      </c>
      <c r="G91" s="213"/>
      <c r="H91" s="213">
        <f>H92</f>
        <v>15.3</v>
      </c>
      <c r="I91" s="25">
        <f>J91-H91</f>
        <v>0</v>
      </c>
      <c r="J91" s="213">
        <f>J92</f>
        <v>15.3</v>
      </c>
      <c r="K91" s="208"/>
      <c r="L91" s="213"/>
    </row>
    <row r="92" spans="1:12" s="196" customFormat="1" ht="38.25" customHeight="1">
      <c r="A92" s="224" t="s">
        <v>290</v>
      </c>
      <c r="B92" s="226"/>
      <c r="C92" s="227" t="s">
        <v>15</v>
      </c>
      <c r="D92" s="227" t="s">
        <v>483</v>
      </c>
      <c r="E92" s="227" t="s">
        <v>478</v>
      </c>
      <c r="F92" s="227" t="s">
        <v>133</v>
      </c>
      <c r="G92" s="213"/>
      <c r="H92" s="213">
        <v>15.3</v>
      </c>
      <c r="I92" s="25">
        <f>J92-H92</f>
        <v>0</v>
      </c>
      <c r="J92" s="213">
        <v>15.3</v>
      </c>
      <c r="K92" s="208"/>
      <c r="L92" s="213"/>
    </row>
    <row r="93" spans="1:12" s="196" customFormat="1" ht="24.75" customHeight="1">
      <c r="A93" s="195" t="s">
        <v>57</v>
      </c>
      <c r="B93" s="226" t="s">
        <v>80</v>
      </c>
      <c r="C93" s="215" t="s">
        <v>17</v>
      </c>
      <c r="D93" s="215" t="s">
        <v>18</v>
      </c>
      <c r="E93" s="215" t="s">
        <v>393</v>
      </c>
      <c r="F93" s="228" t="s">
        <v>43</v>
      </c>
      <c r="G93" s="208"/>
      <c r="H93" s="208">
        <f>H94</f>
        <v>164.8</v>
      </c>
      <c r="I93" s="60">
        <f aca="true" t="shared" si="10" ref="I93:I180">J93-H93</f>
        <v>8.699999999999989</v>
      </c>
      <c r="J93" s="208">
        <f>J94</f>
        <v>173.5</v>
      </c>
      <c r="K93" s="208">
        <f t="shared" si="9"/>
        <v>-109.8</v>
      </c>
      <c r="L93" s="208">
        <f>L96</f>
        <v>63.7</v>
      </c>
    </row>
    <row r="94" spans="1:12" s="196" customFormat="1" ht="42" customHeight="1">
      <c r="A94" s="230" t="s">
        <v>435</v>
      </c>
      <c r="B94" s="221" t="s">
        <v>80</v>
      </c>
      <c r="C94" s="227" t="s">
        <v>17</v>
      </c>
      <c r="D94" s="227" t="s">
        <v>18</v>
      </c>
      <c r="E94" s="238" t="s">
        <v>343</v>
      </c>
      <c r="F94" s="227" t="s">
        <v>43</v>
      </c>
      <c r="G94" s="208"/>
      <c r="H94" s="213">
        <f>H95</f>
        <v>164.8</v>
      </c>
      <c r="I94" s="25">
        <f t="shared" si="10"/>
        <v>8.699999999999989</v>
      </c>
      <c r="J94" s="213">
        <f>J95</f>
        <v>173.5</v>
      </c>
      <c r="K94" s="208"/>
      <c r="L94" s="208"/>
    </row>
    <row r="95" spans="1:12" s="196" customFormat="1" ht="36" customHeight="1">
      <c r="A95" s="239" t="s">
        <v>436</v>
      </c>
      <c r="B95" s="221" t="s">
        <v>80</v>
      </c>
      <c r="C95" s="227" t="s">
        <v>17</v>
      </c>
      <c r="D95" s="227" t="s">
        <v>18</v>
      </c>
      <c r="E95" s="238" t="s">
        <v>345</v>
      </c>
      <c r="F95" s="227" t="s">
        <v>43</v>
      </c>
      <c r="G95" s="208"/>
      <c r="H95" s="213">
        <f>H96</f>
        <v>164.8</v>
      </c>
      <c r="I95" s="25">
        <f t="shared" si="10"/>
        <v>8.699999999999989</v>
      </c>
      <c r="J95" s="213">
        <f>J96</f>
        <v>173.5</v>
      </c>
      <c r="K95" s="208"/>
      <c r="L95" s="208"/>
    </row>
    <row r="96" spans="1:12" s="196" customFormat="1" ht="42" customHeight="1">
      <c r="A96" s="230" t="s">
        <v>427</v>
      </c>
      <c r="B96" s="226" t="s">
        <v>80</v>
      </c>
      <c r="C96" s="226" t="s">
        <v>17</v>
      </c>
      <c r="D96" s="226" t="s">
        <v>18</v>
      </c>
      <c r="E96" s="226" t="s">
        <v>394</v>
      </c>
      <c r="F96" s="227" t="s">
        <v>43</v>
      </c>
      <c r="G96" s="213"/>
      <c r="H96" s="213">
        <f>H97+H98+H99</f>
        <v>164.8</v>
      </c>
      <c r="I96" s="25">
        <f t="shared" si="10"/>
        <v>8.699999999999989</v>
      </c>
      <c r="J96" s="213">
        <f>J97+J98+J99</f>
        <v>173.5</v>
      </c>
      <c r="K96" s="213">
        <f t="shared" si="9"/>
        <v>-109.8</v>
      </c>
      <c r="L96" s="213">
        <f>L97+L98+L99</f>
        <v>63.7</v>
      </c>
    </row>
    <row r="97" spans="1:12" s="196" customFormat="1" ht="27.75" customHeight="1">
      <c r="A97" s="230" t="s">
        <v>391</v>
      </c>
      <c r="B97" s="226" t="s">
        <v>80</v>
      </c>
      <c r="C97" s="226" t="s">
        <v>17</v>
      </c>
      <c r="D97" s="226" t="s">
        <v>18</v>
      </c>
      <c r="E97" s="226" t="s">
        <v>394</v>
      </c>
      <c r="F97" s="227" t="s">
        <v>132</v>
      </c>
      <c r="G97" s="213"/>
      <c r="H97" s="213">
        <v>110.43</v>
      </c>
      <c r="I97" s="25">
        <f t="shared" si="10"/>
        <v>17.75999999999999</v>
      </c>
      <c r="J97" s="213">
        <v>128.19</v>
      </c>
      <c r="K97" s="213">
        <f t="shared" si="9"/>
        <v>-80.31</v>
      </c>
      <c r="L97" s="213">
        <v>47.88</v>
      </c>
    </row>
    <row r="98" spans="1:12" s="196" customFormat="1" ht="50.25" customHeight="1">
      <c r="A98" s="210" t="s">
        <v>389</v>
      </c>
      <c r="B98" s="226" t="s">
        <v>80</v>
      </c>
      <c r="C98" s="226" t="s">
        <v>17</v>
      </c>
      <c r="D98" s="226" t="s">
        <v>18</v>
      </c>
      <c r="E98" s="226" t="s">
        <v>394</v>
      </c>
      <c r="F98" s="227" t="s">
        <v>387</v>
      </c>
      <c r="G98" s="213"/>
      <c r="H98" s="213">
        <v>47.78</v>
      </c>
      <c r="I98" s="25">
        <f t="shared" si="10"/>
        <v>-9.060000000000002</v>
      </c>
      <c r="J98" s="213">
        <v>38.72</v>
      </c>
      <c r="K98" s="213">
        <f t="shared" si="9"/>
        <v>-24.259999999999998</v>
      </c>
      <c r="L98" s="213">
        <v>14.46</v>
      </c>
    </row>
    <row r="99" spans="1:12" s="196" customFormat="1" ht="37.5" customHeight="1">
      <c r="A99" s="224" t="s">
        <v>276</v>
      </c>
      <c r="B99" s="226" t="s">
        <v>80</v>
      </c>
      <c r="C99" s="226" t="s">
        <v>17</v>
      </c>
      <c r="D99" s="226" t="s">
        <v>18</v>
      </c>
      <c r="E99" s="226" t="s">
        <v>394</v>
      </c>
      <c r="F99" s="227" t="s">
        <v>133</v>
      </c>
      <c r="G99" s="213"/>
      <c r="H99" s="213">
        <v>6.59</v>
      </c>
      <c r="I99" s="25">
        <f t="shared" si="10"/>
        <v>0</v>
      </c>
      <c r="J99" s="213">
        <v>6.59</v>
      </c>
      <c r="K99" s="213">
        <f t="shared" si="9"/>
        <v>-5.2299999999999995</v>
      </c>
      <c r="L99" s="213">
        <v>1.36</v>
      </c>
    </row>
    <row r="100" spans="1:12" s="196" customFormat="1" ht="12.75" customHeight="1" hidden="1">
      <c r="A100" s="225" t="s">
        <v>220</v>
      </c>
      <c r="B100" s="215" t="s">
        <v>80</v>
      </c>
      <c r="C100" s="228" t="s">
        <v>17</v>
      </c>
      <c r="D100" s="228" t="s">
        <v>16</v>
      </c>
      <c r="E100" s="228" t="s">
        <v>42</v>
      </c>
      <c r="F100" s="228" t="s">
        <v>43</v>
      </c>
      <c r="G100" s="208">
        <f aca="true" t="shared" si="11" ref="G100:K101">G101</f>
        <v>54.400000000000006</v>
      </c>
      <c r="H100" s="208"/>
      <c r="I100" s="25">
        <f t="shared" si="10"/>
        <v>0</v>
      </c>
      <c r="J100" s="208">
        <f t="shared" si="11"/>
        <v>0</v>
      </c>
      <c r="K100" s="208">
        <f t="shared" si="11"/>
        <v>0</v>
      </c>
      <c r="L100" s="213">
        <f aca="true" t="shared" si="12" ref="L100:L116">J100+K100</f>
        <v>0</v>
      </c>
    </row>
    <row r="101" spans="1:12" s="196" customFormat="1" ht="17.25" customHeight="1" hidden="1">
      <c r="A101" s="240" t="s">
        <v>57</v>
      </c>
      <c r="B101" s="226" t="s">
        <v>80</v>
      </c>
      <c r="C101" s="227" t="s">
        <v>17</v>
      </c>
      <c r="D101" s="227" t="s">
        <v>18</v>
      </c>
      <c r="E101" s="227" t="s">
        <v>316</v>
      </c>
      <c r="F101" s="227" t="s">
        <v>43</v>
      </c>
      <c r="G101" s="213">
        <f t="shared" si="11"/>
        <v>54.400000000000006</v>
      </c>
      <c r="H101" s="213"/>
      <c r="I101" s="25">
        <f t="shared" si="10"/>
        <v>0</v>
      </c>
      <c r="J101" s="213">
        <f t="shared" si="11"/>
        <v>0</v>
      </c>
      <c r="K101" s="213">
        <f t="shared" si="11"/>
        <v>0</v>
      </c>
      <c r="L101" s="213">
        <f t="shared" si="12"/>
        <v>0</v>
      </c>
    </row>
    <row r="102" spans="1:12" s="196" customFormat="1" ht="39.75" customHeight="1" hidden="1">
      <c r="A102" s="241" t="s">
        <v>61</v>
      </c>
      <c r="B102" s="226" t="s">
        <v>80</v>
      </c>
      <c r="C102" s="227" t="s">
        <v>17</v>
      </c>
      <c r="D102" s="227" t="s">
        <v>18</v>
      </c>
      <c r="E102" s="227" t="s">
        <v>317</v>
      </c>
      <c r="F102" s="227" t="s">
        <v>43</v>
      </c>
      <c r="G102" s="213">
        <f>G106+G107</f>
        <v>54.400000000000006</v>
      </c>
      <c r="H102" s="213"/>
      <c r="I102" s="25">
        <f t="shared" si="10"/>
        <v>0</v>
      </c>
      <c r="J102" s="213">
        <f>J106+J107</f>
        <v>0</v>
      </c>
      <c r="K102" s="213">
        <f>K106+K107</f>
        <v>0</v>
      </c>
      <c r="L102" s="213">
        <f t="shared" si="12"/>
        <v>0</v>
      </c>
    </row>
    <row r="103" spans="1:12" s="196" customFormat="1" ht="25.5" customHeight="1" hidden="1">
      <c r="A103" s="229" t="s">
        <v>70</v>
      </c>
      <c r="B103" s="226" t="s">
        <v>80</v>
      </c>
      <c r="C103" s="227" t="s">
        <v>19</v>
      </c>
      <c r="D103" s="227" t="s">
        <v>56</v>
      </c>
      <c r="E103" s="227" t="s">
        <v>42</v>
      </c>
      <c r="F103" s="227" t="s">
        <v>43</v>
      </c>
      <c r="G103" s="208">
        <f aca="true" t="shared" si="13" ref="G103:K104">G104</f>
        <v>0</v>
      </c>
      <c r="H103" s="208"/>
      <c r="I103" s="25">
        <f t="shared" si="10"/>
        <v>0</v>
      </c>
      <c r="J103" s="208">
        <f t="shared" si="13"/>
        <v>0</v>
      </c>
      <c r="K103" s="208">
        <f t="shared" si="13"/>
        <v>0</v>
      </c>
      <c r="L103" s="213">
        <f t="shared" si="12"/>
        <v>0</v>
      </c>
    </row>
    <row r="104" spans="1:12" s="196" customFormat="1" ht="25.5" customHeight="1" hidden="1">
      <c r="A104" s="224" t="s">
        <v>113</v>
      </c>
      <c r="B104" s="226" t="s">
        <v>80</v>
      </c>
      <c r="C104" s="227" t="s">
        <v>19</v>
      </c>
      <c r="D104" s="227" t="s">
        <v>56</v>
      </c>
      <c r="E104" s="227" t="s">
        <v>101</v>
      </c>
      <c r="F104" s="227" t="s">
        <v>43</v>
      </c>
      <c r="G104" s="213">
        <f t="shared" si="13"/>
        <v>0</v>
      </c>
      <c r="H104" s="213"/>
      <c r="I104" s="25">
        <f t="shared" si="10"/>
        <v>0</v>
      </c>
      <c r="J104" s="213">
        <f t="shared" si="13"/>
        <v>0</v>
      </c>
      <c r="K104" s="213">
        <f t="shared" si="13"/>
        <v>0</v>
      </c>
      <c r="L104" s="213">
        <f t="shared" si="12"/>
        <v>0</v>
      </c>
    </row>
    <row r="105" spans="1:12" s="196" customFormat="1" ht="25.5" customHeight="1" hidden="1">
      <c r="A105" s="224" t="s">
        <v>112</v>
      </c>
      <c r="B105" s="226" t="s">
        <v>80</v>
      </c>
      <c r="C105" s="227" t="s">
        <v>19</v>
      </c>
      <c r="D105" s="227" t="s">
        <v>56</v>
      </c>
      <c r="E105" s="227" t="s">
        <v>101</v>
      </c>
      <c r="F105" s="227" t="s">
        <v>59</v>
      </c>
      <c r="G105" s="213">
        <v>0</v>
      </c>
      <c r="H105" s="213"/>
      <c r="I105" s="25">
        <f t="shared" si="10"/>
        <v>0</v>
      </c>
      <c r="J105" s="213">
        <v>0</v>
      </c>
      <c r="K105" s="213">
        <v>0</v>
      </c>
      <c r="L105" s="213">
        <f t="shared" si="12"/>
        <v>0</v>
      </c>
    </row>
    <row r="106" spans="1:12" s="196" customFormat="1" ht="12.75" customHeight="1" hidden="1">
      <c r="A106" s="224" t="s">
        <v>211</v>
      </c>
      <c r="B106" s="226" t="s">
        <v>80</v>
      </c>
      <c r="C106" s="227" t="s">
        <v>17</v>
      </c>
      <c r="D106" s="227" t="s">
        <v>18</v>
      </c>
      <c r="E106" s="227" t="s">
        <v>317</v>
      </c>
      <c r="F106" s="227" t="s">
        <v>132</v>
      </c>
      <c r="G106" s="213">
        <v>52.2</v>
      </c>
      <c r="H106" s="213"/>
      <c r="I106" s="25">
        <f t="shared" si="10"/>
        <v>0</v>
      </c>
      <c r="J106" s="213">
        <v>0</v>
      </c>
      <c r="K106" s="213"/>
      <c r="L106" s="213">
        <f t="shared" si="12"/>
        <v>0</v>
      </c>
    </row>
    <row r="107" spans="1:12" s="196" customFormat="1" ht="12.75" customHeight="1" hidden="1">
      <c r="A107" s="224" t="s">
        <v>212</v>
      </c>
      <c r="B107" s="226" t="s">
        <v>80</v>
      </c>
      <c r="C107" s="227" t="s">
        <v>17</v>
      </c>
      <c r="D107" s="227" t="s">
        <v>18</v>
      </c>
      <c r="E107" s="227" t="s">
        <v>317</v>
      </c>
      <c r="F107" s="227" t="s">
        <v>133</v>
      </c>
      <c r="G107" s="213">
        <v>2.2</v>
      </c>
      <c r="H107" s="213"/>
      <c r="I107" s="25">
        <f t="shared" si="10"/>
        <v>0</v>
      </c>
      <c r="J107" s="213">
        <v>0</v>
      </c>
      <c r="K107" s="213"/>
      <c r="L107" s="213">
        <f t="shared" si="12"/>
        <v>0</v>
      </c>
    </row>
    <row r="108" spans="1:12" s="196" customFormat="1" ht="12.75" customHeight="1" hidden="1">
      <c r="A108" s="229" t="s">
        <v>225</v>
      </c>
      <c r="B108" s="215" t="s">
        <v>80</v>
      </c>
      <c r="C108" s="228" t="s">
        <v>19</v>
      </c>
      <c r="D108" s="228" t="s">
        <v>16</v>
      </c>
      <c r="E108" s="228" t="s">
        <v>42</v>
      </c>
      <c r="F108" s="228" t="s">
        <v>43</v>
      </c>
      <c r="G108" s="208">
        <f aca="true" t="shared" si="14" ref="G108:K111">G109</f>
        <v>477.8</v>
      </c>
      <c r="H108" s="208"/>
      <c r="I108" s="25">
        <f t="shared" si="10"/>
        <v>0</v>
      </c>
      <c r="J108" s="208">
        <f t="shared" si="14"/>
        <v>0</v>
      </c>
      <c r="K108" s="208">
        <f t="shared" si="14"/>
        <v>0</v>
      </c>
      <c r="L108" s="213">
        <f t="shared" si="12"/>
        <v>0</v>
      </c>
    </row>
    <row r="109" spans="1:12" s="196" customFormat="1" ht="12.75" customHeight="1" hidden="1">
      <c r="A109" s="224" t="s">
        <v>197</v>
      </c>
      <c r="B109" s="226" t="s">
        <v>80</v>
      </c>
      <c r="C109" s="227" t="s">
        <v>19</v>
      </c>
      <c r="D109" s="227" t="s">
        <v>196</v>
      </c>
      <c r="E109" s="227" t="s">
        <v>42</v>
      </c>
      <c r="F109" s="227" t="s">
        <v>43</v>
      </c>
      <c r="G109" s="213">
        <f t="shared" si="14"/>
        <v>477.8</v>
      </c>
      <c r="H109" s="213"/>
      <c r="I109" s="25">
        <f t="shared" si="10"/>
        <v>0</v>
      </c>
      <c r="J109" s="213">
        <f t="shared" si="14"/>
        <v>0</v>
      </c>
      <c r="K109" s="213">
        <f t="shared" si="14"/>
        <v>0</v>
      </c>
      <c r="L109" s="213">
        <f t="shared" si="12"/>
        <v>0</v>
      </c>
    </row>
    <row r="110" spans="1:12" s="196" customFormat="1" ht="12.75" customHeight="1" hidden="1">
      <c r="A110" s="224" t="s">
        <v>224</v>
      </c>
      <c r="B110" s="226" t="s">
        <v>80</v>
      </c>
      <c r="C110" s="227" t="s">
        <v>19</v>
      </c>
      <c r="D110" s="227" t="s">
        <v>196</v>
      </c>
      <c r="E110" s="227" t="s">
        <v>223</v>
      </c>
      <c r="F110" s="227" t="s">
        <v>43</v>
      </c>
      <c r="G110" s="213">
        <f t="shared" si="14"/>
        <v>477.8</v>
      </c>
      <c r="H110" s="213"/>
      <c r="I110" s="25">
        <f t="shared" si="10"/>
        <v>0</v>
      </c>
      <c r="J110" s="213">
        <f t="shared" si="14"/>
        <v>0</v>
      </c>
      <c r="K110" s="213">
        <f t="shared" si="14"/>
        <v>0</v>
      </c>
      <c r="L110" s="213">
        <f t="shared" si="12"/>
        <v>0</v>
      </c>
    </row>
    <row r="111" spans="1:12" s="196" customFormat="1" ht="12.75" customHeight="1" hidden="1">
      <c r="A111" s="224" t="s">
        <v>222</v>
      </c>
      <c r="B111" s="226" t="s">
        <v>80</v>
      </c>
      <c r="C111" s="227" t="s">
        <v>19</v>
      </c>
      <c r="D111" s="227" t="s">
        <v>196</v>
      </c>
      <c r="E111" s="227" t="s">
        <v>221</v>
      </c>
      <c r="F111" s="227" t="s">
        <v>43</v>
      </c>
      <c r="G111" s="213">
        <f t="shared" si="14"/>
        <v>477.8</v>
      </c>
      <c r="H111" s="213"/>
      <c r="I111" s="25">
        <f t="shared" si="10"/>
        <v>0</v>
      </c>
      <c r="J111" s="213">
        <f t="shared" si="14"/>
        <v>0</v>
      </c>
      <c r="K111" s="213">
        <f t="shared" si="14"/>
        <v>0</v>
      </c>
      <c r="L111" s="213">
        <f t="shared" si="12"/>
        <v>0</v>
      </c>
    </row>
    <row r="112" spans="1:12" s="196" customFormat="1" ht="48.75" customHeight="1" hidden="1">
      <c r="A112" s="224" t="s">
        <v>212</v>
      </c>
      <c r="B112" s="226" t="s">
        <v>80</v>
      </c>
      <c r="C112" s="227" t="s">
        <v>19</v>
      </c>
      <c r="D112" s="227" t="s">
        <v>196</v>
      </c>
      <c r="E112" s="227" t="s">
        <v>221</v>
      </c>
      <c r="F112" s="227" t="s">
        <v>133</v>
      </c>
      <c r="G112" s="213">
        <v>477.8</v>
      </c>
      <c r="H112" s="213"/>
      <c r="I112" s="25">
        <f t="shared" si="10"/>
        <v>0</v>
      </c>
      <c r="J112" s="213">
        <v>0</v>
      </c>
      <c r="K112" s="213"/>
      <c r="L112" s="213">
        <f t="shared" si="12"/>
        <v>0</v>
      </c>
    </row>
    <row r="113" spans="1:12" s="196" customFormat="1" ht="12.75" customHeight="1" hidden="1">
      <c r="A113" s="229" t="s">
        <v>46</v>
      </c>
      <c r="B113" s="226" t="s">
        <v>80</v>
      </c>
      <c r="C113" s="227" t="s">
        <v>20</v>
      </c>
      <c r="D113" s="227" t="s">
        <v>20</v>
      </c>
      <c r="E113" s="227" t="s">
        <v>42</v>
      </c>
      <c r="F113" s="227" t="s">
        <v>43</v>
      </c>
      <c r="G113" s="208">
        <f>G114</f>
        <v>93.03999999999999</v>
      </c>
      <c r="H113" s="208"/>
      <c r="I113" s="25">
        <f t="shared" si="10"/>
        <v>83.64</v>
      </c>
      <c r="J113" s="208">
        <f>J115+J116</f>
        <v>83.64</v>
      </c>
      <c r="K113" s="208">
        <f>K115+K116</f>
        <v>83.64</v>
      </c>
      <c r="L113" s="213">
        <f t="shared" si="12"/>
        <v>167.28</v>
      </c>
    </row>
    <row r="114" spans="1:12" s="196" customFormat="1" ht="25.5" customHeight="1" hidden="1">
      <c r="A114" s="224" t="s">
        <v>47</v>
      </c>
      <c r="B114" s="226" t="s">
        <v>80</v>
      </c>
      <c r="C114" s="227" t="s">
        <v>20</v>
      </c>
      <c r="D114" s="227" t="s">
        <v>20</v>
      </c>
      <c r="E114" s="227" t="s">
        <v>90</v>
      </c>
      <c r="F114" s="227" t="s">
        <v>43</v>
      </c>
      <c r="G114" s="213">
        <f>G115+G116</f>
        <v>93.03999999999999</v>
      </c>
      <c r="H114" s="213"/>
      <c r="I114" s="25">
        <f t="shared" si="10"/>
        <v>83.64</v>
      </c>
      <c r="J114" s="213">
        <f>J115+J116</f>
        <v>83.64</v>
      </c>
      <c r="K114" s="213">
        <f>K115+K116</f>
        <v>83.64</v>
      </c>
      <c r="L114" s="213">
        <f t="shared" si="12"/>
        <v>167.28</v>
      </c>
    </row>
    <row r="115" spans="1:12" s="196" customFormat="1" ht="12.75" customHeight="1" hidden="1">
      <c r="A115" s="224" t="s">
        <v>134</v>
      </c>
      <c r="B115" s="226" t="s">
        <v>80</v>
      </c>
      <c r="C115" s="227" t="s">
        <v>20</v>
      </c>
      <c r="D115" s="227" t="s">
        <v>20</v>
      </c>
      <c r="E115" s="227" t="s">
        <v>90</v>
      </c>
      <c r="F115" s="227" t="s">
        <v>132</v>
      </c>
      <c r="G115" s="213">
        <v>78.97</v>
      </c>
      <c r="H115" s="213"/>
      <c r="I115" s="25">
        <f t="shared" si="10"/>
        <v>81.14</v>
      </c>
      <c r="J115" s="213">
        <v>81.14</v>
      </c>
      <c r="K115" s="213">
        <v>81.14</v>
      </c>
      <c r="L115" s="213">
        <f t="shared" si="12"/>
        <v>162.28</v>
      </c>
    </row>
    <row r="116" spans="1:12" s="196" customFormat="1" ht="25.5" customHeight="1" hidden="1">
      <c r="A116" s="224" t="s">
        <v>135</v>
      </c>
      <c r="B116" s="226" t="s">
        <v>80</v>
      </c>
      <c r="C116" s="227" t="s">
        <v>20</v>
      </c>
      <c r="D116" s="227" t="s">
        <v>20</v>
      </c>
      <c r="E116" s="227" t="s">
        <v>90</v>
      </c>
      <c r="F116" s="227" t="s">
        <v>133</v>
      </c>
      <c r="G116" s="213">
        <v>14.07</v>
      </c>
      <c r="H116" s="213"/>
      <c r="I116" s="25">
        <f t="shared" si="10"/>
        <v>2.5</v>
      </c>
      <c r="J116" s="213">
        <v>2.5</v>
      </c>
      <c r="K116" s="213">
        <v>2.5</v>
      </c>
      <c r="L116" s="213">
        <f t="shared" si="12"/>
        <v>5</v>
      </c>
    </row>
    <row r="117" spans="1:13" s="196" customFormat="1" ht="12.75" customHeight="1" hidden="1">
      <c r="A117" s="242" t="s">
        <v>63</v>
      </c>
      <c r="B117" s="215" t="s">
        <v>80</v>
      </c>
      <c r="C117" s="215" t="s">
        <v>23</v>
      </c>
      <c r="D117" s="215" t="s">
        <v>16</v>
      </c>
      <c r="E117" s="215" t="s">
        <v>42</v>
      </c>
      <c r="F117" s="215" t="s">
        <v>43</v>
      </c>
      <c r="G117" s="208">
        <f>G118+G135+G127</f>
        <v>524.72</v>
      </c>
      <c r="H117" s="208"/>
      <c r="I117" s="25">
        <f t="shared" si="10"/>
        <v>946.44</v>
      </c>
      <c r="J117" s="208">
        <f>J118+J135+J127</f>
        <v>946.44</v>
      </c>
      <c r="K117" s="208">
        <f>K118+K135+K127</f>
        <v>-946.44</v>
      </c>
      <c r="L117" s="213">
        <f aca="true" t="shared" si="15" ref="L117:L127">J117+K117</f>
        <v>0</v>
      </c>
      <c r="M117" s="197"/>
    </row>
    <row r="118" spans="1:13" s="196" customFormat="1" ht="12.75" customHeight="1" hidden="1">
      <c r="A118" s="243" t="s">
        <v>230</v>
      </c>
      <c r="B118" s="226" t="s">
        <v>80</v>
      </c>
      <c r="C118" s="226" t="s">
        <v>23</v>
      </c>
      <c r="D118" s="226" t="s">
        <v>17</v>
      </c>
      <c r="E118" s="226" t="s">
        <v>42</v>
      </c>
      <c r="F118" s="226" t="s">
        <v>43</v>
      </c>
      <c r="G118" s="213">
        <f aca="true" t="shared" si="16" ref="G118:K119">G119</f>
        <v>424.6</v>
      </c>
      <c r="H118" s="213"/>
      <c r="I118" s="25">
        <f t="shared" si="10"/>
        <v>0</v>
      </c>
      <c r="J118" s="213">
        <f t="shared" si="16"/>
        <v>0</v>
      </c>
      <c r="K118" s="213">
        <f t="shared" si="16"/>
        <v>0</v>
      </c>
      <c r="L118" s="213">
        <f t="shared" si="15"/>
        <v>0</v>
      </c>
      <c r="M118" s="197"/>
    </row>
    <row r="119" spans="1:13" s="196" customFormat="1" ht="13.5" customHeight="1" hidden="1">
      <c r="A119" s="243" t="s">
        <v>228</v>
      </c>
      <c r="B119" s="226" t="s">
        <v>80</v>
      </c>
      <c r="C119" s="226" t="s">
        <v>23</v>
      </c>
      <c r="D119" s="226" t="s">
        <v>17</v>
      </c>
      <c r="E119" s="226" t="s">
        <v>229</v>
      </c>
      <c r="F119" s="226" t="s">
        <v>43</v>
      </c>
      <c r="G119" s="213">
        <f t="shared" si="16"/>
        <v>424.6</v>
      </c>
      <c r="H119" s="213"/>
      <c r="I119" s="25">
        <f t="shared" si="10"/>
        <v>0</v>
      </c>
      <c r="J119" s="213">
        <f t="shared" si="16"/>
        <v>0</v>
      </c>
      <c r="K119" s="213">
        <f t="shared" si="16"/>
        <v>0</v>
      </c>
      <c r="L119" s="213">
        <f t="shared" si="15"/>
        <v>0</v>
      </c>
      <c r="M119" s="197"/>
    </row>
    <row r="120" spans="1:13" s="196" customFormat="1" ht="26.25" customHeight="1" hidden="1">
      <c r="A120" s="243" t="s">
        <v>227</v>
      </c>
      <c r="B120" s="226" t="s">
        <v>80</v>
      </c>
      <c r="C120" s="226" t="s">
        <v>23</v>
      </c>
      <c r="D120" s="226" t="s">
        <v>17</v>
      </c>
      <c r="E120" s="226" t="s">
        <v>91</v>
      </c>
      <c r="F120" s="226" t="s">
        <v>43</v>
      </c>
      <c r="G120" s="213">
        <f>G121+G122</f>
        <v>424.6</v>
      </c>
      <c r="H120" s="213"/>
      <c r="I120" s="25">
        <f t="shared" si="10"/>
        <v>0</v>
      </c>
      <c r="J120" s="213">
        <f>J121+J122</f>
        <v>0</v>
      </c>
      <c r="K120" s="213">
        <f>K121+K122</f>
        <v>0</v>
      </c>
      <c r="L120" s="213">
        <f t="shared" si="15"/>
        <v>0</v>
      </c>
      <c r="M120" s="197"/>
    </row>
    <row r="121" spans="1:13" s="196" customFormat="1" ht="38.25" customHeight="1" hidden="1">
      <c r="A121" s="224" t="s">
        <v>211</v>
      </c>
      <c r="B121" s="226" t="s">
        <v>80</v>
      </c>
      <c r="C121" s="226" t="s">
        <v>23</v>
      </c>
      <c r="D121" s="226" t="s">
        <v>17</v>
      </c>
      <c r="E121" s="226" t="s">
        <v>91</v>
      </c>
      <c r="F121" s="226" t="s">
        <v>132</v>
      </c>
      <c r="G121" s="213">
        <v>252.14</v>
      </c>
      <c r="H121" s="213"/>
      <c r="I121" s="25">
        <f t="shared" si="10"/>
        <v>0</v>
      </c>
      <c r="J121" s="213">
        <v>0</v>
      </c>
      <c r="K121" s="213"/>
      <c r="L121" s="213">
        <f t="shared" si="15"/>
        <v>0</v>
      </c>
      <c r="M121" s="197"/>
    </row>
    <row r="122" spans="1:13" s="196" customFormat="1" ht="36" customHeight="1" hidden="1">
      <c r="A122" s="224" t="s">
        <v>212</v>
      </c>
      <c r="B122" s="226" t="s">
        <v>80</v>
      </c>
      <c r="C122" s="226" t="s">
        <v>23</v>
      </c>
      <c r="D122" s="226" t="s">
        <v>17</v>
      </c>
      <c r="E122" s="226" t="s">
        <v>91</v>
      </c>
      <c r="F122" s="226" t="s">
        <v>133</v>
      </c>
      <c r="G122" s="213">
        <v>172.46</v>
      </c>
      <c r="H122" s="213"/>
      <c r="I122" s="25">
        <f t="shared" si="10"/>
        <v>0</v>
      </c>
      <c r="J122" s="213">
        <v>0</v>
      </c>
      <c r="K122" s="213"/>
      <c r="L122" s="213">
        <f t="shared" si="15"/>
        <v>0</v>
      </c>
      <c r="M122" s="197"/>
    </row>
    <row r="123" spans="1:13" s="196" customFormat="1" ht="25.5" customHeight="1" hidden="1">
      <c r="A123" s="224" t="s">
        <v>180</v>
      </c>
      <c r="B123" s="226" t="s">
        <v>80</v>
      </c>
      <c r="C123" s="226" t="s">
        <v>23</v>
      </c>
      <c r="D123" s="226" t="s">
        <v>17</v>
      </c>
      <c r="E123" s="226" t="s">
        <v>178</v>
      </c>
      <c r="F123" s="226" t="s">
        <v>43</v>
      </c>
      <c r="G123" s="213"/>
      <c r="H123" s="213"/>
      <c r="I123" s="25">
        <f t="shared" si="10"/>
        <v>30</v>
      </c>
      <c r="J123" s="213">
        <f>J124</f>
        <v>30</v>
      </c>
      <c r="K123" s="213">
        <f>K124</f>
        <v>31</v>
      </c>
      <c r="L123" s="213">
        <f t="shared" si="15"/>
        <v>61</v>
      </c>
      <c r="M123" s="197"/>
    </row>
    <row r="124" spans="1:13" s="196" customFormat="1" ht="25.5" customHeight="1" hidden="1">
      <c r="A124" s="224" t="s">
        <v>181</v>
      </c>
      <c r="B124" s="226" t="s">
        <v>179</v>
      </c>
      <c r="C124" s="226" t="s">
        <v>23</v>
      </c>
      <c r="D124" s="226" t="s">
        <v>17</v>
      </c>
      <c r="E124" s="226" t="s">
        <v>178</v>
      </c>
      <c r="F124" s="226" t="s">
        <v>133</v>
      </c>
      <c r="G124" s="213"/>
      <c r="H124" s="213"/>
      <c r="I124" s="25">
        <f t="shared" si="10"/>
        <v>30</v>
      </c>
      <c r="J124" s="213">
        <v>30</v>
      </c>
      <c r="K124" s="213">
        <v>31</v>
      </c>
      <c r="L124" s="213">
        <f t="shared" si="15"/>
        <v>61</v>
      </c>
      <c r="M124" s="197"/>
    </row>
    <row r="125" spans="1:12" s="196" customFormat="1" ht="12.75" customHeight="1" hidden="1">
      <c r="A125" s="244" t="s">
        <v>63</v>
      </c>
      <c r="B125" s="226" t="s">
        <v>80</v>
      </c>
      <c r="C125" s="227" t="s">
        <v>23</v>
      </c>
      <c r="D125" s="227" t="s">
        <v>16</v>
      </c>
      <c r="E125" s="227" t="s">
        <v>42</v>
      </c>
      <c r="F125" s="227" t="s">
        <v>43</v>
      </c>
      <c r="G125" s="208">
        <f>G138</f>
        <v>100.12</v>
      </c>
      <c r="H125" s="208"/>
      <c r="I125" s="25">
        <f t="shared" si="10"/>
        <v>0</v>
      </c>
      <c r="J125" s="208">
        <f>J138</f>
        <v>0</v>
      </c>
      <c r="K125" s="208">
        <f>K138</f>
        <v>0</v>
      </c>
      <c r="L125" s="213">
        <f t="shared" si="15"/>
        <v>0</v>
      </c>
    </row>
    <row r="126" spans="1:12" s="196" customFormat="1" ht="12.75" customHeight="1" hidden="1">
      <c r="A126" s="224"/>
      <c r="B126" s="226" t="s">
        <v>80</v>
      </c>
      <c r="C126" s="227" t="s">
        <v>23</v>
      </c>
      <c r="D126" s="227" t="s">
        <v>18</v>
      </c>
      <c r="E126" s="227" t="s">
        <v>129</v>
      </c>
      <c r="F126" s="227" t="s">
        <v>43</v>
      </c>
      <c r="G126" s="213" t="e">
        <f>#REF!</f>
        <v>#REF!</v>
      </c>
      <c r="H126" s="213"/>
      <c r="I126" s="25" t="e">
        <f t="shared" si="10"/>
        <v>#REF!</v>
      </c>
      <c r="J126" s="213" t="e">
        <f>#REF!</f>
        <v>#REF!</v>
      </c>
      <c r="K126" s="213" t="e">
        <f>#REF!</f>
        <v>#REF!</v>
      </c>
      <c r="L126" s="213" t="e">
        <f t="shared" si="15"/>
        <v>#REF!</v>
      </c>
    </row>
    <row r="127" spans="1:12" s="198" customFormat="1" ht="36.75" customHeight="1" hidden="1">
      <c r="A127" s="234" t="s">
        <v>313</v>
      </c>
      <c r="B127" s="226" t="s">
        <v>80</v>
      </c>
      <c r="C127" s="227" t="s">
        <v>23</v>
      </c>
      <c r="D127" s="227" t="s">
        <v>18</v>
      </c>
      <c r="E127" s="227" t="s">
        <v>307</v>
      </c>
      <c r="F127" s="227" t="s">
        <v>43</v>
      </c>
      <c r="G127" s="213">
        <f>G132</f>
        <v>0</v>
      </c>
      <c r="H127" s="213"/>
      <c r="I127" s="25">
        <f t="shared" si="10"/>
        <v>473.22</v>
      </c>
      <c r="J127" s="213">
        <f>J132</f>
        <v>473.22</v>
      </c>
      <c r="K127" s="213">
        <f>K132</f>
        <v>-473.22</v>
      </c>
      <c r="L127" s="213">
        <f t="shared" si="15"/>
        <v>0</v>
      </c>
    </row>
    <row r="128" spans="1:12" s="198" customFormat="1" ht="51.75" customHeight="1" hidden="1">
      <c r="A128" s="195" t="s">
        <v>395</v>
      </c>
      <c r="B128" s="215" t="s">
        <v>80</v>
      </c>
      <c r="C128" s="215" t="s">
        <v>19</v>
      </c>
      <c r="D128" s="215" t="s">
        <v>56</v>
      </c>
      <c r="E128" s="215" t="s">
        <v>373</v>
      </c>
      <c r="F128" s="215" t="s">
        <v>43</v>
      </c>
      <c r="G128" s="213"/>
      <c r="H128" s="213"/>
      <c r="I128" s="25">
        <f t="shared" si="10"/>
        <v>0</v>
      </c>
      <c r="J128" s="208">
        <f>J129</f>
        <v>0</v>
      </c>
      <c r="K128" s="208">
        <f aca="true" t="shared" si="17" ref="K128:K135">L128-J128</f>
        <v>152.41</v>
      </c>
      <c r="L128" s="208">
        <f>L129</f>
        <v>152.41</v>
      </c>
    </row>
    <row r="129" spans="1:12" s="198" customFormat="1" ht="90.75" customHeight="1" hidden="1">
      <c r="A129" s="230" t="s">
        <v>396</v>
      </c>
      <c r="B129" s="226" t="s">
        <v>80</v>
      </c>
      <c r="C129" s="226" t="s">
        <v>19</v>
      </c>
      <c r="D129" s="226" t="s">
        <v>56</v>
      </c>
      <c r="E129" s="226" t="s">
        <v>375</v>
      </c>
      <c r="F129" s="226" t="s">
        <v>43</v>
      </c>
      <c r="G129" s="213"/>
      <c r="H129" s="213"/>
      <c r="I129" s="25">
        <f t="shared" si="10"/>
        <v>0</v>
      </c>
      <c r="J129" s="213">
        <f>J130+J131</f>
        <v>0</v>
      </c>
      <c r="K129" s="213">
        <f t="shared" si="17"/>
        <v>152.41</v>
      </c>
      <c r="L129" s="213">
        <f>L130+L131</f>
        <v>152.41</v>
      </c>
    </row>
    <row r="130" spans="1:12" s="198" customFormat="1" ht="28.5" customHeight="1" hidden="1">
      <c r="A130" s="230" t="s">
        <v>391</v>
      </c>
      <c r="B130" s="226" t="s">
        <v>80</v>
      </c>
      <c r="C130" s="226" t="s">
        <v>19</v>
      </c>
      <c r="D130" s="226" t="s">
        <v>56</v>
      </c>
      <c r="E130" s="226" t="s">
        <v>375</v>
      </c>
      <c r="F130" s="226" t="s">
        <v>132</v>
      </c>
      <c r="G130" s="213"/>
      <c r="H130" s="213"/>
      <c r="I130" s="25">
        <f t="shared" si="10"/>
        <v>0</v>
      </c>
      <c r="J130" s="213"/>
      <c r="K130" s="213">
        <f t="shared" si="17"/>
        <v>117.06</v>
      </c>
      <c r="L130" s="213">
        <v>117.06</v>
      </c>
    </row>
    <row r="131" spans="1:12" s="198" customFormat="1" ht="51" customHeight="1" hidden="1">
      <c r="A131" s="210" t="s">
        <v>389</v>
      </c>
      <c r="B131" s="226"/>
      <c r="C131" s="226" t="s">
        <v>19</v>
      </c>
      <c r="D131" s="226" t="s">
        <v>56</v>
      </c>
      <c r="E131" s="226" t="s">
        <v>375</v>
      </c>
      <c r="F131" s="226" t="s">
        <v>387</v>
      </c>
      <c r="G131" s="213"/>
      <c r="H131" s="213"/>
      <c r="I131" s="25">
        <f t="shared" si="10"/>
        <v>0</v>
      </c>
      <c r="J131" s="213"/>
      <c r="K131" s="213">
        <f t="shared" si="17"/>
        <v>35.35</v>
      </c>
      <c r="L131" s="213">
        <v>35.35</v>
      </c>
    </row>
    <row r="132" spans="1:12" s="196" customFormat="1" ht="26.25" customHeight="1" hidden="1">
      <c r="A132" s="245" t="s">
        <v>293</v>
      </c>
      <c r="B132" s="215" t="s">
        <v>80</v>
      </c>
      <c r="C132" s="228" t="s">
        <v>23</v>
      </c>
      <c r="D132" s="228" t="s">
        <v>16</v>
      </c>
      <c r="E132" s="228" t="s">
        <v>42</v>
      </c>
      <c r="F132" s="228" t="s">
        <v>43</v>
      </c>
      <c r="G132" s="208">
        <f>G133</f>
        <v>0</v>
      </c>
      <c r="H132" s="208"/>
      <c r="I132" s="25">
        <f t="shared" si="10"/>
        <v>473.22</v>
      </c>
      <c r="J132" s="208">
        <f>J133</f>
        <v>473.22</v>
      </c>
      <c r="K132" s="208">
        <f t="shared" si="17"/>
        <v>-473.22</v>
      </c>
      <c r="L132" s="208">
        <f>L133</f>
        <v>0</v>
      </c>
    </row>
    <row r="133" spans="1:12" s="196" customFormat="1" ht="26.25" customHeight="1" hidden="1">
      <c r="A133" s="220" t="s">
        <v>294</v>
      </c>
      <c r="B133" s="226" t="s">
        <v>80</v>
      </c>
      <c r="C133" s="227" t="s">
        <v>23</v>
      </c>
      <c r="D133" s="227" t="s">
        <v>18</v>
      </c>
      <c r="E133" s="227" t="s">
        <v>42</v>
      </c>
      <c r="F133" s="227" t="s">
        <v>43</v>
      </c>
      <c r="G133" s="213">
        <f>G134</f>
        <v>0</v>
      </c>
      <c r="H133" s="213"/>
      <c r="I133" s="25">
        <f t="shared" si="10"/>
        <v>473.22</v>
      </c>
      <c r="J133" s="213">
        <f>J134</f>
        <v>473.22</v>
      </c>
      <c r="K133" s="213">
        <f t="shared" si="17"/>
        <v>-473.22</v>
      </c>
      <c r="L133" s="213">
        <f>L134</f>
        <v>0</v>
      </c>
    </row>
    <row r="134" spans="1:12" s="196" customFormat="1" ht="25.5" customHeight="1" hidden="1">
      <c r="A134" s="224" t="s">
        <v>295</v>
      </c>
      <c r="B134" s="226" t="s">
        <v>80</v>
      </c>
      <c r="C134" s="227" t="s">
        <v>23</v>
      </c>
      <c r="D134" s="227" t="s">
        <v>18</v>
      </c>
      <c r="E134" s="227" t="s">
        <v>318</v>
      </c>
      <c r="F134" s="227" t="s">
        <v>43</v>
      </c>
      <c r="G134" s="213">
        <v>0</v>
      </c>
      <c r="H134" s="213"/>
      <c r="I134" s="25">
        <f t="shared" si="10"/>
        <v>473.22</v>
      </c>
      <c r="J134" s="213">
        <f>J135</f>
        <v>473.22</v>
      </c>
      <c r="K134" s="213">
        <f t="shared" si="17"/>
        <v>-473.22</v>
      </c>
      <c r="L134" s="213">
        <f>L135</f>
        <v>0</v>
      </c>
    </row>
    <row r="135" spans="1:12" s="196" customFormat="1" ht="12.75" customHeight="1" hidden="1">
      <c r="A135" s="224" t="s">
        <v>128</v>
      </c>
      <c r="B135" s="226" t="s">
        <v>80</v>
      </c>
      <c r="C135" s="227" t="s">
        <v>23</v>
      </c>
      <c r="D135" s="227" t="s">
        <v>18</v>
      </c>
      <c r="E135" s="227" t="s">
        <v>318</v>
      </c>
      <c r="F135" s="227" t="s">
        <v>133</v>
      </c>
      <c r="G135" s="213">
        <f aca="true" t="shared" si="18" ref="G135:K137">G136</f>
        <v>100.12</v>
      </c>
      <c r="H135" s="213"/>
      <c r="I135" s="25">
        <f t="shared" si="10"/>
        <v>473.22</v>
      </c>
      <c r="J135" s="213">
        <v>473.22</v>
      </c>
      <c r="K135" s="213">
        <f t="shared" si="17"/>
        <v>-473.22</v>
      </c>
      <c r="L135" s="213">
        <v>0</v>
      </c>
    </row>
    <row r="136" spans="1:12" s="196" customFormat="1" ht="12.75" customHeight="1" hidden="1">
      <c r="A136" s="224" t="s">
        <v>128</v>
      </c>
      <c r="B136" s="226" t="s">
        <v>80</v>
      </c>
      <c r="C136" s="227" t="s">
        <v>23</v>
      </c>
      <c r="D136" s="227" t="s">
        <v>18</v>
      </c>
      <c r="E136" s="227" t="s">
        <v>226</v>
      </c>
      <c r="F136" s="227" t="s">
        <v>43</v>
      </c>
      <c r="G136" s="213">
        <f t="shared" si="18"/>
        <v>100.12</v>
      </c>
      <c r="H136" s="213"/>
      <c r="I136" s="25">
        <f t="shared" si="10"/>
        <v>0</v>
      </c>
      <c r="J136" s="213">
        <f t="shared" si="18"/>
        <v>0</v>
      </c>
      <c r="K136" s="213">
        <f t="shared" si="18"/>
        <v>0</v>
      </c>
      <c r="L136" s="213">
        <f>J136+K136</f>
        <v>0</v>
      </c>
    </row>
    <row r="137" spans="1:12" s="196" customFormat="1" ht="22.5" customHeight="1" hidden="1">
      <c r="A137" s="224" t="s">
        <v>244</v>
      </c>
      <c r="B137" s="226" t="s">
        <v>80</v>
      </c>
      <c r="C137" s="227" t="s">
        <v>23</v>
      </c>
      <c r="D137" s="227" t="s">
        <v>18</v>
      </c>
      <c r="E137" s="227" t="s">
        <v>129</v>
      </c>
      <c r="F137" s="227" t="s">
        <v>43</v>
      </c>
      <c r="G137" s="213">
        <f t="shared" si="18"/>
        <v>100.12</v>
      </c>
      <c r="H137" s="213"/>
      <c r="I137" s="25">
        <f t="shared" si="10"/>
        <v>0</v>
      </c>
      <c r="J137" s="213">
        <f t="shared" si="18"/>
        <v>0</v>
      </c>
      <c r="K137" s="213">
        <f t="shared" si="18"/>
        <v>0</v>
      </c>
      <c r="L137" s="213">
        <f>J137+K137</f>
        <v>0</v>
      </c>
    </row>
    <row r="138" spans="1:12" s="196" customFormat="1" ht="17.25" customHeight="1" hidden="1">
      <c r="A138" s="224" t="s">
        <v>212</v>
      </c>
      <c r="B138" s="226" t="s">
        <v>80</v>
      </c>
      <c r="C138" s="227" t="s">
        <v>23</v>
      </c>
      <c r="D138" s="227" t="s">
        <v>18</v>
      </c>
      <c r="E138" s="227" t="s">
        <v>129</v>
      </c>
      <c r="F138" s="227" t="s">
        <v>133</v>
      </c>
      <c r="G138" s="213">
        <v>100.12</v>
      </c>
      <c r="H138" s="213"/>
      <c r="I138" s="25">
        <f t="shared" si="10"/>
        <v>0</v>
      </c>
      <c r="J138" s="213">
        <v>0</v>
      </c>
      <c r="K138" s="213"/>
      <c r="L138" s="213">
        <f>J138+K138</f>
        <v>0</v>
      </c>
    </row>
    <row r="139" spans="1:12" s="196" customFormat="1" ht="17.25" customHeight="1" hidden="1">
      <c r="A139" s="83" t="s">
        <v>225</v>
      </c>
      <c r="B139" s="226"/>
      <c r="C139" s="94" t="s">
        <v>19</v>
      </c>
      <c r="D139" s="94" t="s">
        <v>16</v>
      </c>
      <c r="E139" s="228" t="s">
        <v>393</v>
      </c>
      <c r="F139" s="228" t="s">
        <v>43</v>
      </c>
      <c r="G139" s="213"/>
      <c r="H139" s="208">
        <f>H140+H143</f>
        <v>0</v>
      </c>
      <c r="I139" s="25">
        <f t="shared" si="10"/>
        <v>0</v>
      </c>
      <c r="J139" s="208">
        <f>J140+J143</f>
        <v>0</v>
      </c>
      <c r="K139" s="213"/>
      <c r="L139" s="213"/>
    </row>
    <row r="140" spans="1:12" s="196" customFormat="1" ht="17.25" customHeight="1" hidden="1">
      <c r="A140" s="73" t="s">
        <v>197</v>
      </c>
      <c r="B140" s="226"/>
      <c r="C140" s="70" t="s">
        <v>19</v>
      </c>
      <c r="D140" s="70" t="s">
        <v>196</v>
      </c>
      <c r="E140" s="70" t="s">
        <v>393</v>
      </c>
      <c r="F140" s="227" t="s">
        <v>43</v>
      </c>
      <c r="G140" s="213"/>
      <c r="H140" s="213">
        <f>H141</f>
        <v>0</v>
      </c>
      <c r="I140" s="25">
        <f t="shared" si="10"/>
        <v>0</v>
      </c>
      <c r="J140" s="213">
        <f>J141</f>
        <v>0</v>
      </c>
      <c r="K140" s="213"/>
      <c r="L140" s="213"/>
    </row>
    <row r="141" spans="1:12" s="196" customFormat="1" ht="23.25" customHeight="1" hidden="1">
      <c r="A141" s="73" t="s">
        <v>224</v>
      </c>
      <c r="B141" s="226"/>
      <c r="C141" s="70" t="s">
        <v>19</v>
      </c>
      <c r="D141" s="70" t="s">
        <v>196</v>
      </c>
      <c r="E141" s="70" t="s">
        <v>357</v>
      </c>
      <c r="F141" s="227" t="s">
        <v>43</v>
      </c>
      <c r="G141" s="213"/>
      <c r="H141" s="213">
        <f>H142</f>
        <v>0</v>
      </c>
      <c r="I141" s="25">
        <f t="shared" si="10"/>
        <v>0</v>
      </c>
      <c r="J141" s="213">
        <f>J142</f>
        <v>0</v>
      </c>
      <c r="K141" s="213"/>
      <c r="L141" s="213"/>
    </row>
    <row r="142" spans="1:12" s="196" customFormat="1" ht="27" customHeight="1" hidden="1">
      <c r="A142" s="73" t="s">
        <v>434</v>
      </c>
      <c r="B142" s="226"/>
      <c r="C142" s="70" t="s">
        <v>19</v>
      </c>
      <c r="D142" s="70" t="s">
        <v>196</v>
      </c>
      <c r="E142" s="70" t="s">
        <v>357</v>
      </c>
      <c r="F142" s="227" t="s">
        <v>133</v>
      </c>
      <c r="G142" s="213"/>
      <c r="H142" s="213">
        <v>0</v>
      </c>
      <c r="I142" s="25">
        <f t="shared" si="10"/>
        <v>0</v>
      </c>
      <c r="J142" s="213">
        <v>0</v>
      </c>
      <c r="K142" s="213"/>
      <c r="L142" s="213"/>
    </row>
    <row r="143" spans="1:12" s="196" customFormat="1" ht="53.25" customHeight="1" hidden="1">
      <c r="A143" s="230" t="s">
        <v>395</v>
      </c>
      <c r="B143" s="226"/>
      <c r="C143" s="226" t="s">
        <v>19</v>
      </c>
      <c r="D143" s="226" t="s">
        <v>56</v>
      </c>
      <c r="E143" s="226" t="s">
        <v>373</v>
      </c>
      <c r="F143" s="226" t="s">
        <v>43</v>
      </c>
      <c r="G143" s="213"/>
      <c r="H143" s="213">
        <f>H144</f>
        <v>0</v>
      </c>
      <c r="I143" s="25">
        <f t="shared" si="10"/>
        <v>0</v>
      </c>
      <c r="J143" s="213">
        <f>J144</f>
        <v>0</v>
      </c>
      <c r="K143" s="213"/>
      <c r="L143" s="213"/>
    </row>
    <row r="144" spans="1:12" s="196" customFormat="1" ht="92.25" customHeight="1" hidden="1">
      <c r="A144" s="230" t="s">
        <v>396</v>
      </c>
      <c r="B144" s="226"/>
      <c r="C144" s="226" t="s">
        <v>19</v>
      </c>
      <c r="D144" s="226" t="s">
        <v>56</v>
      </c>
      <c r="E144" s="226" t="s">
        <v>375</v>
      </c>
      <c r="F144" s="226" t="s">
        <v>43</v>
      </c>
      <c r="G144" s="213"/>
      <c r="H144" s="213">
        <f>H145</f>
        <v>0</v>
      </c>
      <c r="I144" s="25">
        <f t="shared" si="10"/>
        <v>0</v>
      </c>
      <c r="J144" s="213">
        <f>J145</f>
        <v>0</v>
      </c>
      <c r="K144" s="213"/>
      <c r="L144" s="213"/>
    </row>
    <row r="145" spans="1:12" s="196" customFormat="1" ht="39.75" customHeight="1" hidden="1">
      <c r="A145" s="224" t="s">
        <v>276</v>
      </c>
      <c r="B145" s="226"/>
      <c r="C145" s="226" t="s">
        <v>19</v>
      </c>
      <c r="D145" s="226" t="s">
        <v>56</v>
      </c>
      <c r="E145" s="226" t="s">
        <v>375</v>
      </c>
      <c r="F145" s="226" t="s">
        <v>133</v>
      </c>
      <c r="G145" s="213"/>
      <c r="H145" s="213">
        <v>0</v>
      </c>
      <c r="I145" s="25">
        <f t="shared" si="10"/>
        <v>0</v>
      </c>
      <c r="J145" s="213">
        <v>0</v>
      </c>
      <c r="K145" s="213"/>
      <c r="L145" s="213"/>
    </row>
    <row r="146" spans="1:12" s="196" customFormat="1" ht="27" customHeight="1">
      <c r="A146" s="83" t="s">
        <v>459</v>
      </c>
      <c r="B146" s="226"/>
      <c r="C146" s="275" t="s">
        <v>18</v>
      </c>
      <c r="D146" s="275" t="s">
        <v>16</v>
      </c>
      <c r="E146" s="275" t="s">
        <v>393</v>
      </c>
      <c r="F146" s="275" t="s">
        <v>43</v>
      </c>
      <c r="G146" s="213"/>
      <c r="H146" s="208">
        <f>H147</f>
        <v>65</v>
      </c>
      <c r="I146" s="60">
        <f t="shared" si="10"/>
        <v>0</v>
      </c>
      <c r="J146" s="208">
        <f>J147</f>
        <v>65</v>
      </c>
      <c r="K146" s="213"/>
      <c r="L146" s="213"/>
    </row>
    <row r="147" spans="1:12" s="196" customFormat="1" ht="19.5" customHeight="1">
      <c r="A147" s="282" t="str">
        <f>'[2]пр2'!$A$24</f>
        <v>Обеспечение пожарной безопасности</v>
      </c>
      <c r="B147" s="226"/>
      <c r="C147" s="276" t="s">
        <v>18</v>
      </c>
      <c r="D147" s="276" t="s">
        <v>446</v>
      </c>
      <c r="E147" s="276" t="s">
        <v>355</v>
      </c>
      <c r="F147" s="276" t="s">
        <v>43</v>
      </c>
      <c r="G147" s="213"/>
      <c r="H147" s="213">
        <f>H148</f>
        <v>65</v>
      </c>
      <c r="I147" s="25">
        <f t="shared" si="10"/>
        <v>0</v>
      </c>
      <c r="J147" s="213">
        <f>J148</f>
        <v>65</v>
      </c>
      <c r="K147" s="213"/>
      <c r="L147" s="213"/>
    </row>
    <row r="148" spans="1:12" s="196" customFormat="1" ht="36.75" customHeight="1">
      <c r="A148" s="33" t="s">
        <v>276</v>
      </c>
      <c r="B148" s="226"/>
      <c r="C148" s="276" t="s">
        <v>18</v>
      </c>
      <c r="D148" s="276" t="s">
        <v>446</v>
      </c>
      <c r="E148" s="276" t="s">
        <v>496</v>
      </c>
      <c r="F148" s="276" t="s">
        <v>133</v>
      </c>
      <c r="G148" s="213"/>
      <c r="H148" s="213">
        <v>65</v>
      </c>
      <c r="I148" s="25">
        <f t="shared" si="10"/>
        <v>0</v>
      </c>
      <c r="J148" s="213">
        <v>65</v>
      </c>
      <c r="K148" s="213"/>
      <c r="L148" s="213"/>
    </row>
    <row r="149" spans="1:12" s="196" customFormat="1" ht="18.75" customHeight="1">
      <c r="A149" s="283" t="s">
        <v>225</v>
      </c>
      <c r="B149" s="215"/>
      <c r="C149" s="275" t="s">
        <v>19</v>
      </c>
      <c r="D149" s="275" t="s">
        <v>16</v>
      </c>
      <c r="E149" s="275" t="s">
        <v>393</v>
      </c>
      <c r="F149" s="275" t="s">
        <v>43</v>
      </c>
      <c r="G149" s="208"/>
      <c r="H149" s="208">
        <f>H150</f>
        <v>0</v>
      </c>
      <c r="I149" s="60">
        <f t="shared" si="10"/>
        <v>1</v>
      </c>
      <c r="J149" s="208">
        <f>J150</f>
        <v>1</v>
      </c>
      <c r="K149" s="213"/>
      <c r="L149" s="213"/>
    </row>
    <row r="150" spans="1:12" s="196" customFormat="1" ht="13.5" customHeight="1">
      <c r="A150" s="5" t="s">
        <v>70</v>
      </c>
      <c r="B150" s="226"/>
      <c r="C150" s="276" t="s">
        <v>19</v>
      </c>
      <c r="D150" s="276" t="s">
        <v>56</v>
      </c>
      <c r="E150" s="276" t="s">
        <v>393</v>
      </c>
      <c r="F150" s="276" t="s">
        <v>43</v>
      </c>
      <c r="G150" s="213"/>
      <c r="H150" s="213">
        <f>H151</f>
        <v>0</v>
      </c>
      <c r="I150" s="25">
        <f t="shared" si="10"/>
        <v>1</v>
      </c>
      <c r="J150" s="213">
        <f>J151</f>
        <v>1</v>
      </c>
      <c r="K150" s="213"/>
      <c r="L150" s="213"/>
    </row>
    <row r="151" spans="1:12" s="196" customFormat="1" ht="48" customHeight="1">
      <c r="A151" s="282" t="s">
        <v>376</v>
      </c>
      <c r="B151" s="226"/>
      <c r="C151" s="276" t="s">
        <v>19</v>
      </c>
      <c r="D151" s="276" t="s">
        <v>56</v>
      </c>
      <c r="E151" s="276" t="s">
        <v>375</v>
      </c>
      <c r="F151" s="276" t="s">
        <v>43</v>
      </c>
      <c r="G151" s="213"/>
      <c r="H151" s="213">
        <f>H152</f>
        <v>0</v>
      </c>
      <c r="I151" s="25">
        <f t="shared" si="10"/>
        <v>1</v>
      </c>
      <c r="J151" s="213">
        <f>J152</f>
        <v>1</v>
      </c>
      <c r="K151" s="213"/>
      <c r="L151" s="213"/>
    </row>
    <row r="152" spans="1:12" s="196" customFormat="1" ht="15.75" customHeight="1">
      <c r="A152" s="282" t="s">
        <v>194</v>
      </c>
      <c r="B152" s="226"/>
      <c r="C152" s="276" t="s">
        <v>19</v>
      </c>
      <c r="D152" s="276" t="s">
        <v>56</v>
      </c>
      <c r="E152" s="276" t="s">
        <v>375</v>
      </c>
      <c r="F152" s="276" t="s">
        <v>246</v>
      </c>
      <c r="G152" s="213"/>
      <c r="H152" s="213">
        <v>0</v>
      </c>
      <c r="I152" s="25">
        <f t="shared" si="10"/>
        <v>1</v>
      </c>
      <c r="J152" s="213">
        <v>1</v>
      </c>
      <c r="K152" s="213"/>
      <c r="L152" s="213"/>
    </row>
    <row r="153" spans="1:12" s="196" customFormat="1" ht="14.25" customHeight="1">
      <c r="A153" s="229" t="s">
        <v>63</v>
      </c>
      <c r="B153" s="215"/>
      <c r="C153" s="228" t="s">
        <v>23</v>
      </c>
      <c r="D153" s="228" t="s">
        <v>16</v>
      </c>
      <c r="E153" s="228" t="s">
        <v>393</v>
      </c>
      <c r="F153" s="228" t="s">
        <v>43</v>
      </c>
      <c r="G153" s="208"/>
      <c r="H153" s="208">
        <f>H154</f>
        <v>1</v>
      </c>
      <c r="I153" s="60">
        <f t="shared" si="10"/>
        <v>62</v>
      </c>
      <c r="J153" s="208">
        <f>J154</f>
        <v>63</v>
      </c>
      <c r="K153" s="213"/>
      <c r="L153" s="213"/>
    </row>
    <row r="154" spans="1:12" s="196" customFormat="1" ht="14.25" customHeight="1">
      <c r="A154" s="224" t="s">
        <v>128</v>
      </c>
      <c r="B154" s="226"/>
      <c r="C154" s="227" t="s">
        <v>23</v>
      </c>
      <c r="D154" s="227" t="s">
        <v>18</v>
      </c>
      <c r="E154" s="227" t="s">
        <v>393</v>
      </c>
      <c r="F154" s="227" t="s">
        <v>43</v>
      </c>
      <c r="G154" s="213"/>
      <c r="H154" s="213">
        <f>H155</f>
        <v>1</v>
      </c>
      <c r="I154" s="25">
        <f t="shared" si="10"/>
        <v>62</v>
      </c>
      <c r="J154" s="213">
        <f>J155</f>
        <v>63</v>
      </c>
      <c r="K154" s="213"/>
      <c r="L154" s="213"/>
    </row>
    <row r="155" spans="1:12" s="196" customFormat="1" ht="42" customHeight="1">
      <c r="A155" s="230" t="s">
        <v>435</v>
      </c>
      <c r="B155" s="226"/>
      <c r="C155" s="227" t="s">
        <v>23</v>
      </c>
      <c r="D155" s="227" t="s">
        <v>18</v>
      </c>
      <c r="E155" s="227" t="s">
        <v>343</v>
      </c>
      <c r="F155" s="227" t="s">
        <v>43</v>
      </c>
      <c r="G155" s="213"/>
      <c r="H155" s="213">
        <f>H156</f>
        <v>1</v>
      </c>
      <c r="I155" s="25">
        <f t="shared" si="10"/>
        <v>62</v>
      </c>
      <c r="J155" s="213">
        <f>J156</f>
        <v>63</v>
      </c>
      <c r="K155" s="213"/>
      <c r="L155" s="213"/>
    </row>
    <row r="156" spans="1:12" s="196" customFormat="1" ht="27.75" customHeight="1">
      <c r="A156" s="230" t="s">
        <v>442</v>
      </c>
      <c r="B156" s="226" t="s">
        <v>80</v>
      </c>
      <c r="C156" s="226" t="s">
        <v>23</v>
      </c>
      <c r="D156" s="226" t="s">
        <v>18</v>
      </c>
      <c r="E156" s="227" t="s">
        <v>353</v>
      </c>
      <c r="F156" s="227" t="s">
        <v>43</v>
      </c>
      <c r="G156" s="213"/>
      <c r="H156" s="213">
        <f>H157</f>
        <v>1</v>
      </c>
      <c r="I156" s="25">
        <f t="shared" si="10"/>
        <v>62</v>
      </c>
      <c r="J156" s="213">
        <f>J157</f>
        <v>63</v>
      </c>
      <c r="K156" s="208">
        <f aca="true" t="shared" si="19" ref="K156:K164">L156-J156</f>
        <v>419.88</v>
      </c>
      <c r="L156" s="208">
        <f>L157</f>
        <v>482.88</v>
      </c>
    </row>
    <row r="157" spans="1:12" s="196" customFormat="1" ht="25.5" customHeight="1">
      <c r="A157" s="220" t="s">
        <v>430</v>
      </c>
      <c r="B157" s="226" t="s">
        <v>80</v>
      </c>
      <c r="C157" s="226" t="s">
        <v>23</v>
      </c>
      <c r="D157" s="226" t="s">
        <v>18</v>
      </c>
      <c r="E157" s="227" t="s">
        <v>355</v>
      </c>
      <c r="F157" s="227" t="s">
        <v>43</v>
      </c>
      <c r="G157" s="213"/>
      <c r="H157" s="213">
        <f>H158</f>
        <v>1</v>
      </c>
      <c r="I157" s="25">
        <f t="shared" si="10"/>
        <v>62</v>
      </c>
      <c r="J157" s="213">
        <f>J158</f>
        <v>63</v>
      </c>
      <c r="K157" s="213">
        <f t="shared" si="19"/>
        <v>419.88</v>
      </c>
      <c r="L157" s="213">
        <f>L158</f>
        <v>482.88</v>
      </c>
    </row>
    <row r="158" spans="1:12" s="196" customFormat="1" ht="40.5" customHeight="1">
      <c r="A158" s="230" t="s">
        <v>276</v>
      </c>
      <c r="B158" s="226" t="s">
        <v>80</v>
      </c>
      <c r="C158" s="226" t="s">
        <v>23</v>
      </c>
      <c r="D158" s="226" t="s">
        <v>18</v>
      </c>
      <c r="E158" s="227" t="s">
        <v>355</v>
      </c>
      <c r="F158" s="227" t="s">
        <v>133</v>
      </c>
      <c r="G158" s="213"/>
      <c r="H158" s="213">
        <v>1</v>
      </c>
      <c r="I158" s="25">
        <f t="shared" si="10"/>
        <v>62</v>
      </c>
      <c r="J158" s="213">
        <v>63</v>
      </c>
      <c r="K158" s="213">
        <f t="shared" si="19"/>
        <v>419.88</v>
      </c>
      <c r="L158" s="213">
        <v>482.88</v>
      </c>
    </row>
    <row r="159" spans="1:12" s="196" customFormat="1" ht="39" customHeight="1" hidden="1">
      <c r="A159" s="195" t="s">
        <v>321</v>
      </c>
      <c r="B159" s="215" t="s">
        <v>80</v>
      </c>
      <c r="C159" s="228" t="s">
        <v>20</v>
      </c>
      <c r="D159" s="228" t="s">
        <v>16</v>
      </c>
      <c r="E159" s="228" t="s">
        <v>42</v>
      </c>
      <c r="F159" s="228" t="s">
        <v>43</v>
      </c>
      <c r="G159" s="208">
        <f>G160+G165</f>
        <v>89.2</v>
      </c>
      <c r="H159" s="208"/>
      <c r="I159" s="25">
        <f t="shared" si="10"/>
        <v>89.2</v>
      </c>
      <c r="J159" s="208">
        <f>J160+J165</f>
        <v>89.2</v>
      </c>
      <c r="K159" s="208">
        <f t="shared" si="19"/>
        <v>-89.2</v>
      </c>
      <c r="L159" s="213">
        <f>L161</f>
        <v>0</v>
      </c>
    </row>
    <row r="160" spans="1:12" s="196" customFormat="1" ht="11.25" customHeight="1" hidden="1">
      <c r="A160" s="234" t="s">
        <v>313</v>
      </c>
      <c r="B160" s="226" t="s">
        <v>80</v>
      </c>
      <c r="C160" s="227" t="s">
        <v>20</v>
      </c>
      <c r="D160" s="227" t="s">
        <v>16</v>
      </c>
      <c r="E160" s="227" t="s">
        <v>307</v>
      </c>
      <c r="F160" s="227" t="s">
        <v>43</v>
      </c>
      <c r="G160" s="213">
        <f>G161</f>
        <v>0</v>
      </c>
      <c r="H160" s="213"/>
      <c r="I160" s="25">
        <f t="shared" si="10"/>
        <v>89.2</v>
      </c>
      <c r="J160" s="213">
        <f>J161</f>
        <v>89.2</v>
      </c>
      <c r="K160" s="208">
        <f t="shared" si="19"/>
        <v>-91.2</v>
      </c>
      <c r="L160" s="213">
        <f>J160+K160</f>
        <v>91.2</v>
      </c>
    </row>
    <row r="161" spans="1:12" s="196" customFormat="1" ht="63.75" customHeight="1" hidden="1">
      <c r="A161" s="230" t="s">
        <v>322</v>
      </c>
      <c r="B161" s="226" t="s">
        <v>80</v>
      </c>
      <c r="C161" s="227" t="s">
        <v>20</v>
      </c>
      <c r="D161" s="227" t="s">
        <v>20</v>
      </c>
      <c r="E161" s="227" t="s">
        <v>42</v>
      </c>
      <c r="F161" s="227" t="s">
        <v>43</v>
      </c>
      <c r="G161" s="213">
        <f>G162</f>
        <v>0</v>
      </c>
      <c r="H161" s="213"/>
      <c r="I161" s="25">
        <f t="shared" si="10"/>
        <v>89.2</v>
      </c>
      <c r="J161" s="213">
        <f>J162</f>
        <v>89.2</v>
      </c>
      <c r="K161" s="213">
        <f t="shared" si="19"/>
        <v>-89.2</v>
      </c>
      <c r="L161" s="213">
        <f>L162</f>
        <v>0</v>
      </c>
    </row>
    <row r="162" spans="1:12" s="196" customFormat="1" ht="39.75" customHeight="1" hidden="1">
      <c r="A162" s="230" t="s">
        <v>211</v>
      </c>
      <c r="B162" s="226" t="s">
        <v>80</v>
      </c>
      <c r="C162" s="227" t="s">
        <v>20</v>
      </c>
      <c r="D162" s="227" t="s">
        <v>20</v>
      </c>
      <c r="E162" s="227" t="s">
        <v>320</v>
      </c>
      <c r="F162" s="227" t="s">
        <v>43</v>
      </c>
      <c r="G162" s="213">
        <f>G163+G164</f>
        <v>0</v>
      </c>
      <c r="H162" s="213"/>
      <c r="I162" s="25">
        <f t="shared" si="10"/>
        <v>89.2</v>
      </c>
      <c r="J162" s="213">
        <f>J163+J164</f>
        <v>89.2</v>
      </c>
      <c r="K162" s="213">
        <f t="shared" si="19"/>
        <v>-89.2</v>
      </c>
      <c r="L162" s="213">
        <f>L163+L164</f>
        <v>0</v>
      </c>
    </row>
    <row r="163" spans="1:12" s="196" customFormat="1" ht="37.5" customHeight="1" hidden="1">
      <c r="A163" s="230" t="s">
        <v>211</v>
      </c>
      <c r="B163" s="226" t="s">
        <v>80</v>
      </c>
      <c r="C163" s="227" t="s">
        <v>20</v>
      </c>
      <c r="D163" s="227" t="s">
        <v>20</v>
      </c>
      <c r="E163" s="227" t="s">
        <v>320</v>
      </c>
      <c r="F163" s="227" t="s">
        <v>132</v>
      </c>
      <c r="G163" s="213">
        <v>0</v>
      </c>
      <c r="H163" s="213"/>
      <c r="I163" s="25">
        <f t="shared" si="10"/>
        <v>88.2</v>
      </c>
      <c r="J163" s="213">
        <v>88.2</v>
      </c>
      <c r="K163" s="213">
        <f t="shared" si="19"/>
        <v>-88.2</v>
      </c>
      <c r="L163" s="213">
        <v>0</v>
      </c>
    </row>
    <row r="164" spans="1:12" s="196" customFormat="1" ht="36" customHeight="1" hidden="1">
      <c r="A164" s="224" t="s">
        <v>276</v>
      </c>
      <c r="B164" s="226" t="s">
        <v>80</v>
      </c>
      <c r="C164" s="227" t="s">
        <v>20</v>
      </c>
      <c r="D164" s="227" t="s">
        <v>20</v>
      </c>
      <c r="E164" s="227" t="s">
        <v>320</v>
      </c>
      <c r="F164" s="227" t="s">
        <v>133</v>
      </c>
      <c r="G164" s="213">
        <v>0</v>
      </c>
      <c r="H164" s="213"/>
      <c r="I164" s="25">
        <f t="shared" si="10"/>
        <v>1</v>
      </c>
      <c r="J164" s="213">
        <v>1</v>
      </c>
      <c r="K164" s="213">
        <f t="shared" si="19"/>
        <v>-1</v>
      </c>
      <c r="L164" s="213">
        <v>0</v>
      </c>
    </row>
    <row r="165" spans="1:12" s="196" customFormat="1" ht="14.25" customHeight="1" hidden="1">
      <c r="A165" s="224" t="s">
        <v>46</v>
      </c>
      <c r="B165" s="226" t="s">
        <v>80</v>
      </c>
      <c r="C165" s="227" t="s">
        <v>20</v>
      </c>
      <c r="D165" s="227" t="s">
        <v>20</v>
      </c>
      <c r="E165" s="227" t="s">
        <v>42</v>
      </c>
      <c r="F165" s="227" t="s">
        <v>43</v>
      </c>
      <c r="G165" s="213">
        <f aca="true" t="shared" si="20" ref="G165:K166">G166</f>
        <v>89.2</v>
      </c>
      <c r="H165" s="213"/>
      <c r="I165" s="25">
        <f t="shared" si="10"/>
        <v>0</v>
      </c>
      <c r="J165" s="213">
        <f t="shared" si="20"/>
        <v>0</v>
      </c>
      <c r="K165" s="213">
        <f t="shared" si="20"/>
        <v>0</v>
      </c>
      <c r="L165" s="213">
        <f>J165+K165</f>
        <v>0</v>
      </c>
    </row>
    <row r="166" spans="1:12" s="196" customFormat="1" ht="24.75" customHeight="1" hidden="1">
      <c r="A166" s="224" t="s">
        <v>233</v>
      </c>
      <c r="B166" s="226" t="s">
        <v>80</v>
      </c>
      <c r="C166" s="227" t="s">
        <v>20</v>
      </c>
      <c r="D166" s="227" t="s">
        <v>20</v>
      </c>
      <c r="E166" s="227" t="s">
        <v>232</v>
      </c>
      <c r="F166" s="227" t="s">
        <v>43</v>
      </c>
      <c r="G166" s="213">
        <f t="shared" si="20"/>
        <v>89.2</v>
      </c>
      <c r="H166" s="213"/>
      <c r="I166" s="25">
        <f t="shared" si="10"/>
        <v>0</v>
      </c>
      <c r="J166" s="213">
        <f t="shared" si="20"/>
        <v>0</v>
      </c>
      <c r="K166" s="213">
        <f t="shared" si="20"/>
        <v>0</v>
      </c>
      <c r="L166" s="213">
        <f>J166+K166</f>
        <v>0</v>
      </c>
    </row>
    <row r="167" spans="1:12" s="196" customFormat="1" ht="13.5" customHeight="1" hidden="1">
      <c r="A167" s="224" t="s">
        <v>231</v>
      </c>
      <c r="B167" s="226" t="s">
        <v>80</v>
      </c>
      <c r="C167" s="227" t="s">
        <v>20</v>
      </c>
      <c r="D167" s="227" t="s">
        <v>20</v>
      </c>
      <c r="E167" s="227" t="s">
        <v>90</v>
      </c>
      <c r="F167" s="227" t="s">
        <v>43</v>
      </c>
      <c r="G167" s="213">
        <f>G168+G169</f>
        <v>89.2</v>
      </c>
      <c r="H167" s="213"/>
      <c r="I167" s="25">
        <f t="shared" si="10"/>
        <v>0</v>
      </c>
      <c r="J167" s="213">
        <f>J168+J169</f>
        <v>0</v>
      </c>
      <c r="K167" s="213">
        <f>K168+K169</f>
        <v>0</v>
      </c>
      <c r="L167" s="213">
        <f>J167+K167</f>
        <v>0</v>
      </c>
    </row>
    <row r="168" spans="1:12" s="196" customFormat="1" ht="36.75" customHeight="1" hidden="1">
      <c r="A168" s="224" t="s">
        <v>211</v>
      </c>
      <c r="B168" s="226" t="s">
        <v>80</v>
      </c>
      <c r="C168" s="227" t="s">
        <v>20</v>
      </c>
      <c r="D168" s="227" t="s">
        <v>20</v>
      </c>
      <c r="E168" s="227" t="s">
        <v>90</v>
      </c>
      <c r="F168" s="227" t="s">
        <v>132</v>
      </c>
      <c r="G168" s="213">
        <v>88.2</v>
      </c>
      <c r="H168" s="213"/>
      <c r="I168" s="25">
        <f t="shared" si="10"/>
        <v>0</v>
      </c>
      <c r="J168" s="213">
        <v>0</v>
      </c>
      <c r="K168" s="213"/>
      <c r="L168" s="213">
        <f>J168+K168</f>
        <v>0</v>
      </c>
    </row>
    <row r="169" spans="1:12" s="196" customFormat="1" ht="36" customHeight="1" hidden="1">
      <c r="A169" s="224" t="s">
        <v>212</v>
      </c>
      <c r="B169" s="226" t="s">
        <v>80</v>
      </c>
      <c r="C169" s="227" t="s">
        <v>20</v>
      </c>
      <c r="D169" s="227" t="s">
        <v>20</v>
      </c>
      <c r="E169" s="227" t="s">
        <v>90</v>
      </c>
      <c r="F169" s="227" t="s">
        <v>133</v>
      </c>
      <c r="G169" s="213">
        <v>1</v>
      </c>
      <c r="H169" s="213"/>
      <c r="I169" s="25">
        <f t="shared" si="10"/>
        <v>0</v>
      </c>
      <c r="J169" s="213">
        <v>0</v>
      </c>
      <c r="K169" s="213"/>
      <c r="L169" s="213">
        <f>J169+K169</f>
        <v>0</v>
      </c>
    </row>
    <row r="170" spans="1:12" s="196" customFormat="1" ht="18" customHeight="1" hidden="1">
      <c r="A170" s="266" t="s">
        <v>46</v>
      </c>
      <c r="B170" s="215"/>
      <c r="C170" s="228" t="s">
        <v>20</v>
      </c>
      <c r="D170" s="228" t="s">
        <v>20</v>
      </c>
      <c r="E170" s="228" t="s">
        <v>393</v>
      </c>
      <c r="F170" s="228" t="s">
        <v>43</v>
      </c>
      <c r="G170" s="208"/>
      <c r="H170" s="208">
        <f>H171</f>
        <v>0</v>
      </c>
      <c r="I170" s="60">
        <f t="shared" si="10"/>
        <v>0</v>
      </c>
      <c r="J170" s="208">
        <f>J171</f>
        <v>0</v>
      </c>
      <c r="K170" s="213"/>
      <c r="L170" s="213"/>
    </row>
    <row r="171" spans="1:12" s="196" customFormat="1" ht="37.5" customHeight="1" hidden="1">
      <c r="A171" s="230" t="s">
        <v>435</v>
      </c>
      <c r="B171" s="226"/>
      <c r="C171" s="227" t="s">
        <v>20</v>
      </c>
      <c r="D171" s="227" t="s">
        <v>20</v>
      </c>
      <c r="E171" s="227" t="s">
        <v>343</v>
      </c>
      <c r="F171" s="227" t="s">
        <v>43</v>
      </c>
      <c r="G171" s="213"/>
      <c r="H171" s="213">
        <f>H172</f>
        <v>0</v>
      </c>
      <c r="I171" s="25">
        <f t="shared" si="10"/>
        <v>0</v>
      </c>
      <c r="J171" s="213">
        <f>J172</f>
        <v>0</v>
      </c>
      <c r="K171" s="213"/>
      <c r="L171" s="213"/>
    </row>
    <row r="172" spans="1:12" s="196" customFormat="1" ht="42" customHeight="1" hidden="1">
      <c r="A172" s="230" t="s">
        <v>438</v>
      </c>
      <c r="B172" s="226" t="s">
        <v>80</v>
      </c>
      <c r="C172" s="227" t="s">
        <v>20</v>
      </c>
      <c r="D172" s="227" t="s">
        <v>16</v>
      </c>
      <c r="E172" s="227" t="s">
        <v>365</v>
      </c>
      <c r="F172" s="227" t="s">
        <v>43</v>
      </c>
      <c r="G172" s="213"/>
      <c r="H172" s="213">
        <f>H174</f>
        <v>0</v>
      </c>
      <c r="I172" s="25">
        <f t="shared" si="10"/>
        <v>0</v>
      </c>
      <c r="J172" s="213">
        <f>J179+J174</f>
        <v>0</v>
      </c>
      <c r="K172" s="208">
        <f aca="true" t="shared" si="21" ref="K172:K182">L172-J172</f>
        <v>107.23</v>
      </c>
      <c r="L172" s="208">
        <f>L179</f>
        <v>107.23</v>
      </c>
    </row>
    <row r="173" spans="1:12" s="196" customFormat="1" ht="36" customHeight="1" hidden="1">
      <c r="A173" s="234"/>
      <c r="B173" s="226"/>
      <c r="C173" s="227"/>
      <c r="D173" s="227"/>
      <c r="E173" s="227"/>
      <c r="F173" s="227"/>
      <c r="G173" s="213"/>
      <c r="H173" s="213"/>
      <c r="I173" s="25">
        <f t="shared" si="10"/>
        <v>0</v>
      </c>
      <c r="J173" s="213"/>
      <c r="K173" s="208">
        <f t="shared" si="21"/>
        <v>0</v>
      </c>
      <c r="L173" s="213"/>
    </row>
    <row r="174" spans="1:12" s="196" customFormat="1" ht="66" customHeight="1" hidden="1">
      <c r="A174" s="230" t="s">
        <v>439</v>
      </c>
      <c r="B174" s="226"/>
      <c r="C174" s="227" t="s">
        <v>20</v>
      </c>
      <c r="D174" s="227" t="s">
        <v>20</v>
      </c>
      <c r="E174" s="227" t="s">
        <v>371</v>
      </c>
      <c r="F174" s="227" t="s">
        <v>43</v>
      </c>
      <c r="G174" s="213"/>
      <c r="H174" s="213">
        <f>H175+H176+H177+H178</f>
        <v>0</v>
      </c>
      <c r="I174" s="25">
        <f t="shared" si="10"/>
        <v>0</v>
      </c>
      <c r="J174" s="213">
        <f>J175+J176</f>
        <v>0</v>
      </c>
      <c r="K174" s="208"/>
      <c r="L174" s="213"/>
    </row>
    <row r="175" spans="1:12" s="196" customFormat="1" ht="27.75" customHeight="1" hidden="1">
      <c r="A175" s="230" t="s">
        <v>466</v>
      </c>
      <c r="B175" s="226"/>
      <c r="C175" s="227" t="s">
        <v>20</v>
      </c>
      <c r="D175" s="227" t="s">
        <v>20</v>
      </c>
      <c r="E175" s="227" t="s">
        <v>413</v>
      </c>
      <c r="F175" s="227" t="s">
        <v>464</v>
      </c>
      <c r="G175" s="213"/>
      <c r="H175" s="213">
        <v>0</v>
      </c>
      <c r="I175" s="25">
        <f t="shared" si="10"/>
        <v>0</v>
      </c>
      <c r="J175" s="213">
        <v>0</v>
      </c>
      <c r="K175" s="208"/>
      <c r="L175" s="213"/>
    </row>
    <row r="176" spans="1:12" s="196" customFormat="1" ht="36" customHeight="1" hidden="1">
      <c r="A176" s="210" t="s">
        <v>467</v>
      </c>
      <c r="B176" s="226"/>
      <c r="C176" s="227" t="s">
        <v>20</v>
      </c>
      <c r="D176" s="227" t="s">
        <v>20</v>
      </c>
      <c r="E176" s="227" t="s">
        <v>413</v>
      </c>
      <c r="F176" s="227" t="s">
        <v>465</v>
      </c>
      <c r="G176" s="213"/>
      <c r="H176" s="213">
        <v>0</v>
      </c>
      <c r="I176" s="25">
        <f t="shared" si="10"/>
        <v>0</v>
      </c>
      <c r="J176" s="213">
        <v>0</v>
      </c>
      <c r="K176" s="208"/>
      <c r="L176" s="213"/>
    </row>
    <row r="177" spans="1:12" s="196" customFormat="1" ht="27.75" customHeight="1" hidden="1">
      <c r="A177" s="230" t="s">
        <v>466</v>
      </c>
      <c r="B177" s="226"/>
      <c r="C177" s="227" t="s">
        <v>20</v>
      </c>
      <c r="D177" s="227" t="s">
        <v>20</v>
      </c>
      <c r="E177" s="227" t="s">
        <v>453</v>
      </c>
      <c r="F177" s="227" t="s">
        <v>464</v>
      </c>
      <c r="G177" s="213"/>
      <c r="H177" s="213">
        <v>0</v>
      </c>
      <c r="I177" s="25">
        <f t="shared" si="10"/>
        <v>47.23</v>
      </c>
      <c r="J177" s="213">
        <v>47.23</v>
      </c>
      <c r="K177" s="208"/>
      <c r="L177" s="213"/>
    </row>
    <row r="178" spans="1:12" s="196" customFormat="1" ht="36" customHeight="1" hidden="1">
      <c r="A178" s="210" t="s">
        <v>467</v>
      </c>
      <c r="B178" s="226"/>
      <c r="C178" s="227" t="s">
        <v>20</v>
      </c>
      <c r="D178" s="227" t="s">
        <v>20</v>
      </c>
      <c r="E178" s="227" t="s">
        <v>453</v>
      </c>
      <c r="F178" s="227" t="s">
        <v>465</v>
      </c>
      <c r="G178" s="213"/>
      <c r="H178" s="213">
        <v>0</v>
      </c>
      <c r="I178" s="25">
        <f t="shared" si="10"/>
        <v>14.26</v>
      </c>
      <c r="J178" s="213">
        <v>14.26</v>
      </c>
      <c r="K178" s="208"/>
      <c r="L178" s="213"/>
    </row>
    <row r="179" spans="1:12" s="196" customFormat="1" ht="65.25" customHeight="1" hidden="1">
      <c r="A179" s="230" t="s">
        <v>439</v>
      </c>
      <c r="B179" s="226" t="s">
        <v>80</v>
      </c>
      <c r="C179" s="227" t="s">
        <v>20</v>
      </c>
      <c r="D179" s="227" t="s">
        <v>20</v>
      </c>
      <c r="E179" s="227" t="s">
        <v>367</v>
      </c>
      <c r="F179" s="227" t="s">
        <v>43</v>
      </c>
      <c r="G179" s="213"/>
      <c r="H179" s="213">
        <f>H180+H181+H182</f>
        <v>0</v>
      </c>
      <c r="I179" s="25">
        <f t="shared" si="10"/>
        <v>0</v>
      </c>
      <c r="J179" s="213">
        <f>J180+J181+J182</f>
        <v>0</v>
      </c>
      <c r="K179" s="213">
        <f t="shared" si="21"/>
        <v>107.23</v>
      </c>
      <c r="L179" s="213">
        <f>L180+L181+L182</f>
        <v>107.23</v>
      </c>
    </row>
    <row r="180" spans="1:12" s="196" customFormat="1" ht="27" customHeight="1" hidden="1">
      <c r="A180" s="230" t="s">
        <v>391</v>
      </c>
      <c r="B180" s="226" t="s">
        <v>80</v>
      </c>
      <c r="C180" s="227" t="s">
        <v>20</v>
      </c>
      <c r="D180" s="227" t="s">
        <v>20</v>
      </c>
      <c r="E180" s="227" t="s">
        <v>367</v>
      </c>
      <c r="F180" s="227" t="s">
        <v>132</v>
      </c>
      <c r="G180" s="213"/>
      <c r="H180" s="213">
        <v>0</v>
      </c>
      <c r="I180" s="25">
        <f t="shared" si="10"/>
        <v>0</v>
      </c>
      <c r="J180" s="213">
        <v>0</v>
      </c>
      <c r="K180" s="213">
        <f t="shared" si="21"/>
        <v>81.59</v>
      </c>
      <c r="L180" s="213">
        <v>81.59</v>
      </c>
    </row>
    <row r="181" spans="1:12" s="196" customFormat="1" ht="49.5" customHeight="1" hidden="1">
      <c r="A181" s="210" t="s">
        <v>389</v>
      </c>
      <c r="B181" s="226" t="s">
        <v>80</v>
      </c>
      <c r="C181" s="227" t="s">
        <v>20</v>
      </c>
      <c r="D181" s="227" t="s">
        <v>20</v>
      </c>
      <c r="E181" s="227" t="s">
        <v>367</v>
      </c>
      <c r="F181" s="227" t="s">
        <v>387</v>
      </c>
      <c r="G181" s="213"/>
      <c r="H181" s="213">
        <v>0</v>
      </c>
      <c r="I181" s="25">
        <f aca="true" t="shared" si="22" ref="I181:I268">J181-H181</f>
        <v>0</v>
      </c>
      <c r="J181" s="213">
        <v>0</v>
      </c>
      <c r="K181" s="213">
        <f t="shared" si="21"/>
        <v>24.64</v>
      </c>
      <c r="L181" s="213">
        <v>24.64</v>
      </c>
    </row>
    <row r="182" spans="1:12" s="196" customFormat="1" ht="36.75" customHeight="1" hidden="1">
      <c r="A182" s="224" t="s">
        <v>276</v>
      </c>
      <c r="B182" s="226" t="s">
        <v>80</v>
      </c>
      <c r="C182" s="227" t="s">
        <v>20</v>
      </c>
      <c r="D182" s="227" t="s">
        <v>20</v>
      </c>
      <c r="E182" s="227" t="s">
        <v>367</v>
      </c>
      <c r="F182" s="227" t="s">
        <v>133</v>
      </c>
      <c r="G182" s="213"/>
      <c r="H182" s="213">
        <v>0</v>
      </c>
      <c r="I182" s="25">
        <f t="shared" si="22"/>
        <v>0</v>
      </c>
      <c r="J182" s="213">
        <v>0</v>
      </c>
      <c r="K182" s="213">
        <f t="shared" si="21"/>
        <v>1</v>
      </c>
      <c r="L182" s="213">
        <v>1</v>
      </c>
    </row>
    <row r="183" spans="1:12" s="196" customFormat="1" ht="12.75" customHeight="1" hidden="1">
      <c r="A183" s="242" t="s">
        <v>237</v>
      </c>
      <c r="B183" s="215" t="s">
        <v>80</v>
      </c>
      <c r="C183" s="215" t="s">
        <v>24</v>
      </c>
      <c r="D183" s="215" t="s">
        <v>16</v>
      </c>
      <c r="E183" s="215" t="s">
        <v>42</v>
      </c>
      <c r="F183" s="215" t="s">
        <v>43</v>
      </c>
      <c r="G183" s="208">
        <f>G185+G197+G205</f>
        <v>364.90999999999997</v>
      </c>
      <c r="H183" s="208"/>
      <c r="I183" s="25">
        <f t="shared" si="22"/>
        <v>435.57</v>
      </c>
      <c r="J183" s="208">
        <f>J185+J197+J205</f>
        <v>435.57</v>
      </c>
      <c r="K183" s="208">
        <f>K185+K197+K205</f>
        <v>-435.57</v>
      </c>
      <c r="L183" s="213">
        <f>J183+K183</f>
        <v>0</v>
      </c>
    </row>
    <row r="184" spans="1:12" s="196" customFormat="1" ht="12.75" customHeight="1" hidden="1">
      <c r="A184" s="224" t="s">
        <v>236</v>
      </c>
      <c r="B184" s="226" t="s">
        <v>80</v>
      </c>
      <c r="C184" s="227" t="s">
        <v>24</v>
      </c>
      <c r="D184" s="227" t="s">
        <v>16</v>
      </c>
      <c r="E184" s="227" t="s">
        <v>42</v>
      </c>
      <c r="F184" s="227" t="s">
        <v>43</v>
      </c>
      <c r="G184" s="213">
        <f>G185</f>
        <v>236.57</v>
      </c>
      <c r="H184" s="213"/>
      <c r="I184" s="25">
        <f t="shared" si="22"/>
        <v>435.57</v>
      </c>
      <c r="J184" s="213">
        <f>J185</f>
        <v>435.57</v>
      </c>
      <c r="K184" s="213">
        <f>K185</f>
        <v>-435.57</v>
      </c>
      <c r="L184" s="213">
        <f>J184+K184</f>
        <v>0</v>
      </c>
    </row>
    <row r="185" spans="1:12" s="209" customFormat="1" ht="12.75" customHeight="1" hidden="1">
      <c r="A185" s="229" t="s">
        <v>48</v>
      </c>
      <c r="B185" s="215" t="s">
        <v>80</v>
      </c>
      <c r="C185" s="228" t="s">
        <v>24</v>
      </c>
      <c r="D185" s="228" t="s">
        <v>15</v>
      </c>
      <c r="E185" s="228" t="s">
        <v>42</v>
      </c>
      <c r="F185" s="228" t="s">
        <v>43</v>
      </c>
      <c r="G185" s="208">
        <f>G191+G186</f>
        <v>236.57</v>
      </c>
      <c r="H185" s="208"/>
      <c r="I185" s="25">
        <f t="shared" si="22"/>
        <v>435.57</v>
      </c>
      <c r="J185" s="208">
        <f>J191+J186</f>
        <v>435.57</v>
      </c>
      <c r="K185" s="208">
        <f>K191+K186</f>
        <v>-435.57</v>
      </c>
      <c r="L185" s="213">
        <f>J185+K185</f>
        <v>0</v>
      </c>
    </row>
    <row r="186" spans="1:12" s="209" customFormat="1" ht="38.25" customHeight="1" hidden="1">
      <c r="A186" s="234" t="s">
        <v>313</v>
      </c>
      <c r="B186" s="226" t="s">
        <v>80</v>
      </c>
      <c r="C186" s="226" t="s">
        <v>24</v>
      </c>
      <c r="D186" s="226" t="s">
        <v>15</v>
      </c>
      <c r="E186" s="226" t="s">
        <v>307</v>
      </c>
      <c r="F186" s="226" t="s">
        <v>43</v>
      </c>
      <c r="G186" s="213">
        <f>G187</f>
        <v>0</v>
      </c>
      <c r="H186" s="213"/>
      <c r="I186" s="25">
        <f t="shared" si="22"/>
        <v>435.57</v>
      </c>
      <c r="J186" s="213">
        <f>J187</f>
        <v>435.57</v>
      </c>
      <c r="K186" s="213">
        <f>K187</f>
        <v>-435.57</v>
      </c>
      <c r="L186" s="213">
        <f>J186+K186</f>
        <v>0</v>
      </c>
    </row>
    <row r="187" spans="1:12" s="209" customFormat="1" ht="53.25" customHeight="1" hidden="1">
      <c r="A187" s="195" t="s">
        <v>321</v>
      </c>
      <c r="B187" s="215" t="s">
        <v>80</v>
      </c>
      <c r="C187" s="215" t="s">
        <v>24</v>
      </c>
      <c r="D187" s="215" t="s">
        <v>15</v>
      </c>
      <c r="E187" s="215" t="s">
        <v>42</v>
      </c>
      <c r="F187" s="215" t="s">
        <v>43</v>
      </c>
      <c r="G187" s="208">
        <f>G188</f>
        <v>0</v>
      </c>
      <c r="H187" s="208"/>
      <c r="I187" s="25">
        <f t="shared" si="22"/>
        <v>435.57</v>
      </c>
      <c r="J187" s="208">
        <f>J188</f>
        <v>435.57</v>
      </c>
      <c r="K187" s="208">
        <f>L187-J187</f>
        <v>-435.57</v>
      </c>
      <c r="L187" s="208">
        <f>L188</f>
        <v>0</v>
      </c>
    </row>
    <row r="188" spans="1:12" s="209" customFormat="1" ht="65.25" customHeight="1" hidden="1">
      <c r="A188" s="224" t="s">
        <v>397</v>
      </c>
      <c r="B188" s="226" t="s">
        <v>80</v>
      </c>
      <c r="C188" s="226" t="s">
        <v>24</v>
      </c>
      <c r="D188" s="226" t="s">
        <v>15</v>
      </c>
      <c r="E188" s="226" t="s">
        <v>323</v>
      </c>
      <c r="F188" s="226" t="s">
        <v>43</v>
      </c>
      <c r="G188" s="213">
        <f>G189+G190</f>
        <v>0</v>
      </c>
      <c r="H188" s="213"/>
      <c r="I188" s="25">
        <f t="shared" si="22"/>
        <v>435.57</v>
      </c>
      <c r="J188" s="213">
        <f>J189+J190</f>
        <v>435.57</v>
      </c>
      <c r="K188" s="213">
        <f>L188-J188</f>
        <v>-435.57</v>
      </c>
      <c r="L188" s="213">
        <f>L189+L190</f>
        <v>0</v>
      </c>
    </row>
    <row r="189" spans="1:12" s="209" customFormat="1" ht="41.25" customHeight="1" hidden="1">
      <c r="A189" s="224" t="s">
        <v>276</v>
      </c>
      <c r="B189" s="226" t="s">
        <v>80</v>
      </c>
      <c r="C189" s="226" t="s">
        <v>24</v>
      </c>
      <c r="D189" s="226" t="s">
        <v>15</v>
      </c>
      <c r="E189" s="226" t="s">
        <v>323</v>
      </c>
      <c r="F189" s="226" t="s">
        <v>133</v>
      </c>
      <c r="G189" s="213">
        <v>0</v>
      </c>
      <c r="H189" s="213"/>
      <c r="I189" s="25">
        <f t="shared" si="22"/>
        <v>425.57</v>
      </c>
      <c r="J189" s="213">
        <v>425.57</v>
      </c>
      <c r="K189" s="213">
        <f>L189-J189</f>
        <v>-425.57</v>
      </c>
      <c r="L189" s="213">
        <v>0</v>
      </c>
    </row>
    <row r="190" spans="1:12" s="209" customFormat="1" ht="30.75" customHeight="1" hidden="1">
      <c r="A190" s="243" t="s">
        <v>245</v>
      </c>
      <c r="B190" s="226" t="s">
        <v>80</v>
      </c>
      <c r="C190" s="226" t="s">
        <v>24</v>
      </c>
      <c r="D190" s="226" t="s">
        <v>15</v>
      </c>
      <c r="E190" s="226" t="s">
        <v>323</v>
      </c>
      <c r="F190" s="226" t="s">
        <v>246</v>
      </c>
      <c r="G190" s="213">
        <v>0</v>
      </c>
      <c r="H190" s="213"/>
      <c r="I190" s="25">
        <f t="shared" si="22"/>
        <v>10</v>
      </c>
      <c r="J190" s="213">
        <v>10</v>
      </c>
      <c r="K190" s="213">
        <f>L190-J190</f>
        <v>-10</v>
      </c>
      <c r="L190" s="213">
        <v>0</v>
      </c>
    </row>
    <row r="191" spans="1:12" s="196" customFormat="1" ht="26.25" customHeight="1" hidden="1">
      <c r="A191" s="224" t="s">
        <v>49</v>
      </c>
      <c r="B191" s="226" t="s">
        <v>80</v>
      </c>
      <c r="C191" s="227" t="s">
        <v>24</v>
      </c>
      <c r="D191" s="227" t="s">
        <v>15</v>
      </c>
      <c r="E191" s="227" t="s">
        <v>235</v>
      </c>
      <c r="F191" s="227" t="s">
        <v>43</v>
      </c>
      <c r="G191" s="213">
        <f>G192</f>
        <v>236.57</v>
      </c>
      <c r="H191" s="213"/>
      <c r="I191" s="25">
        <f t="shared" si="22"/>
        <v>0</v>
      </c>
      <c r="J191" s="213">
        <f>J192</f>
        <v>0</v>
      </c>
      <c r="K191" s="213">
        <f>K192</f>
        <v>0</v>
      </c>
      <c r="L191" s="213">
        <f aca="true" t="shared" si="23" ref="L191:L209">J191+K191</f>
        <v>0</v>
      </c>
    </row>
    <row r="192" spans="1:12" s="196" customFormat="1" ht="24.75" customHeight="1" hidden="1">
      <c r="A192" s="224" t="s">
        <v>47</v>
      </c>
      <c r="B192" s="226" t="s">
        <v>80</v>
      </c>
      <c r="C192" s="227" t="s">
        <v>24</v>
      </c>
      <c r="D192" s="227" t="s">
        <v>15</v>
      </c>
      <c r="E192" s="227" t="s">
        <v>64</v>
      </c>
      <c r="F192" s="227" t="s">
        <v>43</v>
      </c>
      <c r="G192" s="213">
        <f>G193+G194</f>
        <v>236.57</v>
      </c>
      <c r="H192" s="213"/>
      <c r="I192" s="25">
        <f t="shared" si="22"/>
        <v>0</v>
      </c>
      <c r="J192" s="213">
        <f>J193+J194+J196</f>
        <v>0</v>
      </c>
      <c r="K192" s="213">
        <f>K193+K194+K196</f>
        <v>0</v>
      </c>
      <c r="L192" s="213">
        <f t="shared" si="23"/>
        <v>0</v>
      </c>
    </row>
    <row r="193" spans="1:12" s="196" customFormat="1" ht="12.75" customHeight="1" hidden="1">
      <c r="A193" s="224" t="s">
        <v>211</v>
      </c>
      <c r="B193" s="226" t="s">
        <v>80</v>
      </c>
      <c r="C193" s="227" t="s">
        <v>24</v>
      </c>
      <c r="D193" s="227" t="s">
        <v>15</v>
      </c>
      <c r="E193" s="227" t="s">
        <v>64</v>
      </c>
      <c r="F193" s="227" t="s">
        <v>132</v>
      </c>
      <c r="G193" s="213">
        <v>0</v>
      </c>
      <c r="H193" s="213"/>
      <c r="I193" s="25">
        <f t="shared" si="22"/>
        <v>0</v>
      </c>
      <c r="J193" s="213">
        <v>0</v>
      </c>
      <c r="K193" s="213">
        <v>0</v>
      </c>
      <c r="L193" s="213">
        <f t="shared" si="23"/>
        <v>0</v>
      </c>
    </row>
    <row r="194" spans="1:12" s="196" customFormat="1" ht="12.75" customHeight="1" hidden="1">
      <c r="A194" s="224" t="s">
        <v>212</v>
      </c>
      <c r="B194" s="226" t="s">
        <v>80</v>
      </c>
      <c r="C194" s="227" t="s">
        <v>24</v>
      </c>
      <c r="D194" s="227" t="s">
        <v>15</v>
      </c>
      <c r="E194" s="227" t="s">
        <v>64</v>
      </c>
      <c r="F194" s="227" t="s">
        <v>133</v>
      </c>
      <c r="G194" s="213">
        <v>236.57</v>
      </c>
      <c r="H194" s="213"/>
      <c r="I194" s="25">
        <f t="shared" si="22"/>
        <v>0</v>
      </c>
      <c r="J194" s="213">
        <v>0</v>
      </c>
      <c r="K194" s="213"/>
      <c r="L194" s="213">
        <f t="shared" si="23"/>
        <v>0</v>
      </c>
    </row>
    <row r="195" spans="1:12" s="196" customFormat="1" ht="12.75" customHeight="1" hidden="1">
      <c r="A195" s="242" t="s">
        <v>237</v>
      </c>
      <c r="B195" s="215" t="s">
        <v>80</v>
      </c>
      <c r="C195" s="215" t="s">
        <v>24</v>
      </c>
      <c r="D195" s="215" t="s">
        <v>16</v>
      </c>
      <c r="E195" s="215" t="s">
        <v>42</v>
      </c>
      <c r="F195" s="215" t="s">
        <v>43</v>
      </c>
      <c r="G195" s="208">
        <f>G197</f>
        <v>12.18</v>
      </c>
      <c r="H195" s="208"/>
      <c r="I195" s="25">
        <f t="shared" si="22"/>
        <v>0</v>
      </c>
      <c r="J195" s="208">
        <f>J197</f>
        <v>0</v>
      </c>
      <c r="K195" s="208">
        <f>K197</f>
        <v>0</v>
      </c>
      <c r="L195" s="213">
        <f t="shared" si="23"/>
        <v>0</v>
      </c>
    </row>
    <row r="196" spans="1:12" s="196" customFormat="1" ht="27.75" customHeight="1" hidden="1">
      <c r="A196" s="243" t="s">
        <v>245</v>
      </c>
      <c r="B196" s="226" t="s">
        <v>80</v>
      </c>
      <c r="C196" s="226" t="s">
        <v>24</v>
      </c>
      <c r="D196" s="226" t="s">
        <v>15</v>
      </c>
      <c r="E196" s="226" t="s">
        <v>64</v>
      </c>
      <c r="F196" s="226" t="s">
        <v>246</v>
      </c>
      <c r="G196" s="213">
        <v>0</v>
      </c>
      <c r="H196" s="213"/>
      <c r="I196" s="25">
        <f t="shared" si="22"/>
        <v>0</v>
      </c>
      <c r="J196" s="213">
        <v>0</v>
      </c>
      <c r="K196" s="213"/>
      <c r="L196" s="213">
        <f t="shared" si="23"/>
        <v>0</v>
      </c>
    </row>
    <row r="197" spans="1:12" s="209" customFormat="1" ht="12.75" customHeight="1" hidden="1">
      <c r="A197" s="229" t="s">
        <v>48</v>
      </c>
      <c r="B197" s="215" t="s">
        <v>80</v>
      </c>
      <c r="C197" s="228" t="s">
        <v>24</v>
      </c>
      <c r="D197" s="228" t="s">
        <v>15</v>
      </c>
      <c r="E197" s="228" t="s">
        <v>42</v>
      </c>
      <c r="F197" s="228" t="s">
        <v>43</v>
      </c>
      <c r="G197" s="208">
        <f aca="true" t="shared" si="24" ref="G197:K198">G198</f>
        <v>12.18</v>
      </c>
      <c r="H197" s="208"/>
      <c r="I197" s="25">
        <f t="shared" si="22"/>
        <v>0</v>
      </c>
      <c r="J197" s="208">
        <f t="shared" si="24"/>
        <v>0</v>
      </c>
      <c r="K197" s="208">
        <f t="shared" si="24"/>
        <v>0</v>
      </c>
      <c r="L197" s="213">
        <f t="shared" si="23"/>
        <v>0</v>
      </c>
    </row>
    <row r="198" spans="1:12" s="209" customFormat="1" ht="13.5" customHeight="1" hidden="1">
      <c r="A198" s="246" t="s">
        <v>240</v>
      </c>
      <c r="B198" s="215" t="s">
        <v>80</v>
      </c>
      <c r="C198" s="228" t="s">
        <v>24</v>
      </c>
      <c r="D198" s="228" t="s">
        <v>15</v>
      </c>
      <c r="E198" s="228" t="s">
        <v>239</v>
      </c>
      <c r="F198" s="228" t="s">
        <v>43</v>
      </c>
      <c r="G198" s="208">
        <f t="shared" si="24"/>
        <v>12.18</v>
      </c>
      <c r="H198" s="208"/>
      <c r="I198" s="25">
        <f t="shared" si="22"/>
        <v>0</v>
      </c>
      <c r="J198" s="208">
        <f t="shared" si="24"/>
        <v>0</v>
      </c>
      <c r="K198" s="208">
        <f t="shared" si="24"/>
        <v>0</v>
      </c>
      <c r="L198" s="213">
        <f t="shared" si="23"/>
        <v>0</v>
      </c>
    </row>
    <row r="199" spans="1:12" s="196" customFormat="1" ht="12.75" customHeight="1" hidden="1">
      <c r="A199" s="224" t="s">
        <v>47</v>
      </c>
      <c r="B199" s="226" t="s">
        <v>80</v>
      </c>
      <c r="C199" s="227" t="s">
        <v>24</v>
      </c>
      <c r="D199" s="227" t="s">
        <v>15</v>
      </c>
      <c r="E199" s="227" t="s">
        <v>130</v>
      </c>
      <c r="F199" s="227" t="s">
        <v>43</v>
      </c>
      <c r="G199" s="213">
        <f>G200+G201</f>
        <v>12.18</v>
      </c>
      <c r="H199" s="213"/>
      <c r="I199" s="25">
        <f t="shared" si="22"/>
        <v>0</v>
      </c>
      <c r="J199" s="213">
        <f>J200+J201</f>
        <v>0</v>
      </c>
      <c r="K199" s="213">
        <f>K200+K201</f>
        <v>0</v>
      </c>
      <c r="L199" s="213">
        <f t="shared" si="23"/>
        <v>0</v>
      </c>
    </row>
    <row r="200" spans="1:12" s="196" customFormat="1" ht="39.75" customHeight="1" hidden="1">
      <c r="A200" s="224" t="s">
        <v>211</v>
      </c>
      <c r="B200" s="226" t="s">
        <v>80</v>
      </c>
      <c r="C200" s="227" t="s">
        <v>24</v>
      </c>
      <c r="D200" s="227" t="s">
        <v>15</v>
      </c>
      <c r="E200" s="227" t="s">
        <v>130</v>
      </c>
      <c r="F200" s="227" t="s">
        <v>132</v>
      </c>
      <c r="G200" s="213">
        <v>0</v>
      </c>
      <c r="H200" s="213"/>
      <c r="I200" s="25">
        <f t="shared" si="22"/>
        <v>0</v>
      </c>
      <c r="J200" s="213">
        <v>0</v>
      </c>
      <c r="K200" s="213">
        <v>0</v>
      </c>
      <c r="L200" s="213">
        <f t="shared" si="23"/>
        <v>0</v>
      </c>
    </row>
    <row r="201" spans="1:12" s="196" customFormat="1" ht="36" customHeight="1" hidden="1">
      <c r="A201" s="224" t="s">
        <v>212</v>
      </c>
      <c r="B201" s="226" t="s">
        <v>80</v>
      </c>
      <c r="C201" s="227" t="s">
        <v>24</v>
      </c>
      <c r="D201" s="227" t="s">
        <v>15</v>
      </c>
      <c r="E201" s="227" t="s">
        <v>130</v>
      </c>
      <c r="F201" s="227" t="s">
        <v>133</v>
      </c>
      <c r="G201" s="213">
        <v>12.18</v>
      </c>
      <c r="H201" s="213"/>
      <c r="I201" s="25">
        <f t="shared" si="22"/>
        <v>0</v>
      </c>
      <c r="J201" s="213">
        <v>0</v>
      </c>
      <c r="K201" s="213"/>
      <c r="L201" s="213">
        <f t="shared" si="23"/>
        <v>0</v>
      </c>
    </row>
    <row r="202" spans="1:12" s="196" customFormat="1" ht="12.75" customHeight="1" hidden="1">
      <c r="A202" s="242"/>
      <c r="B202" s="215"/>
      <c r="C202" s="228"/>
      <c r="D202" s="228"/>
      <c r="E202" s="228"/>
      <c r="F202" s="228"/>
      <c r="G202" s="208">
        <f>G204</f>
        <v>116.16</v>
      </c>
      <c r="H202" s="208"/>
      <c r="I202" s="25">
        <f t="shared" si="22"/>
        <v>0</v>
      </c>
      <c r="J202" s="208">
        <f>J204</f>
        <v>0</v>
      </c>
      <c r="K202" s="208">
        <f>K204</f>
        <v>0</v>
      </c>
      <c r="L202" s="213">
        <f t="shared" si="23"/>
        <v>0</v>
      </c>
    </row>
    <row r="203" spans="1:12" s="196" customFormat="1" ht="12.75" customHeight="1" hidden="1">
      <c r="A203" s="243"/>
      <c r="B203" s="226"/>
      <c r="C203" s="226"/>
      <c r="D203" s="226"/>
      <c r="E203" s="226"/>
      <c r="F203" s="226"/>
      <c r="G203" s="213">
        <v>0</v>
      </c>
      <c r="H203" s="213"/>
      <c r="I203" s="25">
        <f t="shared" si="22"/>
        <v>4</v>
      </c>
      <c r="J203" s="213">
        <v>4</v>
      </c>
      <c r="K203" s="213">
        <v>5</v>
      </c>
      <c r="L203" s="213">
        <f t="shared" si="23"/>
        <v>9</v>
      </c>
    </row>
    <row r="204" spans="1:12" s="209" customFormat="1" ht="12.75" customHeight="1" hidden="1">
      <c r="A204" s="246" t="s">
        <v>27</v>
      </c>
      <c r="B204" s="215" t="s">
        <v>80</v>
      </c>
      <c r="C204" s="228" t="s">
        <v>24</v>
      </c>
      <c r="D204" s="228" t="s">
        <v>15</v>
      </c>
      <c r="E204" s="228" t="s">
        <v>42</v>
      </c>
      <c r="F204" s="228" t="s">
        <v>43</v>
      </c>
      <c r="G204" s="208">
        <f aca="true" t="shared" si="25" ref="G204:K205">G205</f>
        <v>116.16</v>
      </c>
      <c r="H204" s="208"/>
      <c r="I204" s="25">
        <f t="shared" si="22"/>
        <v>0</v>
      </c>
      <c r="J204" s="208">
        <f t="shared" si="25"/>
        <v>0</v>
      </c>
      <c r="K204" s="208">
        <f t="shared" si="25"/>
        <v>0</v>
      </c>
      <c r="L204" s="213">
        <f t="shared" si="23"/>
        <v>0</v>
      </c>
    </row>
    <row r="205" spans="1:12" s="209" customFormat="1" ht="12.75" customHeight="1" hidden="1">
      <c r="A205" s="229" t="s">
        <v>50</v>
      </c>
      <c r="B205" s="215" t="s">
        <v>80</v>
      </c>
      <c r="C205" s="228" t="s">
        <v>24</v>
      </c>
      <c r="D205" s="228" t="s">
        <v>15</v>
      </c>
      <c r="E205" s="228" t="s">
        <v>238</v>
      </c>
      <c r="F205" s="228" t="s">
        <v>43</v>
      </c>
      <c r="G205" s="208">
        <f t="shared" si="25"/>
        <v>116.16</v>
      </c>
      <c r="H205" s="208"/>
      <c r="I205" s="25">
        <f t="shared" si="22"/>
        <v>0</v>
      </c>
      <c r="J205" s="208">
        <f t="shared" si="25"/>
        <v>0</v>
      </c>
      <c r="K205" s="208">
        <f t="shared" si="25"/>
        <v>0</v>
      </c>
      <c r="L205" s="213">
        <f t="shared" si="23"/>
        <v>0</v>
      </c>
    </row>
    <row r="206" spans="1:12" s="196" customFormat="1" ht="26.25" customHeight="1" hidden="1">
      <c r="A206" s="224" t="s">
        <v>47</v>
      </c>
      <c r="B206" s="226" t="s">
        <v>80</v>
      </c>
      <c r="C206" s="227" t="s">
        <v>24</v>
      </c>
      <c r="D206" s="227" t="s">
        <v>15</v>
      </c>
      <c r="E206" s="227" t="s">
        <v>65</v>
      </c>
      <c r="F206" s="227" t="s">
        <v>43</v>
      </c>
      <c r="G206" s="213">
        <f>G207+G208</f>
        <v>116.16</v>
      </c>
      <c r="H206" s="213"/>
      <c r="I206" s="25">
        <f t="shared" si="22"/>
        <v>0</v>
      </c>
      <c r="J206" s="213">
        <f>J207+J208+J209</f>
        <v>0</v>
      </c>
      <c r="K206" s="213">
        <f>K207+K208+K209</f>
        <v>0</v>
      </c>
      <c r="L206" s="213">
        <f t="shared" si="23"/>
        <v>0</v>
      </c>
    </row>
    <row r="207" spans="1:12" s="196" customFormat="1" ht="12.75" customHeight="1" hidden="1">
      <c r="A207" s="224" t="s">
        <v>211</v>
      </c>
      <c r="B207" s="226" t="s">
        <v>80</v>
      </c>
      <c r="C207" s="227" t="s">
        <v>24</v>
      </c>
      <c r="D207" s="227" t="s">
        <v>15</v>
      </c>
      <c r="E207" s="227" t="s">
        <v>65</v>
      </c>
      <c r="F207" s="227" t="s">
        <v>132</v>
      </c>
      <c r="G207" s="213">
        <v>0</v>
      </c>
      <c r="H207" s="213"/>
      <c r="I207" s="25">
        <f t="shared" si="22"/>
        <v>0</v>
      </c>
      <c r="J207" s="213">
        <v>0</v>
      </c>
      <c r="K207" s="213">
        <v>0</v>
      </c>
      <c r="L207" s="213">
        <f t="shared" si="23"/>
        <v>0</v>
      </c>
    </row>
    <row r="208" spans="1:12" s="196" customFormat="1" ht="36.75" customHeight="1" hidden="1">
      <c r="A208" s="224" t="s">
        <v>212</v>
      </c>
      <c r="B208" s="226" t="s">
        <v>80</v>
      </c>
      <c r="C208" s="227" t="s">
        <v>24</v>
      </c>
      <c r="D208" s="227" t="s">
        <v>15</v>
      </c>
      <c r="E208" s="227" t="s">
        <v>65</v>
      </c>
      <c r="F208" s="227" t="s">
        <v>133</v>
      </c>
      <c r="G208" s="213">
        <v>116.16</v>
      </c>
      <c r="H208" s="213"/>
      <c r="I208" s="25">
        <f t="shared" si="22"/>
        <v>0</v>
      </c>
      <c r="J208" s="213">
        <v>0</v>
      </c>
      <c r="K208" s="213"/>
      <c r="L208" s="213">
        <f t="shared" si="23"/>
        <v>0</v>
      </c>
    </row>
    <row r="209" spans="1:12" s="196" customFormat="1" ht="28.5" customHeight="1" hidden="1">
      <c r="A209" s="243" t="s">
        <v>245</v>
      </c>
      <c r="B209" s="226" t="s">
        <v>80</v>
      </c>
      <c r="C209" s="226" t="s">
        <v>24</v>
      </c>
      <c r="D209" s="226" t="s">
        <v>15</v>
      </c>
      <c r="E209" s="226" t="s">
        <v>65</v>
      </c>
      <c r="F209" s="226" t="s">
        <v>246</v>
      </c>
      <c r="G209" s="213">
        <v>0</v>
      </c>
      <c r="H209" s="213"/>
      <c r="I209" s="25">
        <f t="shared" si="22"/>
        <v>0</v>
      </c>
      <c r="J209" s="213">
        <v>0</v>
      </c>
      <c r="K209" s="213"/>
      <c r="L209" s="213">
        <f t="shared" si="23"/>
        <v>0</v>
      </c>
    </row>
    <row r="210" spans="1:12" s="196" customFormat="1" ht="14.25" customHeight="1">
      <c r="A210" s="268" t="s">
        <v>237</v>
      </c>
      <c r="B210" s="215"/>
      <c r="C210" s="215" t="s">
        <v>24</v>
      </c>
      <c r="D210" s="215" t="s">
        <v>16</v>
      </c>
      <c r="E210" s="215" t="s">
        <v>393</v>
      </c>
      <c r="F210" s="215" t="s">
        <v>43</v>
      </c>
      <c r="G210" s="208"/>
      <c r="H210" s="208">
        <f>H211</f>
        <v>2523.32</v>
      </c>
      <c r="I210" s="60">
        <f t="shared" si="22"/>
        <v>331.97000000000025</v>
      </c>
      <c r="J210" s="208">
        <f>J211</f>
        <v>2855.2900000000004</v>
      </c>
      <c r="K210" s="213"/>
      <c r="L210" s="213"/>
    </row>
    <row r="211" spans="1:12" s="196" customFormat="1" ht="14.25" customHeight="1">
      <c r="A211" s="267" t="s">
        <v>27</v>
      </c>
      <c r="B211" s="226"/>
      <c r="C211" s="226" t="s">
        <v>24</v>
      </c>
      <c r="D211" s="226" t="s">
        <v>15</v>
      </c>
      <c r="E211" s="226" t="s">
        <v>393</v>
      </c>
      <c r="F211" s="226" t="s">
        <v>43</v>
      </c>
      <c r="G211" s="213"/>
      <c r="H211" s="213">
        <f>H212</f>
        <v>2523.32</v>
      </c>
      <c r="I211" s="25">
        <f t="shared" si="22"/>
        <v>331.97000000000025</v>
      </c>
      <c r="J211" s="213">
        <f>J212</f>
        <v>2855.2900000000004</v>
      </c>
      <c r="K211" s="213"/>
      <c r="L211" s="213"/>
    </row>
    <row r="212" spans="1:12" s="196" customFormat="1" ht="39" customHeight="1">
      <c r="A212" s="230" t="s">
        <v>435</v>
      </c>
      <c r="B212" s="226"/>
      <c r="C212" s="226" t="s">
        <v>24</v>
      </c>
      <c r="D212" s="226" t="s">
        <v>15</v>
      </c>
      <c r="E212" s="226" t="s">
        <v>343</v>
      </c>
      <c r="F212" s="226" t="s">
        <v>43</v>
      </c>
      <c r="G212" s="213"/>
      <c r="H212" s="213">
        <f>H213</f>
        <v>2523.32</v>
      </c>
      <c r="I212" s="25">
        <f t="shared" si="22"/>
        <v>331.97000000000025</v>
      </c>
      <c r="J212" s="213">
        <f>J213</f>
        <v>2855.2900000000004</v>
      </c>
      <c r="K212" s="213"/>
      <c r="L212" s="213"/>
    </row>
    <row r="213" spans="1:12" s="196" customFormat="1" ht="40.5" customHeight="1">
      <c r="A213" s="230" t="s">
        <v>438</v>
      </c>
      <c r="B213" s="226" t="s">
        <v>80</v>
      </c>
      <c r="C213" s="226" t="s">
        <v>24</v>
      </c>
      <c r="D213" s="226" t="s">
        <v>15</v>
      </c>
      <c r="E213" s="226" t="s">
        <v>365</v>
      </c>
      <c r="F213" s="226" t="s">
        <v>43</v>
      </c>
      <c r="G213" s="213"/>
      <c r="H213" s="213">
        <f>H214</f>
        <v>2523.32</v>
      </c>
      <c r="I213" s="25">
        <f t="shared" si="22"/>
        <v>331.97000000000025</v>
      </c>
      <c r="J213" s="213">
        <f>J214</f>
        <v>2855.2900000000004</v>
      </c>
      <c r="K213" s="208">
        <f>L213-J213</f>
        <v>-2653.5700000000006</v>
      </c>
      <c r="L213" s="208">
        <f>L214</f>
        <v>201.72</v>
      </c>
    </row>
    <row r="214" spans="1:12" s="196" customFormat="1" ht="48.75" customHeight="1">
      <c r="A214" s="224" t="s">
        <v>443</v>
      </c>
      <c r="B214" s="226" t="s">
        <v>80</v>
      </c>
      <c r="C214" s="226" t="s">
        <v>24</v>
      </c>
      <c r="D214" s="226" t="s">
        <v>15</v>
      </c>
      <c r="E214" s="226" t="s">
        <v>369</v>
      </c>
      <c r="F214" s="226" t="s">
        <v>43</v>
      </c>
      <c r="G214" s="213"/>
      <c r="H214" s="213">
        <f>H215+H224+H218+H219+H216+H217+H221+H222+H223+H220</f>
        <v>2523.32</v>
      </c>
      <c r="I214" s="25">
        <f t="shared" si="22"/>
        <v>331.97000000000025</v>
      </c>
      <c r="J214" s="213">
        <f>J215+J224+J218+J219+J216+J217+J220+J221+J222</f>
        <v>2855.2900000000004</v>
      </c>
      <c r="K214" s="213">
        <f>L214-J214</f>
        <v>-2653.5700000000006</v>
      </c>
      <c r="L214" s="213">
        <f>L215+L224</f>
        <v>201.72</v>
      </c>
    </row>
    <row r="215" spans="1:12" s="196" customFormat="1" ht="36.75" customHeight="1">
      <c r="A215" s="224" t="s">
        <v>276</v>
      </c>
      <c r="B215" s="226" t="s">
        <v>80</v>
      </c>
      <c r="C215" s="226" t="s">
        <v>24</v>
      </c>
      <c r="D215" s="226" t="s">
        <v>15</v>
      </c>
      <c r="E215" s="226" t="s">
        <v>497</v>
      </c>
      <c r="F215" s="226" t="s">
        <v>133</v>
      </c>
      <c r="G215" s="213"/>
      <c r="H215" s="213">
        <v>682.26</v>
      </c>
      <c r="I215" s="25">
        <f t="shared" si="22"/>
        <v>377.72</v>
      </c>
      <c r="J215" s="213">
        <v>1059.98</v>
      </c>
      <c r="K215" s="213">
        <f>L215-J215</f>
        <v>-868.26</v>
      </c>
      <c r="L215" s="213">
        <v>191.72</v>
      </c>
    </row>
    <row r="216" spans="1:12" s="196" customFormat="1" ht="16.5" customHeight="1">
      <c r="A216" s="224" t="s">
        <v>472</v>
      </c>
      <c r="B216" s="226"/>
      <c r="C216" s="226" t="s">
        <v>24</v>
      </c>
      <c r="D216" s="226" t="s">
        <v>15</v>
      </c>
      <c r="E216" s="226" t="s">
        <v>491</v>
      </c>
      <c r="F216" s="226" t="s">
        <v>473</v>
      </c>
      <c r="G216" s="213"/>
      <c r="H216" s="213">
        <v>63.6</v>
      </c>
      <c r="I216" s="25">
        <f t="shared" si="22"/>
        <v>0</v>
      </c>
      <c r="J216" s="213">
        <v>63.6</v>
      </c>
      <c r="K216" s="213"/>
      <c r="L216" s="213"/>
    </row>
    <row r="217" spans="1:12" s="196" customFormat="1" ht="36.75" customHeight="1">
      <c r="A217" s="224" t="s">
        <v>499</v>
      </c>
      <c r="B217" s="226"/>
      <c r="C217" s="226" t="s">
        <v>24</v>
      </c>
      <c r="D217" s="226" t="s">
        <v>15</v>
      </c>
      <c r="E217" s="226" t="s">
        <v>369</v>
      </c>
      <c r="F217" s="226" t="s">
        <v>500</v>
      </c>
      <c r="G217" s="213"/>
      <c r="H217" s="213">
        <v>1010.46</v>
      </c>
      <c r="I217" s="25">
        <f t="shared" si="22"/>
        <v>-15.860000000000014</v>
      </c>
      <c r="J217" s="213">
        <v>994.6</v>
      </c>
      <c r="K217" s="213"/>
      <c r="L217" s="213"/>
    </row>
    <row r="218" spans="1:12" s="196" customFormat="1" ht="25.5" customHeight="1">
      <c r="A218" s="271" t="s">
        <v>277</v>
      </c>
      <c r="B218" s="226"/>
      <c r="C218" s="226" t="s">
        <v>24</v>
      </c>
      <c r="D218" s="226" t="s">
        <v>15</v>
      </c>
      <c r="E218" s="226" t="s">
        <v>492</v>
      </c>
      <c r="F218" s="270">
        <v>851</v>
      </c>
      <c r="G218" s="213"/>
      <c r="H218" s="213">
        <v>23.8</v>
      </c>
      <c r="I218" s="25">
        <f t="shared" si="22"/>
        <v>-10.63</v>
      </c>
      <c r="J218" s="213">
        <v>13.17</v>
      </c>
      <c r="K218" s="213"/>
      <c r="L218" s="213"/>
    </row>
    <row r="219" spans="1:12" s="196" customFormat="1" ht="15" customHeight="1">
      <c r="A219" s="271" t="s">
        <v>501</v>
      </c>
      <c r="B219" s="226"/>
      <c r="C219" s="226" t="s">
        <v>24</v>
      </c>
      <c r="D219" s="226" t="s">
        <v>15</v>
      </c>
      <c r="E219" s="226" t="s">
        <v>492</v>
      </c>
      <c r="F219" s="270">
        <v>852</v>
      </c>
      <c r="G219" s="213"/>
      <c r="H219" s="213">
        <v>6.2</v>
      </c>
      <c r="I219" s="25">
        <f t="shared" si="22"/>
        <v>-3.27</v>
      </c>
      <c r="J219" s="213">
        <v>2.93</v>
      </c>
      <c r="K219" s="213"/>
      <c r="L219" s="213"/>
    </row>
    <row r="220" spans="1:12" s="196" customFormat="1" ht="15.75" customHeight="1">
      <c r="A220" s="271" t="s">
        <v>502</v>
      </c>
      <c r="B220" s="226"/>
      <c r="C220" s="226" t="s">
        <v>24</v>
      </c>
      <c r="D220" s="226" t="s">
        <v>15</v>
      </c>
      <c r="E220" s="226" t="s">
        <v>492</v>
      </c>
      <c r="F220" s="270" t="s">
        <v>503</v>
      </c>
      <c r="G220" s="213"/>
      <c r="H220" s="213">
        <v>36</v>
      </c>
      <c r="I220" s="25">
        <f t="shared" si="22"/>
        <v>-15.989999999999998</v>
      </c>
      <c r="J220" s="213">
        <v>20.01</v>
      </c>
      <c r="K220" s="213"/>
      <c r="L220" s="213"/>
    </row>
    <row r="221" spans="1:12" s="196" customFormat="1" ht="36.75" customHeight="1">
      <c r="A221" s="271" t="s">
        <v>276</v>
      </c>
      <c r="B221" s="226"/>
      <c r="C221" s="226" t="s">
        <v>24</v>
      </c>
      <c r="D221" s="226" t="s">
        <v>15</v>
      </c>
      <c r="E221" s="226" t="s">
        <v>504</v>
      </c>
      <c r="F221" s="270" t="s">
        <v>133</v>
      </c>
      <c r="G221" s="213"/>
      <c r="H221" s="213">
        <v>666</v>
      </c>
      <c r="I221" s="25">
        <f t="shared" si="22"/>
        <v>0</v>
      </c>
      <c r="J221" s="213">
        <f>400+16+250</f>
        <v>666</v>
      </c>
      <c r="K221" s="213"/>
      <c r="L221" s="213"/>
    </row>
    <row r="222" spans="1:12" s="196" customFormat="1" ht="16.5" customHeight="1">
      <c r="A222" s="271" t="s">
        <v>502</v>
      </c>
      <c r="B222" s="226"/>
      <c r="C222" s="226" t="s">
        <v>24</v>
      </c>
      <c r="D222" s="226" t="s">
        <v>15</v>
      </c>
      <c r="E222" s="226" t="s">
        <v>505</v>
      </c>
      <c r="F222" s="270" t="s">
        <v>133</v>
      </c>
      <c r="G222" s="213"/>
      <c r="H222" s="213">
        <v>0</v>
      </c>
      <c r="I222" s="25">
        <f t="shared" si="22"/>
        <v>25</v>
      </c>
      <c r="J222" s="213">
        <f>J223</f>
        <v>25</v>
      </c>
      <c r="K222" s="213"/>
      <c r="L222" s="213"/>
    </row>
    <row r="223" spans="1:12" s="196" customFormat="1" ht="39.75" customHeight="1">
      <c r="A223" s="271" t="s">
        <v>276</v>
      </c>
      <c r="B223" s="226"/>
      <c r="C223" s="226" t="s">
        <v>24</v>
      </c>
      <c r="D223" s="226" t="s">
        <v>15</v>
      </c>
      <c r="E223" s="226" t="s">
        <v>505</v>
      </c>
      <c r="F223" s="270" t="s">
        <v>133</v>
      </c>
      <c r="G223" s="213"/>
      <c r="H223" s="213">
        <v>25</v>
      </c>
      <c r="I223" s="25">
        <f t="shared" si="22"/>
        <v>0</v>
      </c>
      <c r="J223" s="213">
        <v>25</v>
      </c>
      <c r="K223" s="213"/>
      <c r="L223" s="213"/>
    </row>
    <row r="224" spans="1:12" s="196" customFormat="1" ht="29.25" customHeight="1">
      <c r="A224" s="243" t="s">
        <v>398</v>
      </c>
      <c r="B224" s="226" t="s">
        <v>80</v>
      </c>
      <c r="C224" s="226" t="s">
        <v>24</v>
      </c>
      <c r="D224" s="226" t="s">
        <v>15</v>
      </c>
      <c r="E224" s="226" t="s">
        <v>493</v>
      </c>
      <c r="F224" s="226" t="s">
        <v>246</v>
      </c>
      <c r="G224" s="213"/>
      <c r="H224" s="213">
        <v>10</v>
      </c>
      <c r="I224" s="25">
        <f t="shared" si="22"/>
        <v>0</v>
      </c>
      <c r="J224" s="213">
        <v>10</v>
      </c>
      <c r="K224" s="213">
        <f>L224-J224</f>
        <v>0</v>
      </c>
      <c r="L224" s="213">
        <v>10</v>
      </c>
    </row>
    <row r="225" spans="1:12" s="196" customFormat="1" ht="13.5" customHeight="1" hidden="1">
      <c r="A225" s="229" t="s">
        <v>127</v>
      </c>
      <c r="B225" s="215" t="s">
        <v>80</v>
      </c>
      <c r="C225" s="228" t="s">
        <v>126</v>
      </c>
      <c r="D225" s="228" t="s">
        <v>16</v>
      </c>
      <c r="E225" s="228" t="s">
        <v>42</v>
      </c>
      <c r="F225" s="228" t="s">
        <v>43</v>
      </c>
      <c r="G225" s="208">
        <f>G226</f>
        <v>769.69</v>
      </c>
      <c r="H225" s="208"/>
      <c r="I225" s="25">
        <f t="shared" si="22"/>
        <v>591.07</v>
      </c>
      <c r="J225" s="208">
        <f>J226</f>
        <v>591.07</v>
      </c>
      <c r="K225" s="208">
        <f>K226</f>
        <v>-591.07</v>
      </c>
      <c r="L225" s="213">
        <f>J225+K225</f>
        <v>0</v>
      </c>
    </row>
    <row r="226" spans="1:12" s="196" customFormat="1" ht="19.5" customHeight="1" hidden="1">
      <c r="A226" s="224" t="s">
        <v>201</v>
      </c>
      <c r="B226" s="226" t="s">
        <v>80</v>
      </c>
      <c r="C226" s="227" t="s">
        <v>126</v>
      </c>
      <c r="D226" s="227" t="s">
        <v>23</v>
      </c>
      <c r="E226" s="227" t="s">
        <v>42</v>
      </c>
      <c r="F226" s="227" t="s">
        <v>43</v>
      </c>
      <c r="G226" s="213">
        <f>G227+G231</f>
        <v>769.69</v>
      </c>
      <c r="H226" s="213"/>
      <c r="I226" s="25">
        <f t="shared" si="22"/>
        <v>591.07</v>
      </c>
      <c r="J226" s="213">
        <f>J231+J227</f>
        <v>591.07</v>
      </c>
      <c r="K226" s="213">
        <f>K231+K227</f>
        <v>-591.07</v>
      </c>
      <c r="L226" s="213">
        <f>J226+K226</f>
        <v>0</v>
      </c>
    </row>
    <row r="227" spans="1:12" s="196" customFormat="1" ht="12" customHeight="1" hidden="1">
      <c r="A227" s="234" t="s">
        <v>313</v>
      </c>
      <c r="B227" s="226" t="s">
        <v>80</v>
      </c>
      <c r="C227" s="227" t="s">
        <v>126</v>
      </c>
      <c r="D227" s="227" t="s">
        <v>23</v>
      </c>
      <c r="E227" s="238" t="s">
        <v>307</v>
      </c>
      <c r="F227" s="227" t="s">
        <v>43</v>
      </c>
      <c r="G227" s="213">
        <f aca="true" t="shared" si="26" ref="G227:K229">G228</f>
        <v>0</v>
      </c>
      <c r="H227" s="213"/>
      <c r="I227" s="25">
        <f t="shared" si="22"/>
        <v>591.07</v>
      </c>
      <c r="J227" s="213">
        <f t="shared" si="26"/>
        <v>591.07</v>
      </c>
      <c r="K227" s="213">
        <f t="shared" si="26"/>
        <v>-591.07</v>
      </c>
      <c r="L227" s="213">
        <f>J227+K227</f>
        <v>0</v>
      </c>
    </row>
    <row r="228" spans="1:12" s="196" customFormat="1" ht="11.25" customHeight="1" hidden="1">
      <c r="A228" s="195" t="s">
        <v>321</v>
      </c>
      <c r="B228" s="215" t="s">
        <v>80</v>
      </c>
      <c r="C228" s="228" t="s">
        <v>126</v>
      </c>
      <c r="D228" s="228" t="s">
        <v>23</v>
      </c>
      <c r="E228" s="247" t="s">
        <v>42</v>
      </c>
      <c r="F228" s="228" t="s">
        <v>43</v>
      </c>
      <c r="G228" s="208">
        <f t="shared" si="26"/>
        <v>0</v>
      </c>
      <c r="H228" s="208"/>
      <c r="I228" s="25">
        <f t="shared" si="22"/>
        <v>591.07</v>
      </c>
      <c r="J228" s="208">
        <f t="shared" si="26"/>
        <v>591.07</v>
      </c>
      <c r="K228" s="208">
        <f>L228-J228</f>
        <v>-591.07</v>
      </c>
      <c r="L228" s="208">
        <f>L229</f>
        <v>0</v>
      </c>
    </row>
    <row r="229" spans="1:12" s="196" customFormat="1" ht="15.75" customHeight="1" hidden="1">
      <c r="A229" s="230" t="s">
        <v>327</v>
      </c>
      <c r="B229" s="226" t="s">
        <v>80</v>
      </c>
      <c r="C229" s="227" t="s">
        <v>126</v>
      </c>
      <c r="D229" s="227" t="s">
        <v>23</v>
      </c>
      <c r="E229" s="238" t="s">
        <v>326</v>
      </c>
      <c r="F229" s="227" t="s">
        <v>43</v>
      </c>
      <c r="G229" s="213">
        <f t="shared" si="26"/>
        <v>0</v>
      </c>
      <c r="H229" s="213"/>
      <c r="I229" s="25">
        <f t="shared" si="22"/>
        <v>591.07</v>
      </c>
      <c r="J229" s="213">
        <f t="shared" si="26"/>
        <v>591.07</v>
      </c>
      <c r="K229" s="213">
        <f>L229-J229</f>
        <v>-591.07</v>
      </c>
      <c r="L229" s="213">
        <f>L230</f>
        <v>0</v>
      </c>
    </row>
    <row r="230" spans="1:12" s="196" customFormat="1" ht="12.75" customHeight="1" hidden="1">
      <c r="A230" s="230" t="s">
        <v>211</v>
      </c>
      <c r="B230" s="226" t="s">
        <v>80</v>
      </c>
      <c r="C230" s="227" t="s">
        <v>126</v>
      </c>
      <c r="D230" s="227" t="s">
        <v>23</v>
      </c>
      <c r="E230" s="238" t="s">
        <v>326</v>
      </c>
      <c r="F230" s="227" t="s">
        <v>132</v>
      </c>
      <c r="G230" s="213">
        <v>0</v>
      </c>
      <c r="H230" s="213"/>
      <c r="I230" s="25">
        <f t="shared" si="22"/>
        <v>591.07</v>
      </c>
      <c r="J230" s="213">
        <v>591.07</v>
      </c>
      <c r="K230" s="213">
        <f>L230-J230</f>
        <v>-591.07</v>
      </c>
      <c r="L230" s="213">
        <v>0</v>
      </c>
    </row>
    <row r="231" spans="1:12" s="196" customFormat="1" ht="13.5" customHeight="1" hidden="1">
      <c r="A231" s="224" t="s">
        <v>243</v>
      </c>
      <c r="B231" s="226" t="s">
        <v>80</v>
      </c>
      <c r="C231" s="227" t="s">
        <v>126</v>
      </c>
      <c r="D231" s="227" t="s">
        <v>23</v>
      </c>
      <c r="E231" s="227" t="s">
        <v>242</v>
      </c>
      <c r="F231" s="227" t="s">
        <v>43</v>
      </c>
      <c r="G231" s="213">
        <f aca="true" t="shared" si="27" ref="G231:K232">G232</f>
        <v>769.69</v>
      </c>
      <c r="H231" s="213"/>
      <c r="I231" s="25">
        <f t="shared" si="22"/>
        <v>0</v>
      </c>
      <c r="J231" s="213">
        <f t="shared" si="27"/>
        <v>0</v>
      </c>
      <c r="K231" s="213">
        <f t="shared" si="27"/>
        <v>0</v>
      </c>
      <c r="L231" s="213">
        <f>J231+K231</f>
        <v>0</v>
      </c>
    </row>
    <row r="232" spans="1:12" s="196" customFormat="1" ht="15.75" customHeight="1" hidden="1">
      <c r="A232" s="224" t="s">
        <v>47</v>
      </c>
      <c r="B232" s="226" t="s">
        <v>80</v>
      </c>
      <c r="C232" s="227" t="s">
        <v>126</v>
      </c>
      <c r="D232" s="227" t="s">
        <v>23</v>
      </c>
      <c r="E232" s="227" t="s">
        <v>241</v>
      </c>
      <c r="F232" s="227" t="s">
        <v>43</v>
      </c>
      <c r="G232" s="213">
        <f t="shared" si="27"/>
        <v>769.69</v>
      </c>
      <c r="H232" s="213"/>
      <c r="I232" s="25">
        <f t="shared" si="22"/>
        <v>0</v>
      </c>
      <c r="J232" s="213">
        <f t="shared" si="27"/>
        <v>0</v>
      </c>
      <c r="K232" s="213">
        <f t="shared" si="27"/>
        <v>0</v>
      </c>
      <c r="L232" s="213">
        <f>J232+K232</f>
        <v>0</v>
      </c>
    </row>
    <row r="233" spans="1:12" s="196" customFormat="1" ht="9.75" customHeight="1" hidden="1">
      <c r="A233" s="224" t="s">
        <v>211</v>
      </c>
      <c r="B233" s="226" t="s">
        <v>80</v>
      </c>
      <c r="C233" s="227" t="s">
        <v>126</v>
      </c>
      <c r="D233" s="227" t="s">
        <v>23</v>
      </c>
      <c r="E233" s="227" t="s">
        <v>241</v>
      </c>
      <c r="F233" s="227" t="s">
        <v>132</v>
      </c>
      <c r="G233" s="213">
        <v>769.69</v>
      </c>
      <c r="H233" s="213"/>
      <c r="I233" s="25">
        <f t="shared" si="22"/>
        <v>0</v>
      </c>
      <c r="J233" s="213">
        <v>0</v>
      </c>
      <c r="K233" s="213"/>
      <c r="L233" s="213">
        <f>J233+K233</f>
        <v>0</v>
      </c>
    </row>
    <row r="234" spans="1:12" s="196" customFormat="1" ht="12.75" customHeight="1">
      <c r="A234" s="273" t="s">
        <v>448</v>
      </c>
      <c r="B234" s="226"/>
      <c r="C234" s="275" t="s">
        <v>446</v>
      </c>
      <c r="D234" s="275" t="s">
        <v>16</v>
      </c>
      <c r="E234" s="275" t="s">
        <v>393</v>
      </c>
      <c r="F234" s="275" t="s">
        <v>43</v>
      </c>
      <c r="G234" s="213"/>
      <c r="H234" s="208">
        <f>H235</f>
        <v>72</v>
      </c>
      <c r="I234" s="60">
        <f t="shared" si="22"/>
        <v>0</v>
      </c>
      <c r="J234" s="208">
        <f>J235</f>
        <v>72</v>
      </c>
      <c r="K234" s="213"/>
      <c r="L234" s="213"/>
    </row>
    <row r="235" spans="1:12" s="196" customFormat="1" ht="12.75" customHeight="1">
      <c r="A235" s="5" t="s">
        <v>445</v>
      </c>
      <c r="B235" s="226"/>
      <c r="C235" s="276" t="s">
        <v>446</v>
      </c>
      <c r="D235" s="276" t="s">
        <v>15</v>
      </c>
      <c r="E235" s="276" t="s">
        <v>393</v>
      </c>
      <c r="F235" s="276" t="s">
        <v>43</v>
      </c>
      <c r="G235" s="213"/>
      <c r="H235" s="213">
        <f>H236</f>
        <v>72</v>
      </c>
      <c r="I235" s="25">
        <f t="shared" si="22"/>
        <v>0</v>
      </c>
      <c r="J235" s="213">
        <f>J236</f>
        <v>72</v>
      </c>
      <c r="K235" s="213"/>
      <c r="L235" s="213"/>
    </row>
    <row r="236" spans="1:12" s="196" customFormat="1" ht="12.75" customHeight="1">
      <c r="A236" s="272" t="s">
        <v>422</v>
      </c>
      <c r="B236" s="226"/>
      <c r="C236" s="276" t="s">
        <v>446</v>
      </c>
      <c r="D236" s="276" t="s">
        <v>15</v>
      </c>
      <c r="E236" s="276" t="s">
        <v>449</v>
      </c>
      <c r="F236" s="276" t="s">
        <v>43</v>
      </c>
      <c r="G236" s="213"/>
      <c r="H236" s="213">
        <f>H237</f>
        <v>72</v>
      </c>
      <c r="I236" s="25">
        <f t="shared" si="22"/>
        <v>0</v>
      </c>
      <c r="J236" s="213">
        <f>J237</f>
        <v>72</v>
      </c>
      <c r="K236" s="213"/>
      <c r="L236" s="213"/>
    </row>
    <row r="237" spans="1:12" s="196" customFormat="1" ht="12.75" customHeight="1">
      <c r="A237" s="5" t="s">
        <v>450</v>
      </c>
      <c r="B237" s="226"/>
      <c r="C237" s="276" t="s">
        <v>446</v>
      </c>
      <c r="D237" s="276" t="s">
        <v>15</v>
      </c>
      <c r="E237" s="276" t="s">
        <v>449</v>
      </c>
      <c r="F237" s="276" t="s">
        <v>451</v>
      </c>
      <c r="G237" s="213"/>
      <c r="H237" s="213">
        <v>72</v>
      </c>
      <c r="I237" s="25">
        <f t="shared" si="22"/>
        <v>0</v>
      </c>
      <c r="J237" s="213">
        <v>72</v>
      </c>
      <c r="K237" s="213"/>
      <c r="L237" s="213"/>
    </row>
    <row r="238" spans="1:12" s="196" customFormat="1" ht="12.75" customHeight="1">
      <c r="A238" s="266" t="s">
        <v>127</v>
      </c>
      <c r="B238" s="215"/>
      <c r="C238" s="228" t="s">
        <v>126</v>
      </c>
      <c r="D238" s="228" t="s">
        <v>16</v>
      </c>
      <c r="E238" s="228" t="s">
        <v>393</v>
      </c>
      <c r="F238" s="228" t="s">
        <v>43</v>
      </c>
      <c r="G238" s="208"/>
      <c r="H238" s="208">
        <f>H239</f>
        <v>2077.95</v>
      </c>
      <c r="I238" s="60">
        <f t="shared" si="22"/>
        <v>745.3500000000004</v>
      </c>
      <c r="J238" s="208">
        <f>J239</f>
        <v>2823.3</v>
      </c>
      <c r="K238" s="213"/>
      <c r="L238" s="213"/>
    </row>
    <row r="239" spans="1:12" s="196" customFormat="1" ht="12.75" customHeight="1">
      <c r="A239" s="224" t="s">
        <v>431</v>
      </c>
      <c r="B239" s="226"/>
      <c r="C239" s="227" t="s">
        <v>126</v>
      </c>
      <c r="D239" s="227" t="s">
        <v>23</v>
      </c>
      <c r="E239" s="227" t="s">
        <v>393</v>
      </c>
      <c r="F239" s="227" t="s">
        <v>43</v>
      </c>
      <c r="G239" s="213"/>
      <c r="H239" s="213">
        <f>H240</f>
        <v>2077.95</v>
      </c>
      <c r="I239" s="25">
        <f t="shared" si="22"/>
        <v>745.3500000000004</v>
      </c>
      <c r="J239" s="213">
        <f>J240</f>
        <v>2823.3</v>
      </c>
      <c r="K239" s="213"/>
      <c r="L239" s="213"/>
    </row>
    <row r="240" spans="1:12" s="196" customFormat="1" ht="39.75" customHeight="1">
      <c r="A240" s="230" t="s">
        <v>435</v>
      </c>
      <c r="B240" s="226"/>
      <c r="C240" s="227" t="s">
        <v>126</v>
      </c>
      <c r="D240" s="227" t="s">
        <v>23</v>
      </c>
      <c r="E240" s="227" t="s">
        <v>343</v>
      </c>
      <c r="F240" s="227" t="s">
        <v>43</v>
      </c>
      <c r="G240" s="213"/>
      <c r="H240" s="213">
        <f>H241</f>
        <v>2077.95</v>
      </c>
      <c r="I240" s="25">
        <f t="shared" si="22"/>
        <v>745.3500000000004</v>
      </c>
      <c r="J240" s="213">
        <f>J241</f>
        <v>2823.3</v>
      </c>
      <c r="K240" s="213"/>
      <c r="L240" s="213"/>
    </row>
    <row r="241" spans="1:12" s="196" customFormat="1" ht="42" customHeight="1">
      <c r="A241" s="230" t="s">
        <v>438</v>
      </c>
      <c r="B241" s="226" t="s">
        <v>80</v>
      </c>
      <c r="C241" s="226" t="s">
        <v>126</v>
      </c>
      <c r="D241" s="226" t="s">
        <v>23</v>
      </c>
      <c r="E241" s="226" t="s">
        <v>365</v>
      </c>
      <c r="F241" s="226" t="s">
        <v>43</v>
      </c>
      <c r="G241" s="213"/>
      <c r="H241" s="213">
        <f>H242+H251+H245+H248</f>
        <v>2077.95</v>
      </c>
      <c r="I241" s="25">
        <f t="shared" si="22"/>
        <v>745.3500000000004</v>
      </c>
      <c r="J241" s="213">
        <f>J242+J251+J245+J248</f>
        <v>2823.3</v>
      </c>
      <c r="K241" s="208">
        <f>L241-J241</f>
        <v>-1963.5100000000002</v>
      </c>
      <c r="L241" s="208">
        <f>L263</f>
        <v>859.79</v>
      </c>
    </row>
    <row r="242" spans="1:12" s="196" customFormat="1" ht="27.75" customHeight="1">
      <c r="A242" s="230" t="s">
        <v>424</v>
      </c>
      <c r="B242" s="226"/>
      <c r="C242" s="226" t="s">
        <v>126</v>
      </c>
      <c r="D242" s="226" t="s">
        <v>23</v>
      </c>
      <c r="E242" s="226" t="s">
        <v>367</v>
      </c>
      <c r="F242" s="226" t="s">
        <v>43</v>
      </c>
      <c r="G242" s="213"/>
      <c r="H242" s="213">
        <f>H243+H244</f>
        <v>104.5</v>
      </c>
      <c r="I242" s="25">
        <f t="shared" si="22"/>
        <v>0</v>
      </c>
      <c r="J242" s="213">
        <f>J243+J244</f>
        <v>104.5</v>
      </c>
      <c r="K242" s="208"/>
      <c r="L242" s="208"/>
    </row>
    <row r="243" spans="1:12" s="196" customFormat="1" ht="30" customHeight="1">
      <c r="A243" s="230" t="s">
        <v>391</v>
      </c>
      <c r="B243" s="226"/>
      <c r="C243" s="226" t="s">
        <v>126</v>
      </c>
      <c r="D243" s="226" t="s">
        <v>23</v>
      </c>
      <c r="E243" s="226" t="s">
        <v>494</v>
      </c>
      <c r="F243" s="226" t="s">
        <v>132</v>
      </c>
      <c r="G243" s="213"/>
      <c r="H243" s="213">
        <v>80.26</v>
      </c>
      <c r="I243" s="25">
        <f t="shared" si="22"/>
        <v>0</v>
      </c>
      <c r="J243" s="213">
        <v>80.26</v>
      </c>
      <c r="K243" s="208"/>
      <c r="L243" s="208"/>
    </row>
    <row r="244" spans="1:12" s="196" customFormat="1" ht="51.75" customHeight="1">
      <c r="A244" s="230" t="s">
        <v>389</v>
      </c>
      <c r="B244" s="226"/>
      <c r="C244" s="226" t="s">
        <v>126</v>
      </c>
      <c r="D244" s="226" t="s">
        <v>23</v>
      </c>
      <c r="E244" s="226" t="s">
        <v>494</v>
      </c>
      <c r="F244" s="226" t="s">
        <v>387</v>
      </c>
      <c r="G244" s="213"/>
      <c r="H244" s="213">
        <v>24.24</v>
      </c>
      <c r="I244" s="25">
        <f t="shared" si="22"/>
        <v>0</v>
      </c>
      <c r="J244" s="213">
        <v>24.24</v>
      </c>
      <c r="K244" s="208"/>
      <c r="L244" s="208"/>
    </row>
    <row r="245" spans="1:12" s="196" customFormat="1" ht="52.5" customHeight="1">
      <c r="A245" s="230" t="s">
        <v>441</v>
      </c>
      <c r="B245" s="226"/>
      <c r="C245" s="226" t="s">
        <v>126</v>
      </c>
      <c r="D245" s="226" t="s">
        <v>23</v>
      </c>
      <c r="E245" s="226" t="s">
        <v>453</v>
      </c>
      <c r="F245" s="226" t="s">
        <v>43</v>
      </c>
      <c r="G245" s="213"/>
      <c r="H245" s="213">
        <f>H246+H247</f>
        <v>108.66</v>
      </c>
      <c r="I245" s="25">
        <f t="shared" si="22"/>
        <v>0</v>
      </c>
      <c r="J245" s="213">
        <f>J246+J247</f>
        <v>108.66</v>
      </c>
      <c r="K245" s="208"/>
      <c r="L245" s="208"/>
    </row>
    <row r="246" spans="1:12" s="196" customFormat="1" ht="27.75" customHeight="1">
      <c r="A246" s="230" t="s">
        <v>391</v>
      </c>
      <c r="B246" s="226"/>
      <c r="C246" s="226" t="s">
        <v>126</v>
      </c>
      <c r="D246" s="226" t="s">
        <v>23</v>
      </c>
      <c r="E246" s="226" t="s">
        <v>453</v>
      </c>
      <c r="F246" s="226" t="s">
        <v>132</v>
      </c>
      <c r="G246" s="213"/>
      <c r="H246" s="213">
        <v>83.46</v>
      </c>
      <c r="I246" s="25">
        <f t="shared" si="22"/>
        <v>0</v>
      </c>
      <c r="J246" s="213">
        <v>83.46</v>
      </c>
      <c r="K246" s="208"/>
      <c r="L246" s="208"/>
    </row>
    <row r="247" spans="1:12" s="196" customFormat="1" ht="52.5" customHeight="1">
      <c r="A247" s="230" t="s">
        <v>389</v>
      </c>
      <c r="B247" s="226"/>
      <c r="C247" s="226" t="s">
        <v>126</v>
      </c>
      <c r="D247" s="226" t="s">
        <v>23</v>
      </c>
      <c r="E247" s="226" t="s">
        <v>453</v>
      </c>
      <c r="F247" s="226" t="s">
        <v>387</v>
      </c>
      <c r="G247" s="213"/>
      <c r="H247" s="213">
        <v>25.2</v>
      </c>
      <c r="I247" s="25">
        <f t="shared" si="22"/>
        <v>0</v>
      </c>
      <c r="J247" s="213">
        <v>25.2</v>
      </c>
      <c r="K247" s="208"/>
      <c r="L247" s="208"/>
    </row>
    <row r="248" spans="1:12" s="196" customFormat="1" ht="32.25" customHeight="1">
      <c r="A248" s="230" t="s">
        <v>424</v>
      </c>
      <c r="B248" s="226"/>
      <c r="C248" s="226" t="s">
        <v>126</v>
      </c>
      <c r="D248" s="226" t="s">
        <v>23</v>
      </c>
      <c r="E248" s="226" t="s">
        <v>369</v>
      </c>
      <c r="F248" s="226" t="s">
        <v>43</v>
      </c>
      <c r="G248" s="213"/>
      <c r="H248" s="213">
        <f>H249+H250</f>
        <v>1078.59</v>
      </c>
      <c r="I248" s="25">
        <f t="shared" si="22"/>
        <v>17.549999999999955</v>
      </c>
      <c r="J248" s="213">
        <f>J249+J250</f>
        <v>1096.1399999999999</v>
      </c>
      <c r="K248" s="208"/>
      <c r="L248" s="208"/>
    </row>
    <row r="249" spans="1:12" s="196" customFormat="1" ht="27.75" customHeight="1">
      <c r="A249" s="230" t="s">
        <v>391</v>
      </c>
      <c r="B249" s="226"/>
      <c r="C249" s="226" t="s">
        <v>126</v>
      </c>
      <c r="D249" s="226" t="s">
        <v>23</v>
      </c>
      <c r="E249" s="226" t="s">
        <v>495</v>
      </c>
      <c r="F249" s="226" t="s">
        <v>132</v>
      </c>
      <c r="G249" s="213"/>
      <c r="H249" s="213">
        <v>822.75</v>
      </c>
      <c r="I249" s="25">
        <f t="shared" si="22"/>
        <v>0</v>
      </c>
      <c r="J249" s="213">
        <f>855.15-32.4</f>
        <v>822.75</v>
      </c>
      <c r="K249" s="208"/>
      <c r="L249" s="208"/>
    </row>
    <row r="250" spans="1:12" s="196" customFormat="1" ht="52.5" customHeight="1">
      <c r="A250" s="230" t="s">
        <v>389</v>
      </c>
      <c r="B250" s="226"/>
      <c r="C250" s="226" t="s">
        <v>126</v>
      </c>
      <c r="D250" s="226" t="s">
        <v>23</v>
      </c>
      <c r="E250" s="226" t="s">
        <v>495</v>
      </c>
      <c r="F250" s="226" t="s">
        <v>387</v>
      </c>
      <c r="G250" s="213"/>
      <c r="H250" s="213">
        <v>255.84</v>
      </c>
      <c r="I250" s="25">
        <f t="shared" si="22"/>
        <v>17.549999999999983</v>
      </c>
      <c r="J250" s="213">
        <v>273.39</v>
      </c>
      <c r="K250" s="208"/>
      <c r="L250" s="208"/>
    </row>
    <row r="251" spans="1:13" s="196" customFormat="1" ht="52.5" customHeight="1">
      <c r="A251" s="230" t="s">
        <v>441</v>
      </c>
      <c r="B251" s="226"/>
      <c r="C251" s="226" t="s">
        <v>126</v>
      </c>
      <c r="D251" s="226" t="s">
        <v>23</v>
      </c>
      <c r="E251" s="226" t="s">
        <v>479</v>
      </c>
      <c r="F251" s="226" t="s">
        <v>43</v>
      </c>
      <c r="G251" s="213"/>
      <c r="H251" s="213">
        <f>H252+H253</f>
        <v>786.2</v>
      </c>
      <c r="I251" s="25">
        <f t="shared" si="22"/>
        <v>727.8</v>
      </c>
      <c r="J251" s="213">
        <f>J252+J253</f>
        <v>1514</v>
      </c>
      <c r="K251" s="208"/>
      <c r="L251" s="208"/>
      <c r="M251" s="296"/>
    </row>
    <row r="252" spans="1:13" s="196" customFormat="1" ht="30" customHeight="1">
      <c r="A252" s="230" t="s">
        <v>391</v>
      </c>
      <c r="B252" s="226"/>
      <c r="C252" s="226" t="s">
        <v>126</v>
      </c>
      <c r="D252" s="226" t="s">
        <v>23</v>
      </c>
      <c r="E252" s="226" t="s">
        <v>479</v>
      </c>
      <c r="F252" s="226" t="s">
        <v>132</v>
      </c>
      <c r="G252" s="213"/>
      <c r="H252" s="213">
        <v>524.47</v>
      </c>
      <c r="I252" s="25">
        <f t="shared" si="22"/>
        <v>635.9100000000001</v>
      </c>
      <c r="J252" s="213">
        <v>1160.38</v>
      </c>
      <c r="K252" s="208"/>
      <c r="L252" s="208"/>
      <c r="M252" s="296"/>
    </row>
    <row r="253" spans="1:13" s="196" customFormat="1" ht="52.5" customHeight="1">
      <c r="A253" s="230" t="s">
        <v>389</v>
      </c>
      <c r="B253" s="226"/>
      <c r="C253" s="226" t="s">
        <v>126</v>
      </c>
      <c r="D253" s="226" t="s">
        <v>23</v>
      </c>
      <c r="E253" s="226" t="s">
        <v>479</v>
      </c>
      <c r="F253" s="226" t="s">
        <v>387</v>
      </c>
      <c r="G253" s="213"/>
      <c r="H253" s="213">
        <v>261.73</v>
      </c>
      <c r="I253" s="25">
        <f t="shared" si="22"/>
        <v>91.88999999999999</v>
      </c>
      <c r="J253" s="213">
        <v>353.62</v>
      </c>
      <c r="K253" s="208"/>
      <c r="L253" s="208"/>
      <c r="M253" s="296"/>
    </row>
    <row r="254" spans="1:12" s="196" customFormat="1" ht="8.25" customHeight="1" hidden="1">
      <c r="A254" s="230" t="s">
        <v>441</v>
      </c>
      <c r="B254" s="226" t="s">
        <v>80</v>
      </c>
      <c r="C254" s="226" t="s">
        <v>126</v>
      </c>
      <c r="D254" s="226" t="s">
        <v>23</v>
      </c>
      <c r="E254" s="226" t="s">
        <v>371</v>
      </c>
      <c r="F254" s="226" t="s">
        <v>43</v>
      </c>
      <c r="G254" s="213"/>
      <c r="H254" s="213">
        <f>H255+H256+H259+H260</f>
        <v>0</v>
      </c>
      <c r="I254" s="25">
        <f t="shared" si="22"/>
        <v>0</v>
      </c>
      <c r="J254" s="213">
        <f>J255+J256+J257+J258+J259+J260+J261+J262</f>
        <v>0</v>
      </c>
      <c r="K254" s="208"/>
      <c r="L254" s="208"/>
    </row>
    <row r="255" spans="1:12" s="196" customFormat="1" ht="17.25" customHeight="1" hidden="1">
      <c r="A255" s="230" t="s">
        <v>391</v>
      </c>
      <c r="B255" s="226" t="s">
        <v>80</v>
      </c>
      <c r="C255" s="226" t="s">
        <v>126</v>
      </c>
      <c r="D255" s="226" t="s">
        <v>23</v>
      </c>
      <c r="E255" s="226" t="s">
        <v>371</v>
      </c>
      <c r="F255" s="226" t="s">
        <v>132</v>
      </c>
      <c r="G255" s="213"/>
      <c r="H255" s="213">
        <v>0</v>
      </c>
      <c r="I255" s="25">
        <f t="shared" si="22"/>
        <v>0</v>
      </c>
      <c r="J255" s="213">
        <v>0</v>
      </c>
      <c r="K255" s="208"/>
      <c r="L255" s="208"/>
    </row>
    <row r="256" spans="1:12" s="196" customFormat="1" ht="13.5" customHeight="1" hidden="1">
      <c r="A256" s="210" t="s">
        <v>389</v>
      </c>
      <c r="B256" s="226" t="s">
        <v>80</v>
      </c>
      <c r="C256" s="227" t="s">
        <v>126</v>
      </c>
      <c r="D256" s="227" t="s">
        <v>23</v>
      </c>
      <c r="E256" s="226" t="s">
        <v>371</v>
      </c>
      <c r="F256" s="227" t="s">
        <v>387</v>
      </c>
      <c r="G256" s="213"/>
      <c r="H256" s="213">
        <v>0</v>
      </c>
      <c r="I256" s="25">
        <f t="shared" si="22"/>
        <v>0</v>
      </c>
      <c r="J256" s="213">
        <v>0</v>
      </c>
      <c r="K256" s="208"/>
      <c r="L256" s="208"/>
    </row>
    <row r="257" spans="1:12" s="196" customFormat="1" ht="15" customHeight="1" hidden="1">
      <c r="A257" s="277" t="s">
        <v>391</v>
      </c>
      <c r="B257" s="226"/>
      <c r="C257" s="270" t="s">
        <v>126</v>
      </c>
      <c r="D257" s="270" t="s">
        <v>23</v>
      </c>
      <c r="E257" s="270" t="s">
        <v>452</v>
      </c>
      <c r="F257" s="276" t="s">
        <v>132</v>
      </c>
      <c r="G257" s="213"/>
      <c r="H257" s="213">
        <v>0</v>
      </c>
      <c r="I257" s="25">
        <f t="shared" si="22"/>
        <v>0</v>
      </c>
      <c r="J257" s="213">
        <v>0</v>
      </c>
      <c r="K257" s="208"/>
      <c r="L257" s="208"/>
    </row>
    <row r="258" spans="1:12" s="196" customFormat="1" ht="10.5" customHeight="1" hidden="1">
      <c r="A258" s="272" t="s">
        <v>389</v>
      </c>
      <c r="B258" s="226"/>
      <c r="C258" s="276" t="s">
        <v>126</v>
      </c>
      <c r="D258" s="276" t="s">
        <v>23</v>
      </c>
      <c r="E258" s="270" t="s">
        <v>452</v>
      </c>
      <c r="F258" s="276" t="s">
        <v>387</v>
      </c>
      <c r="G258" s="213"/>
      <c r="H258" s="213">
        <v>0</v>
      </c>
      <c r="I258" s="25">
        <f t="shared" si="22"/>
        <v>0</v>
      </c>
      <c r="J258" s="213">
        <v>0</v>
      </c>
      <c r="K258" s="208"/>
      <c r="L258" s="208"/>
    </row>
    <row r="259" spans="1:12" s="196" customFormat="1" ht="14.25" customHeight="1" hidden="1">
      <c r="A259" s="230" t="s">
        <v>466</v>
      </c>
      <c r="B259" s="226"/>
      <c r="C259" s="276" t="s">
        <v>126</v>
      </c>
      <c r="D259" s="276" t="s">
        <v>23</v>
      </c>
      <c r="E259" s="270" t="s">
        <v>371</v>
      </c>
      <c r="F259" s="276" t="s">
        <v>464</v>
      </c>
      <c r="G259" s="213"/>
      <c r="H259" s="213">
        <v>0</v>
      </c>
      <c r="I259" s="25">
        <f t="shared" si="22"/>
        <v>0</v>
      </c>
      <c r="J259" s="213">
        <v>0</v>
      </c>
      <c r="K259" s="208"/>
      <c r="L259" s="208"/>
    </row>
    <row r="260" spans="1:12" s="196" customFormat="1" ht="14.25" customHeight="1" hidden="1">
      <c r="A260" s="210" t="s">
        <v>467</v>
      </c>
      <c r="B260" s="226"/>
      <c r="C260" s="276" t="s">
        <v>126</v>
      </c>
      <c r="D260" s="276" t="s">
        <v>23</v>
      </c>
      <c r="E260" s="270" t="s">
        <v>371</v>
      </c>
      <c r="F260" s="276" t="s">
        <v>465</v>
      </c>
      <c r="G260" s="213"/>
      <c r="H260" s="213">
        <v>0</v>
      </c>
      <c r="I260" s="25">
        <f t="shared" si="22"/>
        <v>0</v>
      </c>
      <c r="J260" s="213">
        <v>0</v>
      </c>
      <c r="K260" s="208"/>
      <c r="L260" s="208"/>
    </row>
    <row r="261" spans="1:12" s="196" customFormat="1" ht="17.25" customHeight="1" hidden="1">
      <c r="A261" s="230" t="s">
        <v>466</v>
      </c>
      <c r="B261" s="226"/>
      <c r="C261" s="276" t="s">
        <v>126</v>
      </c>
      <c r="D261" s="276" t="s">
        <v>23</v>
      </c>
      <c r="E261" s="270" t="s">
        <v>452</v>
      </c>
      <c r="F261" s="276" t="s">
        <v>464</v>
      </c>
      <c r="G261" s="213"/>
      <c r="H261" s="213">
        <v>0</v>
      </c>
      <c r="I261" s="25">
        <f t="shared" si="22"/>
        <v>0</v>
      </c>
      <c r="J261" s="213">
        <v>0</v>
      </c>
      <c r="K261" s="208"/>
      <c r="L261" s="208"/>
    </row>
    <row r="262" spans="1:12" s="196" customFormat="1" ht="14.25" customHeight="1" hidden="1">
      <c r="A262" s="210" t="s">
        <v>467</v>
      </c>
      <c r="B262" s="226"/>
      <c r="C262" s="276" t="s">
        <v>126</v>
      </c>
      <c r="D262" s="276" t="s">
        <v>23</v>
      </c>
      <c r="E262" s="270" t="s">
        <v>452</v>
      </c>
      <c r="F262" s="276" t="s">
        <v>465</v>
      </c>
      <c r="G262" s="213"/>
      <c r="H262" s="213">
        <v>0</v>
      </c>
      <c r="I262" s="25">
        <f t="shared" si="22"/>
        <v>0</v>
      </c>
      <c r="J262" s="213">
        <v>0</v>
      </c>
      <c r="K262" s="208"/>
      <c r="L262" s="208"/>
    </row>
    <row r="263" spans="1:12" s="196" customFormat="1" ht="21.75" customHeight="1" hidden="1">
      <c r="A263" s="230" t="s">
        <v>441</v>
      </c>
      <c r="B263" s="226" t="s">
        <v>80</v>
      </c>
      <c r="C263" s="226" t="s">
        <v>126</v>
      </c>
      <c r="D263" s="226" t="s">
        <v>23</v>
      </c>
      <c r="E263" s="226" t="s">
        <v>371</v>
      </c>
      <c r="F263" s="226" t="s">
        <v>43</v>
      </c>
      <c r="G263" s="213"/>
      <c r="H263" s="213">
        <f>H264+H265+H266+H267</f>
        <v>0</v>
      </c>
      <c r="I263" s="25">
        <f t="shared" si="22"/>
        <v>0</v>
      </c>
      <c r="J263" s="213">
        <f>J264+J265+J266+J267</f>
        <v>0</v>
      </c>
      <c r="K263" s="213">
        <f>L263-J263</f>
        <v>859.79</v>
      </c>
      <c r="L263" s="213">
        <f>L264+L265</f>
        <v>859.79</v>
      </c>
    </row>
    <row r="264" spans="1:12" s="196" customFormat="1" ht="20.25" customHeight="1" hidden="1">
      <c r="A264" s="230" t="s">
        <v>391</v>
      </c>
      <c r="B264" s="226" t="s">
        <v>80</v>
      </c>
      <c r="C264" s="226" t="s">
        <v>126</v>
      </c>
      <c r="D264" s="226" t="s">
        <v>23</v>
      </c>
      <c r="E264" s="226" t="s">
        <v>413</v>
      </c>
      <c r="F264" s="226" t="s">
        <v>132</v>
      </c>
      <c r="G264" s="213"/>
      <c r="H264" s="213">
        <v>0</v>
      </c>
      <c r="I264" s="25">
        <f t="shared" si="22"/>
        <v>0</v>
      </c>
      <c r="J264" s="213">
        <v>0</v>
      </c>
      <c r="K264" s="213">
        <f>L264-J264</f>
        <v>600.11</v>
      </c>
      <c r="L264" s="213">
        <v>600.11</v>
      </c>
    </row>
    <row r="265" spans="1:12" s="196" customFormat="1" ht="18.75" customHeight="1" hidden="1">
      <c r="A265" s="210" t="s">
        <v>389</v>
      </c>
      <c r="B265" s="226" t="s">
        <v>80</v>
      </c>
      <c r="C265" s="227" t="s">
        <v>126</v>
      </c>
      <c r="D265" s="227" t="s">
        <v>23</v>
      </c>
      <c r="E265" s="226" t="s">
        <v>413</v>
      </c>
      <c r="F265" s="227" t="s">
        <v>387</v>
      </c>
      <c r="G265" s="213"/>
      <c r="H265" s="213">
        <v>0</v>
      </c>
      <c r="I265" s="25">
        <f t="shared" si="22"/>
        <v>0</v>
      </c>
      <c r="J265" s="213">
        <v>0</v>
      </c>
      <c r="K265" s="213">
        <f>L265-J265</f>
        <v>259.68</v>
      </c>
      <c r="L265" s="213">
        <v>259.68</v>
      </c>
    </row>
    <row r="266" spans="1:12" s="196" customFormat="1" ht="15.75" customHeight="1" hidden="1">
      <c r="A266" s="277" t="s">
        <v>391</v>
      </c>
      <c r="B266" s="226"/>
      <c r="C266" s="270" t="s">
        <v>126</v>
      </c>
      <c r="D266" s="270" t="s">
        <v>23</v>
      </c>
      <c r="E266" s="270" t="s">
        <v>453</v>
      </c>
      <c r="F266" s="276" t="s">
        <v>132</v>
      </c>
      <c r="G266" s="213"/>
      <c r="H266" s="213">
        <v>0</v>
      </c>
      <c r="I266" s="25">
        <f t="shared" si="22"/>
        <v>0</v>
      </c>
      <c r="J266" s="213">
        <v>0</v>
      </c>
      <c r="K266" s="213"/>
      <c r="L266" s="213"/>
    </row>
    <row r="267" spans="1:12" s="196" customFormat="1" ht="21" customHeight="1" hidden="1">
      <c r="A267" s="272" t="s">
        <v>389</v>
      </c>
      <c r="B267" s="226"/>
      <c r="C267" s="276" t="s">
        <v>126</v>
      </c>
      <c r="D267" s="276" t="s">
        <v>23</v>
      </c>
      <c r="E267" s="270" t="s">
        <v>453</v>
      </c>
      <c r="F267" s="276" t="s">
        <v>387</v>
      </c>
      <c r="G267" s="213"/>
      <c r="H267" s="213">
        <v>0</v>
      </c>
      <c r="I267" s="25">
        <f t="shared" si="22"/>
        <v>0</v>
      </c>
      <c r="J267" s="213">
        <v>0</v>
      </c>
      <c r="K267" s="213"/>
      <c r="L267" s="213"/>
    </row>
    <row r="268" spans="1:13" ht="12.75" customHeight="1">
      <c r="A268" s="81" t="s">
        <v>28</v>
      </c>
      <c r="B268" s="68"/>
      <c r="C268" s="68"/>
      <c r="D268" s="68"/>
      <c r="E268" s="68"/>
      <c r="F268" s="68"/>
      <c r="G268" s="60">
        <f>G225+G183+G159+G117+G108+G100+G9+G85</f>
        <v>4279.68</v>
      </c>
      <c r="H268" s="60">
        <f>H8</f>
        <v>7474.9800000000005</v>
      </c>
      <c r="I268" s="60">
        <f t="shared" si="22"/>
        <v>1012.5500000000002</v>
      </c>
      <c r="J268" s="60">
        <f>J8</f>
        <v>8487.53</v>
      </c>
      <c r="K268" s="60">
        <f>L268-J268</f>
        <v>-5034.110000000001</v>
      </c>
      <c r="L268" s="60">
        <f>L8</f>
        <v>3453.4199999999996</v>
      </c>
      <c r="M268" s="104"/>
    </row>
  </sheetData>
  <sheetProtection/>
  <mergeCells count="14">
    <mergeCell ref="A1:E1"/>
    <mergeCell ref="F1:L1"/>
    <mergeCell ref="A2:L2"/>
    <mergeCell ref="A4:A5"/>
    <mergeCell ref="B4:B5"/>
    <mergeCell ref="C4:C5"/>
    <mergeCell ref="D4:D5"/>
    <mergeCell ref="E4:E5"/>
    <mergeCell ref="F4:F5"/>
    <mergeCell ref="K4:K5"/>
    <mergeCell ref="L4:L5"/>
    <mergeCell ref="M2:O2"/>
    <mergeCell ref="M7:M35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R269"/>
  <sheetViews>
    <sheetView tabSelected="1" view="pageBreakPreview" zoomScaleSheetLayoutView="100" zoomScalePageLayoutView="0" workbookViewId="0" topLeftCell="A76">
      <selection activeCell="H269" sqref="H269"/>
    </sheetView>
  </sheetViews>
  <sheetFormatPr defaultColWidth="9.00390625" defaultRowHeight="12.75"/>
  <cols>
    <col min="1" max="1" width="52.125" style="0" customWidth="1"/>
    <col min="2" max="3" width="5.375" style="0" customWidth="1"/>
    <col min="4" max="4" width="4.75390625" style="0" customWidth="1"/>
    <col min="5" max="5" width="11.125" style="0" customWidth="1"/>
    <col min="6" max="6" width="4.875" style="0" customWidth="1"/>
    <col min="7" max="7" width="11.125" style="0" hidden="1" customWidth="1"/>
    <col min="8" max="8" width="9.25390625" style="0" customWidth="1"/>
    <col min="10" max="10" width="10.875" style="15" customWidth="1"/>
    <col min="11" max="11" width="11.75390625" style="0" hidden="1" customWidth="1"/>
    <col min="12" max="12" width="9.625" style="15" hidden="1" customWidth="1"/>
    <col min="13" max="13" width="16.25390625" style="0" customWidth="1"/>
  </cols>
  <sheetData>
    <row r="1" spans="1:14" ht="71.25" customHeight="1">
      <c r="A1" s="322"/>
      <c r="B1" s="322"/>
      <c r="C1" s="322"/>
      <c r="D1" s="322"/>
      <c r="E1" s="322"/>
      <c r="F1" s="298" t="s">
        <v>522</v>
      </c>
      <c r="G1" s="298"/>
      <c r="H1" s="298"/>
      <c r="I1" s="298"/>
      <c r="J1" s="298"/>
      <c r="K1" s="298"/>
      <c r="L1" s="298"/>
      <c r="M1" s="18"/>
      <c r="N1" s="18"/>
    </row>
    <row r="2" spans="1:15" s="1" customFormat="1" ht="47.25" customHeight="1">
      <c r="A2" s="310" t="s">
        <v>490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8"/>
      <c r="N2" s="318"/>
      <c r="O2" s="318"/>
    </row>
    <row r="3" spans="1:12" s="1" customFormat="1" ht="14.25" customHeight="1">
      <c r="A3" s="76"/>
      <c r="B3" s="76"/>
      <c r="C3" s="76"/>
      <c r="D3" s="76"/>
      <c r="E3" s="76"/>
      <c r="F3" s="76"/>
      <c r="G3" s="76"/>
      <c r="H3" s="76"/>
      <c r="I3" s="76"/>
      <c r="J3" s="248" t="s">
        <v>7</v>
      </c>
      <c r="K3" s="76"/>
      <c r="L3" s="74" t="s">
        <v>7</v>
      </c>
    </row>
    <row r="4" spans="1:12" s="1" customFormat="1" ht="14.25" customHeight="1">
      <c r="A4" s="311" t="s">
        <v>12</v>
      </c>
      <c r="B4" s="311" t="s">
        <v>13</v>
      </c>
      <c r="C4" s="311" t="s">
        <v>8</v>
      </c>
      <c r="D4" s="311" t="s">
        <v>9</v>
      </c>
      <c r="E4" s="311" t="s">
        <v>10</v>
      </c>
      <c r="F4" s="311" t="s">
        <v>11</v>
      </c>
      <c r="G4" s="149"/>
      <c r="H4" s="320" t="s">
        <v>488</v>
      </c>
      <c r="I4" s="314"/>
      <c r="J4" s="321"/>
      <c r="K4" s="315" t="s">
        <v>97</v>
      </c>
      <c r="L4" s="317" t="s">
        <v>96</v>
      </c>
    </row>
    <row r="5" spans="1:12" s="9" customFormat="1" ht="39.75" customHeight="1">
      <c r="A5" s="312"/>
      <c r="B5" s="312"/>
      <c r="C5" s="312"/>
      <c r="D5" s="312"/>
      <c r="E5" s="312"/>
      <c r="F5" s="312"/>
      <c r="G5" s="150" t="s">
        <v>93</v>
      </c>
      <c r="H5" s="255" t="s">
        <v>406</v>
      </c>
      <c r="I5" s="255" t="s">
        <v>409</v>
      </c>
      <c r="J5" s="258" t="s">
        <v>96</v>
      </c>
      <c r="K5" s="316"/>
      <c r="L5" s="316"/>
    </row>
    <row r="6" spans="1:12" s="9" customFormat="1" ht="12.75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8" t="s">
        <v>416</v>
      </c>
      <c r="I6" s="68" t="s">
        <v>417</v>
      </c>
      <c r="J6" s="75">
        <v>9</v>
      </c>
      <c r="K6" s="66">
        <v>8</v>
      </c>
      <c r="L6" s="75">
        <v>9</v>
      </c>
    </row>
    <row r="7" spans="1:13" ht="14.25" customHeight="1" hidden="1">
      <c r="A7" s="85" t="s">
        <v>206</v>
      </c>
      <c r="B7" s="68" t="s">
        <v>80</v>
      </c>
      <c r="C7" s="68"/>
      <c r="D7" s="68"/>
      <c r="E7" s="68"/>
      <c r="F7" s="68"/>
      <c r="G7" s="60" t="e">
        <f>G33+#REF!+G64</f>
        <v>#REF!</v>
      </c>
      <c r="H7" s="60"/>
      <c r="I7" s="60"/>
      <c r="J7" s="60" t="e">
        <f>J33+#REF!+J64+#REF!</f>
        <v>#REF!</v>
      </c>
      <c r="K7" s="60" t="e">
        <f>L7-G7</f>
        <v>#REF!</v>
      </c>
      <c r="L7" s="60" t="e">
        <f>L33+#REF!+L64+#REF!</f>
        <v>#REF!</v>
      </c>
      <c r="M7" s="319"/>
    </row>
    <row r="8" spans="1:13" ht="14.25" customHeight="1">
      <c r="A8" s="85" t="s">
        <v>331</v>
      </c>
      <c r="B8" s="68" t="s">
        <v>80</v>
      </c>
      <c r="C8" s="68" t="s">
        <v>16</v>
      </c>
      <c r="D8" s="68" t="s">
        <v>16</v>
      </c>
      <c r="E8" s="151" t="s">
        <v>393</v>
      </c>
      <c r="F8" s="68" t="s">
        <v>43</v>
      </c>
      <c r="G8" s="60">
        <f>G9</f>
        <v>1998.96</v>
      </c>
      <c r="H8" s="60">
        <f>H9+H93+H146+H153+H210+H235+H239+H170</f>
        <v>7474.9800000000005</v>
      </c>
      <c r="I8" s="60">
        <f>J8-H8</f>
        <v>1012.5500000000002</v>
      </c>
      <c r="J8" s="60">
        <f>J9+J93+J146+J149+J153+J170+J210+J235+J239</f>
        <v>8487.53</v>
      </c>
      <c r="K8" s="60">
        <f aca="true" t="shared" si="0" ref="K8:K19">L8-J8</f>
        <v>-5034.110000000001</v>
      </c>
      <c r="L8" s="60">
        <f>L9+L85+L93+L128+L132+L156+L159+L172+L187+L213+L229+L242</f>
        <v>3453.4199999999996</v>
      </c>
      <c r="M8" s="319"/>
    </row>
    <row r="9" spans="1:13" ht="14.25" customHeight="1">
      <c r="A9" s="85" t="s">
        <v>207</v>
      </c>
      <c r="B9" s="68" t="s">
        <v>80</v>
      </c>
      <c r="C9" s="68" t="s">
        <v>15</v>
      </c>
      <c r="D9" s="68" t="s">
        <v>16</v>
      </c>
      <c r="E9" s="151" t="s">
        <v>393</v>
      </c>
      <c r="F9" s="68" t="s">
        <v>43</v>
      </c>
      <c r="G9" s="60">
        <f>G11+G33+G60+G64</f>
        <v>1998.96</v>
      </c>
      <c r="H9" s="60">
        <f>H10+H45+H81+H68+H90+H76</f>
        <v>2570.91</v>
      </c>
      <c r="I9" s="60">
        <f aca="true" t="shared" si="1" ref="I9:I96">J9-H9</f>
        <v>-136.4699999999998</v>
      </c>
      <c r="J9" s="60">
        <f>J10+J44+J68+J80+J90+J76</f>
        <v>2434.44</v>
      </c>
      <c r="K9" s="60">
        <f t="shared" si="0"/>
        <v>-848.7500000000002</v>
      </c>
      <c r="L9" s="60">
        <f>L10+L15+L21+L45+L60+L81</f>
        <v>1585.6899999999998</v>
      </c>
      <c r="M9" s="319"/>
    </row>
    <row r="10" spans="1:13" s="103" customFormat="1" ht="26.25" customHeight="1">
      <c r="A10" s="67" t="s">
        <v>336</v>
      </c>
      <c r="B10" s="68" t="s">
        <v>80</v>
      </c>
      <c r="C10" s="68" t="s">
        <v>15</v>
      </c>
      <c r="D10" s="68" t="s">
        <v>17</v>
      </c>
      <c r="E10" s="151" t="s">
        <v>393</v>
      </c>
      <c r="F10" s="151" t="s">
        <v>43</v>
      </c>
      <c r="G10" s="60"/>
      <c r="H10" s="60">
        <f>H15</f>
        <v>499.54</v>
      </c>
      <c r="I10" s="60">
        <f t="shared" si="1"/>
        <v>0</v>
      </c>
      <c r="J10" s="60">
        <f>J15</f>
        <v>499.54</v>
      </c>
      <c r="K10" s="60">
        <f t="shared" si="0"/>
        <v>-499.54</v>
      </c>
      <c r="L10" s="60">
        <f>L11</f>
        <v>0</v>
      </c>
      <c r="M10" s="319"/>
    </row>
    <row r="11" spans="1:13" ht="14.25" customHeight="1" hidden="1">
      <c r="A11" s="33" t="s">
        <v>270</v>
      </c>
      <c r="B11" s="132" t="s">
        <v>80</v>
      </c>
      <c r="C11" s="132" t="s">
        <v>15</v>
      </c>
      <c r="D11" s="132" t="s">
        <v>17</v>
      </c>
      <c r="E11" s="139" t="s">
        <v>309</v>
      </c>
      <c r="F11" s="139" t="s">
        <v>43</v>
      </c>
      <c r="G11" s="60">
        <f>G12+G21</f>
        <v>0</v>
      </c>
      <c r="H11" s="60"/>
      <c r="I11" s="60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19"/>
    </row>
    <row r="12" spans="1:13" s="103" customFormat="1" ht="25.5" customHeight="1" hidden="1">
      <c r="A12" s="143" t="s">
        <v>271</v>
      </c>
      <c r="B12" s="44" t="s">
        <v>80</v>
      </c>
      <c r="C12" s="44" t="s">
        <v>15</v>
      </c>
      <c r="D12" s="44" t="s">
        <v>17</v>
      </c>
      <c r="E12" s="187" t="s">
        <v>309</v>
      </c>
      <c r="F12" s="187" t="s">
        <v>43</v>
      </c>
      <c r="G12" s="25">
        <f aca="true" t="shared" si="2" ref="G12:L13">G13</f>
        <v>0</v>
      </c>
      <c r="H12" s="25"/>
      <c r="I12" s="60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19"/>
    </row>
    <row r="13" spans="1:13" ht="27.75" customHeight="1" hidden="1">
      <c r="A13" s="33" t="s">
        <v>272</v>
      </c>
      <c r="B13" s="132" t="s">
        <v>80</v>
      </c>
      <c r="C13" s="132" t="s">
        <v>15</v>
      </c>
      <c r="D13" s="132" t="s">
        <v>17</v>
      </c>
      <c r="E13" s="139" t="s">
        <v>309</v>
      </c>
      <c r="F13" s="187" t="s">
        <v>43</v>
      </c>
      <c r="G13" s="25">
        <f t="shared" si="2"/>
        <v>0</v>
      </c>
      <c r="H13" s="25"/>
      <c r="I13" s="60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19"/>
    </row>
    <row r="14" spans="1:13" ht="13.5" customHeight="1" hidden="1">
      <c r="A14" s="134" t="s">
        <v>211</v>
      </c>
      <c r="B14" s="132" t="s">
        <v>80</v>
      </c>
      <c r="C14" s="132" t="s">
        <v>15</v>
      </c>
      <c r="D14" s="132" t="s">
        <v>17</v>
      </c>
      <c r="E14" s="139" t="s">
        <v>309</v>
      </c>
      <c r="F14" s="187" t="s">
        <v>132</v>
      </c>
      <c r="G14" s="25">
        <v>0</v>
      </c>
      <c r="H14" s="25"/>
      <c r="I14" s="60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19"/>
    </row>
    <row r="15" spans="1:13" s="103" customFormat="1" ht="15" customHeight="1">
      <c r="A15" s="205" t="s">
        <v>421</v>
      </c>
      <c r="B15" s="206" t="s">
        <v>80</v>
      </c>
      <c r="C15" s="206" t="s">
        <v>15</v>
      </c>
      <c r="D15" s="206" t="s">
        <v>17</v>
      </c>
      <c r="E15" s="206" t="s">
        <v>383</v>
      </c>
      <c r="F15" s="206" t="s">
        <v>43</v>
      </c>
      <c r="G15" s="206"/>
      <c r="H15" s="207">
        <f>H17</f>
        <v>499.54</v>
      </c>
      <c r="I15" s="60">
        <f t="shared" si="1"/>
        <v>0</v>
      </c>
      <c r="J15" s="207">
        <f>J17</f>
        <v>499.54</v>
      </c>
      <c r="K15" s="189">
        <f t="shared" si="0"/>
        <v>-111.20000000000005</v>
      </c>
      <c r="L15" s="188">
        <f>L17</f>
        <v>388.34</v>
      </c>
      <c r="M15" s="319"/>
    </row>
    <row r="16" spans="1:13" s="103" customFormat="1" ht="26.25" customHeight="1">
      <c r="A16" s="210" t="s">
        <v>422</v>
      </c>
      <c r="B16" s="211" t="s">
        <v>80</v>
      </c>
      <c r="C16" s="211" t="s">
        <v>15</v>
      </c>
      <c r="D16" s="211" t="s">
        <v>17</v>
      </c>
      <c r="E16" s="211" t="s">
        <v>423</v>
      </c>
      <c r="F16" s="211" t="s">
        <v>43</v>
      </c>
      <c r="G16" s="211"/>
      <c r="H16" s="212">
        <f>H17</f>
        <v>499.54</v>
      </c>
      <c r="I16" s="25">
        <f t="shared" si="1"/>
        <v>0</v>
      </c>
      <c r="J16" s="212">
        <f>J17</f>
        <v>499.54</v>
      </c>
      <c r="K16" s="189"/>
      <c r="L16" s="188"/>
      <c r="M16" s="319"/>
    </row>
    <row r="17" spans="1:13" ht="14.25" customHeight="1">
      <c r="A17" s="210" t="s">
        <v>390</v>
      </c>
      <c r="B17" s="211" t="s">
        <v>80</v>
      </c>
      <c r="C17" s="211" t="s">
        <v>15</v>
      </c>
      <c r="D17" s="211" t="s">
        <v>17</v>
      </c>
      <c r="E17" s="211" t="s">
        <v>384</v>
      </c>
      <c r="F17" s="211" t="s">
        <v>43</v>
      </c>
      <c r="G17" s="210"/>
      <c r="H17" s="212">
        <f>H18+H19</f>
        <v>499.54</v>
      </c>
      <c r="I17" s="25">
        <f t="shared" si="1"/>
        <v>0</v>
      </c>
      <c r="J17" s="212">
        <f>J18+J19</f>
        <v>499.54</v>
      </c>
      <c r="K17" s="190">
        <f t="shared" si="0"/>
        <v>-111.20000000000005</v>
      </c>
      <c r="L17" s="185">
        <f>L18+L19</f>
        <v>388.34</v>
      </c>
      <c r="M17" s="319"/>
    </row>
    <row r="18" spans="1:13" ht="16.5" customHeight="1">
      <c r="A18" s="210" t="s">
        <v>391</v>
      </c>
      <c r="B18" s="211" t="s">
        <v>80</v>
      </c>
      <c r="C18" s="211" t="s">
        <v>15</v>
      </c>
      <c r="D18" s="211" t="s">
        <v>17</v>
      </c>
      <c r="E18" s="211" t="s">
        <v>384</v>
      </c>
      <c r="F18" s="211" t="s">
        <v>132</v>
      </c>
      <c r="G18" s="210"/>
      <c r="H18" s="212">
        <v>383.67</v>
      </c>
      <c r="I18" s="25">
        <f t="shared" si="1"/>
        <v>0</v>
      </c>
      <c r="J18" s="212">
        <v>383.67</v>
      </c>
      <c r="K18" s="190">
        <f t="shared" si="0"/>
        <v>-85.40000000000003</v>
      </c>
      <c r="L18" s="185">
        <v>298.27</v>
      </c>
      <c r="M18" s="319"/>
    </row>
    <row r="19" spans="1:13" ht="38.25" customHeight="1">
      <c r="A19" s="210" t="s">
        <v>389</v>
      </c>
      <c r="B19" s="211" t="s">
        <v>80</v>
      </c>
      <c r="C19" s="211" t="s">
        <v>15</v>
      </c>
      <c r="D19" s="211" t="s">
        <v>17</v>
      </c>
      <c r="E19" s="211" t="s">
        <v>384</v>
      </c>
      <c r="F19" s="211" t="s">
        <v>387</v>
      </c>
      <c r="G19" s="210"/>
      <c r="H19" s="212">
        <v>115.87</v>
      </c>
      <c r="I19" s="25">
        <f t="shared" si="1"/>
        <v>0</v>
      </c>
      <c r="J19" s="212">
        <v>115.87</v>
      </c>
      <c r="K19" s="190">
        <f t="shared" si="0"/>
        <v>-25.80000000000001</v>
      </c>
      <c r="L19" s="185">
        <v>90.07</v>
      </c>
      <c r="M19" s="319"/>
    </row>
    <row r="20" spans="1:13" s="103" customFormat="1" ht="57" customHeight="1" hidden="1">
      <c r="A20" s="214" t="s">
        <v>199</v>
      </c>
      <c r="B20" s="215" t="s">
        <v>80</v>
      </c>
      <c r="C20" s="215" t="s">
        <v>15</v>
      </c>
      <c r="D20" s="215" t="s">
        <v>19</v>
      </c>
      <c r="E20" s="216" t="s">
        <v>42</v>
      </c>
      <c r="F20" s="216" t="s">
        <v>43</v>
      </c>
      <c r="G20" s="208"/>
      <c r="H20" s="208"/>
      <c r="I20" s="25">
        <f t="shared" si="1"/>
        <v>2949.37</v>
      </c>
      <c r="J20" s="208">
        <f>J21+J45</f>
        <v>2949.37</v>
      </c>
      <c r="K20" s="60"/>
      <c r="L20" s="60">
        <f>J20+K20</f>
        <v>2949.37</v>
      </c>
      <c r="M20" s="319"/>
    </row>
    <row r="21" spans="1:13" s="103" customFormat="1" ht="39.75" customHeight="1" hidden="1">
      <c r="A21" s="217" t="s">
        <v>313</v>
      </c>
      <c r="B21" s="218" t="s">
        <v>80</v>
      </c>
      <c r="C21" s="218" t="s">
        <v>15</v>
      </c>
      <c r="D21" s="218" t="s">
        <v>19</v>
      </c>
      <c r="E21" s="219" t="s">
        <v>307</v>
      </c>
      <c r="F21" s="219" t="s">
        <v>43</v>
      </c>
      <c r="G21" s="208">
        <f>G22</f>
        <v>0</v>
      </c>
      <c r="H21" s="208"/>
      <c r="I21" s="25">
        <f t="shared" si="1"/>
        <v>1177.75</v>
      </c>
      <c r="J21" s="208">
        <f>J22</f>
        <v>1177.75</v>
      </c>
      <c r="K21" s="60">
        <f>K22</f>
        <v>-1177.75</v>
      </c>
      <c r="L21" s="25">
        <f>J21+K21</f>
        <v>0</v>
      </c>
      <c r="M21" s="319"/>
    </row>
    <row r="22" spans="1:13" ht="38.25" customHeight="1" hidden="1">
      <c r="A22" s="220" t="s">
        <v>328</v>
      </c>
      <c r="B22" s="221" t="s">
        <v>80</v>
      </c>
      <c r="C22" s="221" t="s">
        <v>15</v>
      </c>
      <c r="D22" s="221" t="s">
        <v>19</v>
      </c>
      <c r="E22" s="222" t="s">
        <v>308</v>
      </c>
      <c r="F22" s="222" t="s">
        <v>43</v>
      </c>
      <c r="G22" s="213">
        <f>G23+G25+G26+G27+G28</f>
        <v>0</v>
      </c>
      <c r="H22" s="213"/>
      <c r="I22" s="25">
        <f t="shared" si="1"/>
        <v>1177.75</v>
      </c>
      <c r="J22" s="213">
        <f>J23+J25+J26+J27+J28</f>
        <v>1177.75</v>
      </c>
      <c r="K22" s="25">
        <f>K23+K25+K26+K27+K28</f>
        <v>-1177.75</v>
      </c>
      <c r="L22" s="25">
        <f>L23+L25+L26+L27+L28</f>
        <v>0</v>
      </c>
      <c r="M22" s="319"/>
    </row>
    <row r="23" spans="1:13" ht="36" customHeight="1" hidden="1">
      <c r="A23" s="223" t="s">
        <v>211</v>
      </c>
      <c r="B23" s="221" t="s">
        <v>80</v>
      </c>
      <c r="C23" s="221" t="s">
        <v>15</v>
      </c>
      <c r="D23" s="221" t="s">
        <v>19</v>
      </c>
      <c r="E23" s="222" t="s">
        <v>308</v>
      </c>
      <c r="F23" s="222" t="s">
        <v>132</v>
      </c>
      <c r="G23" s="213">
        <v>0</v>
      </c>
      <c r="H23" s="213"/>
      <c r="I23" s="25">
        <f t="shared" si="1"/>
        <v>862.83</v>
      </c>
      <c r="J23" s="213">
        <v>862.83</v>
      </c>
      <c r="K23" s="25">
        <f>L23-J23</f>
        <v>-862.83</v>
      </c>
      <c r="L23" s="25">
        <v>0</v>
      </c>
      <c r="M23" s="319"/>
    </row>
    <row r="24" spans="1:13" ht="26.25" customHeight="1" hidden="1">
      <c r="A24" s="224" t="s">
        <v>310</v>
      </c>
      <c r="B24" s="221" t="s">
        <v>80</v>
      </c>
      <c r="C24" s="221" t="s">
        <v>15</v>
      </c>
      <c r="D24" s="221" t="s">
        <v>19</v>
      </c>
      <c r="E24" s="222" t="s">
        <v>308</v>
      </c>
      <c r="F24" s="222" t="s">
        <v>311</v>
      </c>
      <c r="G24" s="213"/>
      <c r="H24" s="213"/>
      <c r="I24" s="25">
        <f t="shared" si="1"/>
        <v>0</v>
      </c>
      <c r="J24" s="213"/>
      <c r="K24" s="25"/>
      <c r="L24" s="25">
        <f>J24+K24</f>
        <v>0</v>
      </c>
      <c r="M24" s="319"/>
    </row>
    <row r="25" spans="1:13" ht="39" customHeight="1" hidden="1">
      <c r="A25" s="224" t="s">
        <v>275</v>
      </c>
      <c r="B25" s="221" t="s">
        <v>80</v>
      </c>
      <c r="C25" s="221" t="s">
        <v>15</v>
      </c>
      <c r="D25" s="221" t="s">
        <v>19</v>
      </c>
      <c r="E25" s="222" t="s">
        <v>308</v>
      </c>
      <c r="F25" s="222" t="s">
        <v>142</v>
      </c>
      <c r="G25" s="213">
        <v>0</v>
      </c>
      <c r="H25" s="213"/>
      <c r="I25" s="25">
        <f t="shared" si="1"/>
        <v>45</v>
      </c>
      <c r="J25" s="213">
        <v>45</v>
      </c>
      <c r="K25" s="25">
        <f>L25-J25</f>
        <v>-45</v>
      </c>
      <c r="L25" s="25">
        <v>0</v>
      </c>
      <c r="M25" s="319"/>
    </row>
    <row r="26" spans="1:13" ht="39.75" customHeight="1" hidden="1">
      <c r="A26" s="224" t="s">
        <v>276</v>
      </c>
      <c r="B26" s="221" t="s">
        <v>80</v>
      </c>
      <c r="C26" s="221" t="s">
        <v>15</v>
      </c>
      <c r="D26" s="221" t="s">
        <v>19</v>
      </c>
      <c r="E26" s="222" t="s">
        <v>308</v>
      </c>
      <c r="F26" s="222" t="s">
        <v>133</v>
      </c>
      <c r="G26" s="213">
        <v>0</v>
      </c>
      <c r="H26" s="213"/>
      <c r="I26" s="25">
        <f t="shared" si="1"/>
        <v>221.72</v>
      </c>
      <c r="J26" s="213">
        <v>221.72</v>
      </c>
      <c r="K26" s="25">
        <f>L26-J26</f>
        <v>-221.72</v>
      </c>
      <c r="L26" s="25">
        <v>0</v>
      </c>
      <c r="M26" s="319"/>
    </row>
    <row r="27" spans="1:13" ht="26.25" customHeight="1" hidden="1">
      <c r="A27" s="224" t="s">
        <v>277</v>
      </c>
      <c r="B27" s="221" t="s">
        <v>80</v>
      </c>
      <c r="C27" s="221" t="s">
        <v>15</v>
      </c>
      <c r="D27" s="221" t="s">
        <v>19</v>
      </c>
      <c r="E27" s="222" t="s">
        <v>308</v>
      </c>
      <c r="F27" s="222" t="s">
        <v>141</v>
      </c>
      <c r="G27" s="213">
        <v>0</v>
      </c>
      <c r="H27" s="213"/>
      <c r="I27" s="25">
        <f t="shared" si="1"/>
        <v>33.56</v>
      </c>
      <c r="J27" s="213">
        <v>33.56</v>
      </c>
      <c r="K27" s="25">
        <f>L27-J27</f>
        <v>-33.56</v>
      </c>
      <c r="L27" s="25">
        <v>0</v>
      </c>
      <c r="M27" s="319"/>
    </row>
    <row r="28" spans="1:13" ht="17.25" customHeight="1" hidden="1">
      <c r="A28" s="224" t="s">
        <v>278</v>
      </c>
      <c r="B28" s="221" t="s">
        <v>80</v>
      </c>
      <c r="C28" s="221" t="s">
        <v>15</v>
      </c>
      <c r="D28" s="221" t="s">
        <v>19</v>
      </c>
      <c r="E28" s="222" t="s">
        <v>308</v>
      </c>
      <c r="F28" s="222" t="s">
        <v>140</v>
      </c>
      <c r="G28" s="213">
        <v>0</v>
      </c>
      <c r="H28" s="213"/>
      <c r="I28" s="25">
        <f t="shared" si="1"/>
        <v>14.64</v>
      </c>
      <c r="J28" s="213">
        <v>14.64</v>
      </c>
      <c r="K28" s="25">
        <f>L28-J28</f>
        <v>-14.64</v>
      </c>
      <c r="L28" s="25">
        <v>0</v>
      </c>
      <c r="M28" s="319"/>
    </row>
    <row r="29" spans="1:13" ht="39.75" customHeight="1" hidden="1">
      <c r="A29" s="225" t="s">
        <v>198</v>
      </c>
      <c r="B29" s="215" t="s">
        <v>80</v>
      </c>
      <c r="C29" s="215" t="s">
        <v>15</v>
      </c>
      <c r="D29" s="215" t="s">
        <v>17</v>
      </c>
      <c r="E29" s="215" t="s">
        <v>42</v>
      </c>
      <c r="F29" s="215" t="s">
        <v>43</v>
      </c>
      <c r="G29" s="208">
        <f aca="true" t="shared" si="3" ref="G29:K31">G30</f>
        <v>0</v>
      </c>
      <c r="H29" s="208"/>
      <c r="I29" s="25">
        <f t="shared" si="1"/>
        <v>0</v>
      </c>
      <c r="J29" s="208">
        <f t="shared" si="3"/>
        <v>0</v>
      </c>
      <c r="K29" s="60">
        <f t="shared" si="3"/>
        <v>1</v>
      </c>
      <c r="L29" s="25">
        <f aca="true" t="shared" si="4" ref="L29:L43">J29+K29</f>
        <v>1</v>
      </c>
      <c r="M29" s="319"/>
    </row>
    <row r="30" spans="1:13" ht="51" customHeight="1" hidden="1">
      <c r="A30" s="224" t="s">
        <v>209</v>
      </c>
      <c r="B30" s="226" t="s">
        <v>80</v>
      </c>
      <c r="C30" s="227" t="s">
        <v>15</v>
      </c>
      <c r="D30" s="227" t="s">
        <v>17</v>
      </c>
      <c r="E30" s="227" t="s">
        <v>208</v>
      </c>
      <c r="F30" s="227" t="s">
        <v>43</v>
      </c>
      <c r="G30" s="213">
        <f t="shared" si="3"/>
        <v>0</v>
      </c>
      <c r="H30" s="213"/>
      <c r="I30" s="25">
        <f t="shared" si="1"/>
        <v>0</v>
      </c>
      <c r="J30" s="213">
        <f t="shared" si="3"/>
        <v>0</v>
      </c>
      <c r="K30" s="25">
        <f t="shared" si="3"/>
        <v>1</v>
      </c>
      <c r="L30" s="25">
        <f t="shared" si="4"/>
        <v>1</v>
      </c>
      <c r="M30" s="319"/>
    </row>
    <row r="31" spans="1:13" ht="13.5" customHeight="1" hidden="1">
      <c r="A31" s="224" t="s">
        <v>210</v>
      </c>
      <c r="B31" s="226" t="s">
        <v>80</v>
      </c>
      <c r="C31" s="227" t="s">
        <v>15</v>
      </c>
      <c r="D31" s="227" t="s">
        <v>17</v>
      </c>
      <c r="E31" s="227" t="s">
        <v>60</v>
      </c>
      <c r="F31" s="227" t="s">
        <v>43</v>
      </c>
      <c r="G31" s="213">
        <f t="shared" si="3"/>
        <v>0</v>
      </c>
      <c r="H31" s="213"/>
      <c r="I31" s="25">
        <f t="shared" si="1"/>
        <v>0</v>
      </c>
      <c r="J31" s="213">
        <f t="shared" si="3"/>
        <v>0</v>
      </c>
      <c r="K31" s="25">
        <f t="shared" si="3"/>
        <v>1</v>
      </c>
      <c r="L31" s="25">
        <f t="shared" si="4"/>
        <v>1</v>
      </c>
      <c r="M31" s="319"/>
    </row>
    <row r="32" spans="1:13" ht="39.75" customHeight="1" hidden="1">
      <c r="A32" s="224" t="s">
        <v>211</v>
      </c>
      <c r="B32" s="226" t="s">
        <v>80</v>
      </c>
      <c r="C32" s="227" t="s">
        <v>15</v>
      </c>
      <c r="D32" s="227" t="s">
        <v>17</v>
      </c>
      <c r="E32" s="227" t="s">
        <v>60</v>
      </c>
      <c r="F32" s="227" t="s">
        <v>132</v>
      </c>
      <c r="G32" s="213">
        <v>0</v>
      </c>
      <c r="H32" s="213"/>
      <c r="I32" s="25">
        <f t="shared" si="1"/>
        <v>0</v>
      </c>
      <c r="J32" s="213">
        <v>0</v>
      </c>
      <c r="K32" s="25">
        <v>1</v>
      </c>
      <c r="L32" s="25">
        <f t="shared" si="4"/>
        <v>1</v>
      </c>
      <c r="M32" s="319"/>
    </row>
    <row r="33" spans="1:13" ht="42" customHeight="1" hidden="1">
      <c r="A33" s="225" t="s">
        <v>216</v>
      </c>
      <c r="B33" s="215" t="s">
        <v>80</v>
      </c>
      <c r="C33" s="228" t="s">
        <v>15</v>
      </c>
      <c r="D33" s="228" t="s">
        <v>19</v>
      </c>
      <c r="E33" s="228" t="s">
        <v>42</v>
      </c>
      <c r="F33" s="228" t="s">
        <v>43</v>
      </c>
      <c r="G33" s="208">
        <f>G34+G37</f>
        <v>1983.96</v>
      </c>
      <c r="H33" s="208"/>
      <c r="I33" s="25">
        <f t="shared" si="1"/>
        <v>0</v>
      </c>
      <c r="J33" s="208">
        <f>J34+J37</f>
        <v>0</v>
      </c>
      <c r="K33" s="60">
        <f>K34+K37</f>
        <v>0</v>
      </c>
      <c r="L33" s="25">
        <f t="shared" si="4"/>
        <v>0</v>
      </c>
      <c r="M33" s="319"/>
    </row>
    <row r="34" spans="1:13" ht="50.25" customHeight="1" hidden="1">
      <c r="A34" s="224" t="s">
        <v>215</v>
      </c>
      <c r="B34" s="226" t="s">
        <v>80</v>
      </c>
      <c r="C34" s="227" t="s">
        <v>15</v>
      </c>
      <c r="D34" s="227" t="s">
        <v>19</v>
      </c>
      <c r="E34" s="227" t="s">
        <v>208</v>
      </c>
      <c r="F34" s="227" t="s">
        <v>43</v>
      </c>
      <c r="G34" s="213">
        <f aca="true" t="shared" si="5" ref="G34:K35">G35</f>
        <v>727</v>
      </c>
      <c r="H34" s="213"/>
      <c r="I34" s="25">
        <f t="shared" si="1"/>
        <v>0</v>
      </c>
      <c r="J34" s="213">
        <f t="shared" si="5"/>
        <v>0</v>
      </c>
      <c r="K34" s="25">
        <f t="shared" si="5"/>
        <v>0</v>
      </c>
      <c r="L34" s="25">
        <f t="shared" si="4"/>
        <v>0</v>
      </c>
      <c r="M34" s="319"/>
    </row>
    <row r="35" spans="1:13" ht="24.75" customHeight="1" hidden="1">
      <c r="A35" s="224" t="s">
        <v>214</v>
      </c>
      <c r="B35" s="226" t="s">
        <v>80</v>
      </c>
      <c r="C35" s="227" t="s">
        <v>15</v>
      </c>
      <c r="D35" s="227" t="s">
        <v>19</v>
      </c>
      <c r="E35" s="227" t="s">
        <v>60</v>
      </c>
      <c r="F35" s="227" t="s">
        <v>43</v>
      </c>
      <c r="G35" s="213">
        <f t="shared" si="5"/>
        <v>727</v>
      </c>
      <c r="H35" s="213"/>
      <c r="I35" s="25">
        <f t="shared" si="1"/>
        <v>0</v>
      </c>
      <c r="J35" s="213">
        <f t="shared" si="5"/>
        <v>0</v>
      </c>
      <c r="K35" s="25">
        <f t="shared" si="5"/>
        <v>0</v>
      </c>
      <c r="L35" s="25">
        <f t="shared" si="4"/>
        <v>0</v>
      </c>
      <c r="M35" s="319"/>
    </row>
    <row r="36" spans="1:13" ht="37.5" customHeight="1" hidden="1">
      <c r="A36" s="224" t="s">
        <v>211</v>
      </c>
      <c r="B36" s="226" t="s">
        <v>80</v>
      </c>
      <c r="C36" s="227" t="s">
        <v>15</v>
      </c>
      <c r="D36" s="227" t="s">
        <v>19</v>
      </c>
      <c r="E36" s="227" t="s">
        <v>60</v>
      </c>
      <c r="F36" s="227" t="s">
        <v>132</v>
      </c>
      <c r="G36" s="213">
        <v>727</v>
      </c>
      <c r="H36" s="213"/>
      <c r="I36" s="25">
        <f t="shared" si="1"/>
        <v>0</v>
      </c>
      <c r="J36" s="213">
        <v>0</v>
      </c>
      <c r="K36" s="25"/>
      <c r="L36" s="25">
        <f t="shared" si="4"/>
        <v>0</v>
      </c>
      <c r="M36" s="61"/>
    </row>
    <row r="37" spans="1:12" s="103" customFormat="1" ht="12.75" customHeight="1" hidden="1">
      <c r="A37" s="229" t="s">
        <v>41</v>
      </c>
      <c r="B37" s="215" t="s">
        <v>80</v>
      </c>
      <c r="C37" s="228" t="s">
        <v>15</v>
      </c>
      <c r="D37" s="228" t="s">
        <v>19</v>
      </c>
      <c r="E37" s="228" t="s">
        <v>58</v>
      </c>
      <c r="F37" s="228" t="s">
        <v>43</v>
      </c>
      <c r="G37" s="208">
        <f>G39+G40+G41+G42+G43</f>
        <v>1256.96</v>
      </c>
      <c r="H37" s="208"/>
      <c r="I37" s="25">
        <f t="shared" si="1"/>
        <v>0</v>
      </c>
      <c r="J37" s="208">
        <f>J39+J40+J41+J42+J43</f>
        <v>0</v>
      </c>
      <c r="K37" s="60">
        <f>K39+K40+K41+K42+K43</f>
        <v>0</v>
      </c>
      <c r="L37" s="25">
        <f t="shared" si="4"/>
        <v>0</v>
      </c>
    </row>
    <row r="38" spans="1:12" ht="25.5" customHeight="1" hidden="1">
      <c r="A38" s="224" t="s">
        <v>112</v>
      </c>
      <c r="B38" s="226" t="s">
        <v>80</v>
      </c>
      <c r="C38" s="227" t="s">
        <v>15</v>
      </c>
      <c r="D38" s="227" t="s">
        <v>19</v>
      </c>
      <c r="E38" s="227" t="s">
        <v>58</v>
      </c>
      <c r="F38" s="227" t="s">
        <v>43</v>
      </c>
      <c r="G38" s="213">
        <f>G39+G40+G41+G42+G43</f>
        <v>1256.96</v>
      </c>
      <c r="H38" s="213"/>
      <c r="I38" s="25">
        <f t="shared" si="1"/>
        <v>0</v>
      </c>
      <c r="J38" s="213">
        <f>J39+J40+J41+J42+J43</f>
        <v>0</v>
      </c>
      <c r="K38" s="25">
        <f>K39+K40+K41+K42+K43</f>
        <v>0</v>
      </c>
      <c r="L38" s="25">
        <f t="shared" si="4"/>
        <v>0</v>
      </c>
    </row>
    <row r="39" spans="1:12" ht="38.25" customHeight="1" hidden="1">
      <c r="A39" s="224" t="s">
        <v>211</v>
      </c>
      <c r="B39" s="226" t="s">
        <v>80</v>
      </c>
      <c r="C39" s="227" t="s">
        <v>15</v>
      </c>
      <c r="D39" s="227" t="s">
        <v>19</v>
      </c>
      <c r="E39" s="227" t="s">
        <v>58</v>
      </c>
      <c r="F39" s="227" t="s">
        <v>132</v>
      </c>
      <c r="G39" s="213">
        <v>972.15</v>
      </c>
      <c r="H39" s="213"/>
      <c r="I39" s="25">
        <f t="shared" si="1"/>
        <v>0</v>
      </c>
      <c r="J39" s="213">
        <v>0</v>
      </c>
      <c r="K39" s="25"/>
      <c r="L39" s="25">
        <f t="shared" si="4"/>
        <v>0</v>
      </c>
    </row>
    <row r="40" spans="1:12" ht="26.25" customHeight="1" hidden="1">
      <c r="A40" s="224" t="s">
        <v>144</v>
      </c>
      <c r="B40" s="226" t="s">
        <v>80</v>
      </c>
      <c r="C40" s="227" t="s">
        <v>15</v>
      </c>
      <c r="D40" s="227" t="s">
        <v>19</v>
      </c>
      <c r="E40" s="227" t="s">
        <v>58</v>
      </c>
      <c r="F40" s="227" t="s">
        <v>142</v>
      </c>
      <c r="G40" s="213">
        <v>45</v>
      </c>
      <c r="H40" s="213"/>
      <c r="I40" s="25">
        <f t="shared" si="1"/>
        <v>0</v>
      </c>
      <c r="J40" s="213">
        <v>0</v>
      </c>
      <c r="K40" s="25"/>
      <c r="L40" s="25">
        <f t="shared" si="4"/>
        <v>0</v>
      </c>
    </row>
    <row r="41" spans="1:12" ht="39" customHeight="1" hidden="1">
      <c r="A41" s="224" t="s">
        <v>212</v>
      </c>
      <c r="B41" s="226" t="s">
        <v>80</v>
      </c>
      <c r="C41" s="227" t="s">
        <v>15</v>
      </c>
      <c r="D41" s="227" t="s">
        <v>19</v>
      </c>
      <c r="E41" s="227" t="s">
        <v>58</v>
      </c>
      <c r="F41" s="227" t="s">
        <v>133</v>
      </c>
      <c r="G41" s="213">
        <v>191.61</v>
      </c>
      <c r="H41" s="213"/>
      <c r="I41" s="25">
        <f t="shared" si="1"/>
        <v>0</v>
      </c>
      <c r="J41" s="213">
        <v>0</v>
      </c>
      <c r="K41" s="25"/>
      <c r="L41" s="25">
        <f t="shared" si="4"/>
        <v>0</v>
      </c>
    </row>
    <row r="42" spans="1:12" ht="26.25" customHeight="1" hidden="1">
      <c r="A42" s="224" t="s">
        <v>145</v>
      </c>
      <c r="B42" s="226" t="s">
        <v>80</v>
      </c>
      <c r="C42" s="227" t="s">
        <v>15</v>
      </c>
      <c r="D42" s="227" t="s">
        <v>19</v>
      </c>
      <c r="E42" s="227" t="s">
        <v>58</v>
      </c>
      <c r="F42" s="227" t="s">
        <v>141</v>
      </c>
      <c r="G42" s="213">
        <v>33.56</v>
      </c>
      <c r="H42" s="213"/>
      <c r="I42" s="25">
        <f t="shared" si="1"/>
        <v>0</v>
      </c>
      <c r="J42" s="213">
        <v>0</v>
      </c>
      <c r="K42" s="25"/>
      <c r="L42" s="25">
        <f t="shared" si="4"/>
        <v>0</v>
      </c>
    </row>
    <row r="43" spans="1:12" ht="24.75" customHeight="1" hidden="1">
      <c r="A43" s="224" t="s">
        <v>213</v>
      </c>
      <c r="B43" s="226" t="s">
        <v>80</v>
      </c>
      <c r="C43" s="227" t="s">
        <v>15</v>
      </c>
      <c r="D43" s="227" t="s">
        <v>19</v>
      </c>
      <c r="E43" s="227" t="s">
        <v>58</v>
      </c>
      <c r="F43" s="227" t="s">
        <v>140</v>
      </c>
      <c r="G43" s="213">
        <v>14.64</v>
      </c>
      <c r="H43" s="213"/>
      <c r="I43" s="25">
        <f t="shared" si="1"/>
        <v>0</v>
      </c>
      <c r="J43" s="213">
        <v>0</v>
      </c>
      <c r="K43" s="25"/>
      <c r="L43" s="25">
        <f t="shared" si="4"/>
        <v>0</v>
      </c>
    </row>
    <row r="44" spans="1:12" ht="43.5" customHeight="1">
      <c r="A44" s="261" t="s">
        <v>199</v>
      </c>
      <c r="B44" s="215" t="s">
        <v>80</v>
      </c>
      <c r="C44" s="228" t="s">
        <v>15</v>
      </c>
      <c r="D44" s="228" t="s">
        <v>19</v>
      </c>
      <c r="E44" s="228" t="s">
        <v>393</v>
      </c>
      <c r="F44" s="228" t="s">
        <v>43</v>
      </c>
      <c r="G44" s="208"/>
      <c r="H44" s="208">
        <f>H45</f>
        <v>1856.1599999999999</v>
      </c>
      <c r="I44" s="60">
        <f t="shared" si="1"/>
        <v>-84.53999999999996</v>
      </c>
      <c r="J44" s="208">
        <f>J45</f>
        <v>1771.62</v>
      </c>
      <c r="K44" s="25"/>
      <c r="L44" s="25"/>
    </row>
    <row r="45" spans="1:12" ht="27.75" customHeight="1">
      <c r="A45" s="230" t="s">
        <v>435</v>
      </c>
      <c r="B45" s="231">
        <v>801</v>
      </c>
      <c r="C45" s="226" t="s">
        <v>15</v>
      </c>
      <c r="D45" s="226" t="s">
        <v>19</v>
      </c>
      <c r="E45" s="226" t="s">
        <v>343</v>
      </c>
      <c r="F45" s="226" t="s">
        <v>43</v>
      </c>
      <c r="G45" s="224"/>
      <c r="H45" s="213">
        <f>H46+H49+H52+H74</f>
        <v>1856.1599999999999</v>
      </c>
      <c r="I45" s="25">
        <f t="shared" si="1"/>
        <v>-84.53999999999996</v>
      </c>
      <c r="J45" s="213">
        <f>J46+J49+J52+J74+J72</f>
        <v>1771.62</v>
      </c>
      <c r="K45" s="188">
        <f aca="true" t="shared" si="6" ref="K45:K63">L45-J45</f>
        <v>-584.27</v>
      </c>
      <c r="L45" s="188">
        <f>L48+L55</f>
        <v>1187.35</v>
      </c>
    </row>
    <row r="46" spans="1:12" ht="27.75" customHeight="1">
      <c r="A46" s="230" t="s">
        <v>424</v>
      </c>
      <c r="B46" s="231">
        <v>801</v>
      </c>
      <c r="C46" s="226" t="s">
        <v>15</v>
      </c>
      <c r="D46" s="226" t="s">
        <v>19</v>
      </c>
      <c r="E46" s="226" t="s">
        <v>379</v>
      </c>
      <c r="F46" s="226" t="s">
        <v>43</v>
      </c>
      <c r="G46" s="224"/>
      <c r="H46" s="213">
        <f>H47+H48</f>
        <v>1246.84</v>
      </c>
      <c r="I46" s="25">
        <f t="shared" si="1"/>
        <v>-116.23000000000002</v>
      </c>
      <c r="J46" s="213">
        <f>J47+J48</f>
        <v>1130.61</v>
      </c>
      <c r="K46" s="188"/>
      <c r="L46" s="188"/>
    </row>
    <row r="47" spans="1:12" ht="18.75" customHeight="1">
      <c r="A47" s="230" t="s">
        <v>391</v>
      </c>
      <c r="B47" s="231">
        <v>801</v>
      </c>
      <c r="C47" s="226" t="s">
        <v>15</v>
      </c>
      <c r="D47" s="226" t="s">
        <v>19</v>
      </c>
      <c r="E47" s="226" t="s">
        <v>379</v>
      </c>
      <c r="F47" s="226" t="s">
        <v>132</v>
      </c>
      <c r="G47" s="224"/>
      <c r="H47" s="213">
        <v>957.63</v>
      </c>
      <c r="I47" s="25">
        <f t="shared" si="1"/>
        <v>-59.57000000000005</v>
      </c>
      <c r="J47" s="213">
        <v>898.06</v>
      </c>
      <c r="K47" s="188"/>
      <c r="L47" s="188"/>
    </row>
    <row r="48" spans="1:12" ht="37.5" customHeight="1">
      <c r="A48" s="210" t="s">
        <v>389</v>
      </c>
      <c r="B48" s="226">
        <v>801</v>
      </c>
      <c r="C48" s="226" t="s">
        <v>15</v>
      </c>
      <c r="D48" s="226" t="s">
        <v>19</v>
      </c>
      <c r="E48" s="226" t="s">
        <v>379</v>
      </c>
      <c r="F48" s="226" t="s">
        <v>387</v>
      </c>
      <c r="G48" s="231"/>
      <c r="H48" s="213">
        <v>289.21</v>
      </c>
      <c r="I48" s="25">
        <f t="shared" si="1"/>
        <v>-56.65999999999997</v>
      </c>
      <c r="J48" s="213">
        <v>232.55</v>
      </c>
      <c r="K48" s="185">
        <f t="shared" si="6"/>
        <v>754.8900000000001</v>
      </c>
      <c r="L48" s="185">
        <f>L50+L51</f>
        <v>987.44</v>
      </c>
    </row>
    <row r="49" spans="1:12" ht="25.5" customHeight="1">
      <c r="A49" s="262" t="s">
        <v>424</v>
      </c>
      <c r="B49" s="226" t="s">
        <v>80</v>
      </c>
      <c r="C49" s="226" t="s">
        <v>15</v>
      </c>
      <c r="D49" s="226" t="s">
        <v>19</v>
      </c>
      <c r="E49" s="226" t="s">
        <v>476</v>
      </c>
      <c r="F49" s="226" t="s">
        <v>43</v>
      </c>
      <c r="G49" s="231"/>
      <c r="H49" s="213">
        <f>H50+H51</f>
        <v>415.96000000000004</v>
      </c>
      <c r="I49" s="25">
        <f t="shared" si="1"/>
        <v>0</v>
      </c>
      <c r="J49" s="213">
        <f>J50+J51</f>
        <v>415.96000000000004</v>
      </c>
      <c r="K49" s="185"/>
      <c r="L49" s="185"/>
    </row>
    <row r="50" spans="1:12" ht="15" customHeight="1">
      <c r="A50" s="224" t="s">
        <v>391</v>
      </c>
      <c r="B50" s="226" t="s">
        <v>80</v>
      </c>
      <c r="C50" s="226" t="s">
        <v>15</v>
      </c>
      <c r="D50" s="226" t="s">
        <v>19</v>
      </c>
      <c r="E50" s="226" t="s">
        <v>476</v>
      </c>
      <c r="F50" s="226">
        <v>121</v>
      </c>
      <c r="G50" s="231"/>
      <c r="H50" s="213">
        <v>319.48</v>
      </c>
      <c r="I50" s="25">
        <f t="shared" si="1"/>
        <v>0</v>
      </c>
      <c r="J50" s="213">
        <v>319.48</v>
      </c>
      <c r="K50" s="185">
        <f t="shared" si="6"/>
        <v>455.13</v>
      </c>
      <c r="L50" s="185">
        <v>774.61</v>
      </c>
    </row>
    <row r="51" spans="1:12" ht="36" customHeight="1">
      <c r="A51" s="210" t="s">
        <v>389</v>
      </c>
      <c r="B51" s="226" t="s">
        <v>80</v>
      </c>
      <c r="C51" s="226" t="s">
        <v>15</v>
      </c>
      <c r="D51" s="226" t="s">
        <v>19</v>
      </c>
      <c r="E51" s="226" t="s">
        <v>476</v>
      </c>
      <c r="F51" s="226">
        <v>129</v>
      </c>
      <c r="G51" s="231"/>
      <c r="H51" s="213">
        <v>96.48</v>
      </c>
      <c r="I51" s="25">
        <f t="shared" si="1"/>
        <v>0</v>
      </c>
      <c r="J51" s="213">
        <v>96.48</v>
      </c>
      <c r="K51" s="185">
        <f t="shared" si="6"/>
        <v>116.35000000000001</v>
      </c>
      <c r="L51" s="185">
        <v>212.83</v>
      </c>
    </row>
    <row r="52" spans="1:12" ht="25.5" customHeight="1">
      <c r="A52" s="262" t="s">
        <v>477</v>
      </c>
      <c r="B52" s="270" t="s">
        <v>80</v>
      </c>
      <c r="C52" s="270" t="s">
        <v>15</v>
      </c>
      <c r="D52" s="270" t="s">
        <v>19</v>
      </c>
      <c r="E52" s="270" t="s">
        <v>382</v>
      </c>
      <c r="F52" s="270" t="s">
        <v>43</v>
      </c>
      <c r="G52" s="231"/>
      <c r="H52" s="213">
        <f>H53+H54</f>
        <v>193.36</v>
      </c>
      <c r="I52" s="25">
        <f t="shared" si="1"/>
        <v>-2.1100000000000136</v>
      </c>
      <c r="J52" s="213">
        <f>J53+J54</f>
        <v>191.25</v>
      </c>
      <c r="K52" s="185"/>
      <c r="L52" s="185"/>
    </row>
    <row r="53" spans="1:12" ht="24.75" customHeight="1">
      <c r="A53" s="271" t="s">
        <v>276</v>
      </c>
      <c r="B53" s="270" t="s">
        <v>80</v>
      </c>
      <c r="C53" s="270" t="s">
        <v>15</v>
      </c>
      <c r="D53" s="270" t="s">
        <v>19</v>
      </c>
      <c r="E53" s="270" t="s">
        <v>382</v>
      </c>
      <c r="F53" s="270" t="s">
        <v>133</v>
      </c>
      <c r="G53" s="231"/>
      <c r="H53" s="213">
        <v>193.36</v>
      </c>
      <c r="I53" s="25">
        <f t="shared" si="1"/>
        <v>-2.1100000000000136</v>
      </c>
      <c r="J53" s="213">
        <v>191.25</v>
      </c>
      <c r="K53" s="185"/>
      <c r="L53" s="185"/>
    </row>
    <row r="54" spans="1:12" ht="36" customHeight="1" hidden="1">
      <c r="A54" s="272" t="s">
        <v>389</v>
      </c>
      <c r="B54" s="270" t="s">
        <v>80</v>
      </c>
      <c r="C54" s="270" t="s">
        <v>15</v>
      </c>
      <c r="D54" s="270" t="s">
        <v>19</v>
      </c>
      <c r="E54" s="270" t="s">
        <v>447</v>
      </c>
      <c r="F54" s="270" t="s">
        <v>43</v>
      </c>
      <c r="G54" s="231"/>
      <c r="H54" s="213">
        <v>0</v>
      </c>
      <c r="I54" s="25">
        <f t="shared" si="1"/>
        <v>0</v>
      </c>
      <c r="J54" s="213">
        <v>0</v>
      </c>
      <c r="K54" s="185"/>
      <c r="L54" s="185"/>
    </row>
    <row r="55" spans="1:12" ht="28.5" customHeight="1" hidden="1">
      <c r="A55" s="224" t="s">
        <v>392</v>
      </c>
      <c r="B55" s="226" t="s">
        <v>80</v>
      </c>
      <c r="C55" s="226" t="s">
        <v>15</v>
      </c>
      <c r="D55" s="226" t="s">
        <v>19</v>
      </c>
      <c r="E55" s="226" t="s">
        <v>382</v>
      </c>
      <c r="F55" s="226" t="s">
        <v>132</v>
      </c>
      <c r="G55" s="231"/>
      <c r="H55" s="213">
        <v>0</v>
      </c>
      <c r="I55" s="25">
        <f t="shared" si="1"/>
        <v>0</v>
      </c>
      <c r="J55" s="213">
        <v>0</v>
      </c>
      <c r="K55" s="185">
        <f t="shared" si="6"/>
        <v>199.90999999999997</v>
      </c>
      <c r="L55" s="185">
        <f>L56+L57+L58+L59</f>
        <v>199.90999999999997</v>
      </c>
    </row>
    <row r="56" spans="1:12" ht="27" customHeight="1" hidden="1">
      <c r="A56" s="224" t="s">
        <v>275</v>
      </c>
      <c r="B56" s="226" t="s">
        <v>80</v>
      </c>
      <c r="C56" s="226" t="s">
        <v>15</v>
      </c>
      <c r="D56" s="226" t="s">
        <v>19</v>
      </c>
      <c r="E56" s="226" t="s">
        <v>382</v>
      </c>
      <c r="F56" s="226">
        <v>242</v>
      </c>
      <c r="G56" s="231"/>
      <c r="H56" s="213">
        <v>0</v>
      </c>
      <c r="I56" s="25">
        <f t="shared" si="1"/>
        <v>0</v>
      </c>
      <c r="J56" s="213">
        <v>0</v>
      </c>
      <c r="K56" s="185">
        <f t="shared" si="6"/>
        <v>45</v>
      </c>
      <c r="L56" s="185">
        <v>45</v>
      </c>
    </row>
    <row r="57" spans="1:12" ht="27.75" customHeight="1" hidden="1">
      <c r="A57" s="224" t="s">
        <v>276</v>
      </c>
      <c r="B57" s="226" t="s">
        <v>80</v>
      </c>
      <c r="C57" s="226" t="s">
        <v>15</v>
      </c>
      <c r="D57" s="226" t="s">
        <v>19</v>
      </c>
      <c r="E57" s="226" t="s">
        <v>382</v>
      </c>
      <c r="F57" s="226" t="s">
        <v>387</v>
      </c>
      <c r="G57" s="231"/>
      <c r="H57" s="213">
        <v>0</v>
      </c>
      <c r="I57" s="25">
        <f t="shared" si="1"/>
        <v>0</v>
      </c>
      <c r="J57" s="213">
        <v>0</v>
      </c>
      <c r="K57" s="185">
        <f t="shared" si="6"/>
        <v>106.71</v>
      </c>
      <c r="L57" s="185">
        <v>106.71</v>
      </c>
    </row>
    <row r="58" spans="1:12" ht="12.75" customHeight="1" hidden="1">
      <c r="A58" s="224" t="s">
        <v>277</v>
      </c>
      <c r="B58" s="226" t="s">
        <v>80</v>
      </c>
      <c r="C58" s="226" t="s">
        <v>15</v>
      </c>
      <c r="D58" s="226" t="s">
        <v>19</v>
      </c>
      <c r="E58" s="226" t="s">
        <v>382</v>
      </c>
      <c r="F58" s="226">
        <v>851</v>
      </c>
      <c r="G58" s="231"/>
      <c r="H58" s="213">
        <v>0</v>
      </c>
      <c r="I58" s="25">
        <f t="shared" si="1"/>
        <v>0</v>
      </c>
      <c r="J58" s="213">
        <v>0</v>
      </c>
      <c r="K58" s="185">
        <f t="shared" si="6"/>
        <v>33.56</v>
      </c>
      <c r="L58" s="185">
        <v>33.56</v>
      </c>
    </row>
    <row r="59" spans="1:12" ht="13.5" customHeight="1" hidden="1">
      <c r="A59" s="224" t="s">
        <v>278</v>
      </c>
      <c r="B59" s="226" t="s">
        <v>80</v>
      </c>
      <c r="C59" s="226" t="s">
        <v>15</v>
      </c>
      <c r="D59" s="226" t="s">
        <v>19</v>
      </c>
      <c r="E59" s="226" t="s">
        <v>382</v>
      </c>
      <c r="F59" s="226">
        <v>852</v>
      </c>
      <c r="G59" s="231"/>
      <c r="H59" s="213">
        <v>0</v>
      </c>
      <c r="I59" s="25">
        <f t="shared" si="1"/>
        <v>0</v>
      </c>
      <c r="J59" s="213">
        <v>0</v>
      </c>
      <c r="K59" s="185">
        <f t="shared" si="6"/>
        <v>14.64</v>
      </c>
      <c r="L59" s="185">
        <v>14.64</v>
      </c>
    </row>
    <row r="60" spans="1:12" s="103" customFormat="1" ht="15.75" customHeight="1" hidden="1">
      <c r="A60" s="232" t="s">
        <v>270</v>
      </c>
      <c r="B60" s="218" t="s">
        <v>80</v>
      </c>
      <c r="C60" s="233" t="s">
        <v>15</v>
      </c>
      <c r="D60" s="233" t="s">
        <v>16</v>
      </c>
      <c r="E60" s="233" t="s">
        <v>42</v>
      </c>
      <c r="F60" s="228" t="s">
        <v>43</v>
      </c>
      <c r="G60" s="208">
        <f aca="true" t="shared" si="7" ref="G60:J62">G61</f>
        <v>0</v>
      </c>
      <c r="H60" s="208"/>
      <c r="I60" s="25">
        <f t="shared" si="1"/>
        <v>15</v>
      </c>
      <c r="J60" s="208">
        <f t="shared" si="7"/>
        <v>15</v>
      </c>
      <c r="K60" s="60">
        <f t="shared" si="6"/>
        <v>-15</v>
      </c>
      <c r="L60" s="25">
        <f>L61</f>
        <v>0</v>
      </c>
    </row>
    <row r="61" spans="1:12" ht="27" customHeight="1" hidden="1">
      <c r="A61" s="234" t="s">
        <v>271</v>
      </c>
      <c r="B61" s="221" t="s">
        <v>80</v>
      </c>
      <c r="C61" s="235" t="s">
        <v>15</v>
      </c>
      <c r="D61" s="235" t="s">
        <v>126</v>
      </c>
      <c r="E61" s="235" t="s">
        <v>280</v>
      </c>
      <c r="F61" s="227" t="s">
        <v>43</v>
      </c>
      <c r="G61" s="213">
        <f t="shared" si="7"/>
        <v>0</v>
      </c>
      <c r="H61" s="213"/>
      <c r="I61" s="25">
        <f t="shared" si="1"/>
        <v>15</v>
      </c>
      <c r="J61" s="213">
        <f t="shared" si="7"/>
        <v>15</v>
      </c>
      <c r="K61" s="60">
        <f t="shared" si="6"/>
        <v>-15</v>
      </c>
      <c r="L61" s="25">
        <f>L62</f>
        <v>0</v>
      </c>
    </row>
    <row r="62" spans="1:12" ht="23.25" customHeight="1" hidden="1">
      <c r="A62" s="236" t="s">
        <v>45</v>
      </c>
      <c r="B62" s="221" t="s">
        <v>80</v>
      </c>
      <c r="C62" s="235" t="s">
        <v>15</v>
      </c>
      <c r="D62" s="235" t="s">
        <v>126</v>
      </c>
      <c r="E62" s="235" t="s">
        <v>280</v>
      </c>
      <c r="F62" s="227" t="s">
        <v>43</v>
      </c>
      <c r="G62" s="213">
        <f t="shared" si="7"/>
        <v>0</v>
      </c>
      <c r="H62" s="213"/>
      <c r="I62" s="25">
        <f t="shared" si="1"/>
        <v>15</v>
      </c>
      <c r="J62" s="213">
        <f t="shared" si="7"/>
        <v>15</v>
      </c>
      <c r="K62" s="60">
        <f t="shared" si="6"/>
        <v>-15</v>
      </c>
      <c r="L62" s="25">
        <f>L63</f>
        <v>0</v>
      </c>
    </row>
    <row r="63" spans="1:12" ht="12.75" customHeight="1" hidden="1">
      <c r="A63" s="224" t="s">
        <v>217</v>
      </c>
      <c r="B63" s="221" t="s">
        <v>80</v>
      </c>
      <c r="C63" s="235" t="s">
        <v>15</v>
      </c>
      <c r="D63" s="235" t="s">
        <v>126</v>
      </c>
      <c r="E63" s="235" t="s">
        <v>280</v>
      </c>
      <c r="F63" s="227" t="s">
        <v>143</v>
      </c>
      <c r="G63" s="213">
        <v>0</v>
      </c>
      <c r="H63" s="213"/>
      <c r="I63" s="25">
        <f t="shared" si="1"/>
        <v>15</v>
      </c>
      <c r="J63" s="213">
        <v>15</v>
      </c>
      <c r="K63" s="60">
        <f t="shared" si="6"/>
        <v>-15</v>
      </c>
      <c r="L63" s="25">
        <v>0</v>
      </c>
    </row>
    <row r="64" spans="1:12" ht="12.75" customHeight="1" hidden="1">
      <c r="A64" s="229" t="s">
        <v>219</v>
      </c>
      <c r="B64" s="226" t="s">
        <v>80</v>
      </c>
      <c r="C64" s="227" t="s">
        <v>15</v>
      </c>
      <c r="D64" s="227" t="s">
        <v>126</v>
      </c>
      <c r="E64" s="227" t="s">
        <v>42</v>
      </c>
      <c r="F64" s="227" t="s">
        <v>43</v>
      </c>
      <c r="G64" s="208">
        <f aca="true" t="shared" si="8" ref="G64:K66">G65</f>
        <v>15</v>
      </c>
      <c r="H64" s="208"/>
      <c r="I64" s="25">
        <f t="shared" si="1"/>
        <v>0</v>
      </c>
      <c r="J64" s="208">
        <f t="shared" si="8"/>
        <v>0</v>
      </c>
      <c r="K64" s="60">
        <f t="shared" si="8"/>
        <v>0</v>
      </c>
      <c r="L64" s="25">
        <f>J64+K64</f>
        <v>0</v>
      </c>
    </row>
    <row r="65" spans="1:12" ht="12.75" customHeight="1" hidden="1">
      <c r="A65" s="224" t="s">
        <v>103</v>
      </c>
      <c r="B65" s="226" t="s">
        <v>80</v>
      </c>
      <c r="C65" s="227" t="s">
        <v>15</v>
      </c>
      <c r="D65" s="227" t="s">
        <v>126</v>
      </c>
      <c r="E65" s="227" t="s">
        <v>218</v>
      </c>
      <c r="F65" s="227" t="s">
        <v>43</v>
      </c>
      <c r="G65" s="213">
        <f t="shared" si="8"/>
        <v>15</v>
      </c>
      <c r="H65" s="213"/>
      <c r="I65" s="25">
        <f t="shared" si="1"/>
        <v>0</v>
      </c>
      <c r="J65" s="213">
        <f t="shared" si="8"/>
        <v>0</v>
      </c>
      <c r="K65" s="25">
        <f t="shared" si="8"/>
        <v>0</v>
      </c>
      <c r="L65" s="25">
        <f>J65+K65</f>
        <v>0</v>
      </c>
    </row>
    <row r="66" spans="1:12" ht="12.75" customHeight="1" hidden="1">
      <c r="A66" s="224" t="s">
        <v>45</v>
      </c>
      <c r="B66" s="226" t="s">
        <v>80</v>
      </c>
      <c r="C66" s="227" t="s">
        <v>15</v>
      </c>
      <c r="D66" s="227" t="s">
        <v>126</v>
      </c>
      <c r="E66" s="227" t="s">
        <v>102</v>
      </c>
      <c r="F66" s="227" t="s">
        <v>43</v>
      </c>
      <c r="G66" s="213">
        <f t="shared" si="8"/>
        <v>15</v>
      </c>
      <c r="H66" s="213"/>
      <c r="I66" s="25">
        <f t="shared" si="1"/>
        <v>0</v>
      </c>
      <c r="J66" s="213">
        <f t="shared" si="8"/>
        <v>0</v>
      </c>
      <c r="K66" s="25">
        <f t="shared" si="8"/>
        <v>0</v>
      </c>
      <c r="L66" s="25">
        <f>J66+K66</f>
        <v>0</v>
      </c>
    </row>
    <row r="67" spans="1:12" ht="13.5" customHeight="1" hidden="1">
      <c r="A67" s="224" t="s">
        <v>217</v>
      </c>
      <c r="B67" s="226" t="s">
        <v>80</v>
      </c>
      <c r="C67" s="227" t="s">
        <v>15</v>
      </c>
      <c r="D67" s="227" t="s">
        <v>126</v>
      </c>
      <c r="E67" s="227" t="s">
        <v>102</v>
      </c>
      <c r="F67" s="227" t="s">
        <v>143</v>
      </c>
      <c r="G67" s="213">
        <v>15</v>
      </c>
      <c r="H67" s="213"/>
      <c r="I67" s="25">
        <f t="shared" si="1"/>
        <v>0</v>
      </c>
      <c r="J67" s="213">
        <v>0</v>
      </c>
      <c r="K67" s="25"/>
      <c r="L67" s="25">
        <f>J67+K67</f>
        <v>0</v>
      </c>
    </row>
    <row r="68" spans="1:12" ht="12" customHeight="1" hidden="1">
      <c r="A68" s="229" t="s">
        <v>173</v>
      </c>
      <c r="B68" s="215" t="s">
        <v>80</v>
      </c>
      <c r="C68" s="228" t="s">
        <v>15</v>
      </c>
      <c r="D68" s="228" t="s">
        <v>20</v>
      </c>
      <c r="E68" s="228" t="s">
        <v>393</v>
      </c>
      <c r="F68" s="228" t="s">
        <v>43</v>
      </c>
      <c r="G68" s="208"/>
      <c r="H68" s="208">
        <f>H69</f>
        <v>0</v>
      </c>
      <c r="I68" s="25">
        <f t="shared" si="1"/>
        <v>0</v>
      </c>
      <c r="J68" s="208">
        <f>J69</f>
        <v>0</v>
      </c>
      <c r="K68" s="25"/>
      <c r="L68" s="25"/>
    </row>
    <row r="69" spans="1:12" ht="13.5" customHeight="1" hidden="1">
      <c r="A69" s="263" t="s">
        <v>270</v>
      </c>
      <c r="B69" s="215" t="s">
        <v>80</v>
      </c>
      <c r="C69" s="228" t="s">
        <v>15</v>
      </c>
      <c r="D69" s="228" t="s">
        <v>20</v>
      </c>
      <c r="E69" s="228" t="s">
        <v>383</v>
      </c>
      <c r="F69" s="228" t="s">
        <v>43</v>
      </c>
      <c r="G69" s="208"/>
      <c r="H69" s="208">
        <f>H70</f>
        <v>0</v>
      </c>
      <c r="I69" s="25">
        <f t="shared" si="1"/>
        <v>0</v>
      </c>
      <c r="J69" s="208">
        <f>J70</f>
        <v>0</v>
      </c>
      <c r="K69" s="25"/>
      <c r="L69" s="25"/>
    </row>
    <row r="70" spans="1:12" ht="16.5" customHeight="1" hidden="1">
      <c r="A70" s="224" t="s">
        <v>425</v>
      </c>
      <c r="B70" s="226" t="s">
        <v>80</v>
      </c>
      <c r="C70" s="227" t="s">
        <v>15</v>
      </c>
      <c r="D70" s="227" t="s">
        <v>20</v>
      </c>
      <c r="E70" s="227" t="s">
        <v>414</v>
      </c>
      <c r="F70" s="227" t="s">
        <v>43</v>
      </c>
      <c r="G70" s="213"/>
      <c r="H70" s="213">
        <f>H71</f>
        <v>0</v>
      </c>
      <c r="I70" s="25">
        <f t="shared" si="1"/>
        <v>0</v>
      </c>
      <c r="J70" s="213">
        <f>J71</f>
        <v>0</v>
      </c>
      <c r="K70" s="25"/>
      <c r="L70" s="25"/>
    </row>
    <row r="71" spans="1:12" ht="6.75" customHeight="1" hidden="1">
      <c r="A71" s="224" t="s">
        <v>418</v>
      </c>
      <c r="B71" s="226" t="s">
        <v>80</v>
      </c>
      <c r="C71" s="227" t="s">
        <v>15</v>
      </c>
      <c r="D71" s="227" t="s">
        <v>20</v>
      </c>
      <c r="E71" s="227" t="s">
        <v>414</v>
      </c>
      <c r="F71" s="227" t="s">
        <v>415</v>
      </c>
      <c r="G71" s="213"/>
      <c r="H71" s="213">
        <v>0</v>
      </c>
      <c r="I71" s="25">
        <f t="shared" si="1"/>
        <v>0</v>
      </c>
      <c r="J71" s="213">
        <v>0</v>
      </c>
      <c r="K71" s="25"/>
      <c r="L71" s="25"/>
    </row>
    <row r="72" spans="1:12" ht="15" customHeight="1">
      <c r="A72" s="224" t="s">
        <v>481</v>
      </c>
      <c r="B72" s="226" t="s">
        <v>80</v>
      </c>
      <c r="C72" s="227" t="s">
        <v>15</v>
      </c>
      <c r="D72" s="227" t="s">
        <v>19</v>
      </c>
      <c r="E72" s="227" t="s">
        <v>482</v>
      </c>
      <c r="F72" s="227" t="s">
        <v>43</v>
      </c>
      <c r="G72" s="213"/>
      <c r="H72" s="213">
        <f>H73</f>
        <v>0</v>
      </c>
      <c r="I72" s="25">
        <f t="shared" si="1"/>
        <v>33.8</v>
      </c>
      <c r="J72" s="213">
        <f>J73</f>
        <v>33.8</v>
      </c>
      <c r="K72" s="25"/>
      <c r="L72" s="25"/>
    </row>
    <row r="73" spans="1:12" ht="26.25" customHeight="1">
      <c r="A73" s="288" t="s">
        <v>276</v>
      </c>
      <c r="B73" s="226" t="s">
        <v>80</v>
      </c>
      <c r="C73" s="227" t="s">
        <v>15</v>
      </c>
      <c r="D73" s="227" t="s">
        <v>19</v>
      </c>
      <c r="E73" s="227" t="s">
        <v>482</v>
      </c>
      <c r="F73" s="227" t="s">
        <v>133</v>
      </c>
      <c r="G73" s="213"/>
      <c r="H73" s="213">
        <v>0</v>
      </c>
      <c r="I73" s="25">
        <f t="shared" si="1"/>
        <v>33.8</v>
      </c>
      <c r="J73" s="213">
        <v>33.8</v>
      </c>
      <c r="K73" s="25"/>
      <c r="L73" s="25"/>
    </row>
    <row r="74" spans="1:12" ht="37.5" customHeight="1" hidden="1">
      <c r="A74" s="291" t="s">
        <v>480</v>
      </c>
      <c r="B74" s="226" t="s">
        <v>80</v>
      </c>
      <c r="C74" s="227" t="s">
        <v>15</v>
      </c>
      <c r="D74" s="227" t="s">
        <v>19</v>
      </c>
      <c r="E74" s="227" t="s">
        <v>478</v>
      </c>
      <c r="F74" s="227" t="s">
        <v>43</v>
      </c>
      <c r="G74" s="213"/>
      <c r="H74" s="213">
        <f>H75</f>
        <v>0</v>
      </c>
      <c r="I74" s="25">
        <f t="shared" si="1"/>
        <v>0</v>
      </c>
      <c r="J74" s="213">
        <f>J75</f>
        <v>0</v>
      </c>
      <c r="K74" s="25"/>
      <c r="L74" s="25"/>
    </row>
    <row r="75" spans="1:12" ht="26.25" customHeight="1" hidden="1">
      <c r="A75" s="224" t="s">
        <v>276</v>
      </c>
      <c r="B75" s="292" t="s">
        <v>80</v>
      </c>
      <c r="C75" s="227" t="s">
        <v>15</v>
      </c>
      <c r="D75" s="227" t="s">
        <v>19</v>
      </c>
      <c r="E75" s="227" t="s">
        <v>478</v>
      </c>
      <c r="F75" s="227" t="s">
        <v>133</v>
      </c>
      <c r="G75" s="213"/>
      <c r="H75" s="213">
        <v>0</v>
      </c>
      <c r="I75" s="25">
        <f t="shared" si="1"/>
        <v>0</v>
      </c>
      <c r="J75" s="213">
        <v>0</v>
      </c>
      <c r="K75" s="25"/>
      <c r="L75" s="25"/>
    </row>
    <row r="76" spans="1:12" s="103" customFormat="1" ht="14.25" customHeight="1">
      <c r="A76" s="229" t="s">
        <v>173</v>
      </c>
      <c r="B76" s="293" t="s">
        <v>80</v>
      </c>
      <c r="C76" s="228" t="s">
        <v>15</v>
      </c>
      <c r="D76" s="228" t="s">
        <v>20</v>
      </c>
      <c r="E76" s="228" t="s">
        <v>393</v>
      </c>
      <c r="F76" s="228" t="s">
        <v>43</v>
      </c>
      <c r="G76" s="208"/>
      <c r="H76" s="208">
        <f>H77</f>
        <v>189.91</v>
      </c>
      <c r="I76" s="60">
        <f t="shared" si="1"/>
        <v>-41.93000000000001</v>
      </c>
      <c r="J76" s="208">
        <f>J77</f>
        <v>147.98</v>
      </c>
      <c r="K76" s="60"/>
      <c r="L76" s="60"/>
    </row>
    <row r="77" spans="1:12" ht="15.75" customHeight="1">
      <c r="A77" s="224" t="s">
        <v>270</v>
      </c>
      <c r="B77" s="292" t="s">
        <v>80</v>
      </c>
      <c r="C77" s="227" t="s">
        <v>15</v>
      </c>
      <c r="D77" s="227" t="s">
        <v>20</v>
      </c>
      <c r="E77" s="227" t="s">
        <v>383</v>
      </c>
      <c r="F77" s="227" t="s">
        <v>43</v>
      </c>
      <c r="G77" s="213"/>
      <c r="H77" s="213">
        <f>H78</f>
        <v>189.91</v>
      </c>
      <c r="I77" s="25">
        <f t="shared" si="1"/>
        <v>-41.93000000000001</v>
      </c>
      <c r="J77" s="213">
        <f>J78</f>
        <v>147.98</v>
      </c>
      <c r="K77" s="25"/>
      <c r="L77" s="25"/>
    </row>
    <row r="78" spans="1:12" ht="12.75" customHeight="1">
      <c r="A78" s="224" t="s">
        <v>173</v>
      </c>
      <c r="B78" s="292" t="s">
        <v>80</v>
      </c>
      <c r="C78" s="227" t="s">
        <v>15</v>
      </c>
      <c r="D78" s="227" t="s">
        <v>20</v>
      </c>
      <c r="E78" s="227" t="s">
        <v>414</v>
      </c>
      <c r="F78" s="227" t="s">
        <v>43</v>
      </c>
      <c r="G78" s="213"/>
      <c r="H78" s="213">
        <f>H79</f>
        <v>189.91</v>
      </c>
      <c r="I78" s="25">
        <f t="shared" si="1"/>
        <v>-41.93000000000001</v>
      </c>
      <c r="J78" s="213">
        <f>J79</f>
        <v>147.98</v>
      </c>
      <c r="K78" s="25"/>
      <c r="L78" s="25"/>
    </row>
    <row r="79" spans="1:12" ht="15.75" customHeight="1">
      <c r="A79" s="224" t="s">
        <v>418</v>
      </c>
      <c r="B79" s="292" t="s">
        <v>80</v>
      </c>
      <c r="C79" s="227" t="s">
        <v>15</v>
      </c>
      <c r="D79" s="227" t="s">
        <v>20</v>
      </c>
      <c r="E79" s="227" t="s">
        <v>414</v>
      </c>
      <c r="F79" s="227" t="s">
        <v>415</v>
      </c>
      <c r="G79" s="213"/>
      <c r="H79" s="213">
        <v>189.91</v>
      </c>
      <c r="I79" s="25">
        <f t="shared" si="1"/>
        <v>-41.93000000000001</v>
      </c>
      <c r="J79" s="213">
        <v>147.98</v>
      </c>
      <c r="K79" s="25"/>
      <c r="L79" s="25"/>
    </row>
    <row r="80" spans="1:12" ht="15.75" customHeight="1">
      <c r="A80" s="294" t="s">
        <v>426</v>
      </c>
      <c r="B80" s="293" t="s">
        <v>80</v>
      </c>
      <c r="C80" s="228" t="s">
        <v>15</v>
      </c>
      <c r="D80" s="228" t="s">
        <v>126</v>
      </c>
      <c r="E80" s="228" t="s">
        <v>393</v>
      </c>
      <c r="F80" s="228" t="s">
        <v>43</v>
      </c>
      <c r="G80" s="208"/>
      <c r="H80" s="208">
        <f>H81</f>
        <v>10</v>
      </c>
      <c r="I80" s="60">
        <f t="shared" si="1"/>
        <v>-10</v>
      </c>
      <c r="J80" s="208">
        <f>J81</f>
        <v>0</v>
      </c>
      <c r="K80" s="25"/>
      <c r="L80" s="25"/>
    </row>
    <row r="81" spans="1:18" s="191" customFormat="1" ht="13.5" customHeight="1">
      <c r="A81" s="263" t="s">
        <v>270</v>
      </c>
      <c r="B81" s="293" t="s">
        <v>80</v>
      </c>
      <c r="C81" s="228" t="s">
        <v>15</v>
      </c>
      <c r="D81" s="228" t="s">
        <v>126</v>
      </c>
      <c r="E81" s="228" t="s">
        <v>383</v>
      </c>
      <c r="F81" s="228" t="s">
        <v>43</v>
      </c>
      <c r="G81" s="208"/>
      <c r="H81" s="208">
        <f>H82</f>
        <v>10</v>
      </c>
      <c r="I81" s="60">
        <f t="shared" si="1"/>
        <v>-10</v>
      </c>
      <c r="J81" s="208">
        <f>J82</f>
        <v>0</v>
      </c>
      <c r="K81" s="188">
        <f>L81-J81</f>
        <v>10</v>
      </c>
      <c r="L81" s="188">
        <f>L82</f>
        <v>10</v>
      </c>
      <c r="M81" s="196"/>
      <c r="N81" s="196"/>
      <c r="O81" s="196"/>
      <c r="P81" s="196"/>
      <c r="Q81" s="196"/>
      <c r="R81" s="196"/>
    </row>
    <row r="82" spans="1:18" s="191" customFormat="1" ht="13.5" customHeight="1">
      <c r="A82" s="295" t="s">
        <v>45</v>
      </c>
      <c r="B82" s="292" t="s">
        <v>80</v>
      </c>
      <c r="C82" s="227" t="s">
        <v>15</v>
      </c>
      <c r="D82" s="227" t="s">
        <v>126</v>
      </c>
      <c r="E82" s="227" t="s">
        <v>386</v>
      </c>
      <c r="F82" s="227" t="s">
        <v>43</v>
      </c>
      <c r="G82" s="213"/>
      <c r="H82" s="213">
        <f>H83</f>
        <v>10</v>
      </c>
      <c r="I82" s="25">
        <f t="shared" si="1"/>
        <v>-10</v>
      </c>
      <c r="J82" s="213">
        <f>J83</f>
        <v>0</v>
      </c>
      <c r="K82" s="185">
        <f>L82-J82</f>
        <v>10</v>
      </c>
      <c r="L82" s="185">
        <f>L83</f>
        <v>10</v>
      </c>
      <c r="M82" s="196"/>
      <c r="N82" s="196"/>
      <c r="O82" s="196"/>
      <c r="P82" s="196"/>
      <c r="Q82" s="196"/>
      <c r="R82" s="196"/>
    </row>
    <row r="83" spans="1:18" s="191" customFormat="1" ht="15" customHeight="1">
      <c r="A83" s="295" t="s">
        <v>217</v>
      </c>
      <c r="B83" s="292" t="s">
        <v>80</v>
      </c>
      <c r="C83" s="227" t="s">
        <v>15</v>
      </c>
      <c r="D83" s="227" t="s">
        <v>126</v>
      </c>
      <c r="E83" s="227" t="s">
        <v>386</v>
      </c>
      <c r="F83" s="227" t="s">
        <v>143</v>
      </c>
      <c r="G83" s="213"/>
      <c r="H83" s="213">
        <v>10</v>
      </c>
      <c r="I83" s="25">
        <f t="shared" si="1"/>
        <v>-10</v>
      </c>
      <c r="J83" s="213">
        <v>0</v>
      </c>
      <c r="K83" s="185">
        <f>L83-J83</f>
        <v>10</v>
      </c>
      <c r="L83" s="185">
        <v>10</v>
      </c>
      <c r="M83" s="196"/>
      <c r="N83" s="196"/>
      <c r="O83" s="196"/>
      <c r="P83" s="196"/>
      <c r="Q83" s="196"/>
      <c r="R83" s="196"/>
    </row>
    <row r="84" spans="1:12" s="191" customFormat="1" ht="13.5" customHeight="1" hidden="1">
      <c r="A84" s="224" t="s">
        <v>217</v>
      </c>
      <c r="B84" s="226"/>
      <c r="C84" s="227"/>
      <c r="D84" s="227"/>
      <c r="E84" s="227"/>
      <c r="F84" s="227"/>
      <c r="G84" s="213"/>
      <c r="H84" s="213"/>
      <c r="I84" s="25">
        <f t="shared" si="1"/>
        <v>0</v>
      </c>
      <c r="J84" s="213"/>
      <c r="K84" s="185"/>
      <c r="L84" s="185"/>
    </row>
    <row r="85" spans="1:12" s="103" customFormat="1" ht="13.5" customHeight="1" hidden="1">
      <c r="A85" s="232" t="s">
        <v>270</v>
      </c>
      <c r="B85" s="215" t="s">
        <v>80</v>
      </c>
      <c r="C85" s="228" t="s">
        <v>17</v>
      </c>
      <c r="D85" s="228" t="s">
        <v>16</v>
      </c>
      <c r="E85" s="228" t="s">
        <v>315</v>
      </c>
      <c r="F85" s="228" t="s">
        <v>43</v>
      </c>
      <c r="G85" s="208">
        <f>G86</f>
        <v>0</v>
      </c>
      <c r="H85" s="208"/>
      <c r="I85" s="25">
        <f t="shared" si="1"/>
        <v>60.6</v>
      </c>
      <c r="J85" s="208">
        <f>J86</f>
        <v>60.6</v>
      </c>
      <c r="K85" s="60">
        <f aca="true" t="shared" si="9" ref="K85:K99">L85-J85</f>
        <v>-60.6</v>
      </c>
      <c r="L85" s="25">
        <f>L86</f>
        <v>0</v>
      </c>
    </row>
    <row r="86" spans="1:12" ht="14.25" customHeight="1" hidden="1">
      <c r="A86" s="237" t="s">
        <v>57</v>
      </c>
      <c r="B86" s="226" t="s">
        <v>80</v>
      </c>
      <c r="C86" s="227" t="s">
        <v>17</v>
      </c>
      <c r="D86" s="227" t="s">
        <v>18</v>
      </c>
      <c r="E86" s="227" t="s">
        <v>258</v>
      </c>
      <c r="F86" s="227" t="s">
        <v>43</v>
      </c>
      <c r="G86" s="213">
        <f>G87</f>
        <v>0</v>
      </c>
      <c r="H86" s="213"/>
      <c r="I86" s="25">
        <f t="shared" si="1"/>
        <v>60.6</v>
      </c>
      <c r="J86" s="213">
        <f>J87</f>
        <v>60.6</v>
      </c>
      <c r="K86" s="60">
        <f t="shared" si="9"/>
        <v>-60.6</v>
      </c>
      <c r="L86" s="25">
        <f>L87</f>
        <v>0</v>
      </c>
    </row>
    <row r="87" spans="1:12" ht="36" customHeight="1" hidden="1">
      <c r="A87" s="236" t="s">
        <v>61</v>
      </c>
      <c r="B87" s="226" t="s">
        <v>80</v>
      </c>
      <c r="C87" s="227" t="s">
        <v>17</v>
      </c>
      <c r="D87" s="227" t="s">
        <v>18</v>
      </c>
      <c r="E87" s="227" t="s">
        <v>314</v>
      </c>
      <c r="F87" s="227" t="s">
        <v>43</v>
      </c>
      <c r="G87" s="213">
        <f>G88+G89</f>
        <v>0</v>
      </c>
      <c r="H87" s="213"/>
      <c r="I87" s="25">
        <f t="shared" si="1"/>
        <v>60.6</v>
      </c>
      <c r="J87" s="213">
        <f>J88+J89</f>
        <v>60.6</v>
      </c>
      <c r="K87" s="60">
        <f t="shared" si="9"/>
        <v>-60.6</v>
      </c>
      <c r="L87" s="25">
        <f>L88+L89</f>
        <v>0</v>
      </c>
    </row>
    <row r="88" spans="1:12" ht="35.25" customHeight="1" hidden="1">
      <c r="A88" s="210" t="s">
        <v>211</v>
      </c>
      <c r="B88" s="226" t="s">
        <v>80</v>
      </c>
      <c r="C88" s="227" t="s">
        <v>17</v>
      </c>
      <c r="D88" s="227" t="s">
        <v>18</v>
      </c>
      <c r="E88" s="227" t="s">
        <v>314</v>
      </c>
      <c r="F88" s="227" t="s">
        <v>132</v>
      </c>
      <c r="G88" s="213">
        <v>0</v>
      </c>
      <c r="H88" s="213"/>
      <c r="I88" s="25">
        <f t="shared" si="1"/>
        <v>58.2</v>
      </c>
      <c r="J88" s="213">
        <v>58.2</v>
      </c>
      <c r="K88" s="60">
        <f t="shared" si="9"/>
        <v>-58.2</v>
      </c>
      <c r="L88" s="25">
        <v>0</v>
      </c>
    </row>
    <row r="89" spans="1:12" ht="24.75" customHeight="1" hidden="1">
      <c r="A89" s="224" t="s">
        <v>276</v>
      </c>
      <c r="B89" s="226" t="s">
        <v>80</v>
      </c>
      <c r="C89" s="227" t="s">
        <v>17</v>
      </c>
      <c r="D89" s="227" t="s">
        <v>18</v>
      </c>
      <c r="E89" s="227" t="s">
        <v>314</v>
      </c>
      <c r="F89" s="227" t="s">
        <v>133</v>
      </c>
      <c r="G89" s="213">
        <v>0</v>
      </c>
      <c r="H89" s="213"/>
      <c r="I89" s="25">
        <f t="shared" si="1"/>
        <v>2.4</v>
      </c>
      <c r="J89" s="213">
        <v>2.4</v>
      </c>
      <c r="K89" s="60">
        <f t="shared" si="9"/>
        <v>-2.4</v>
      </c>
      <c r="L89" s="25">
        <v>0</v>
      </c>
    </row>
    <row r="90" spans="1:12" ht="15.75" customHeight="1">
      <c r="A90" s="229" t="str">
        <f>пр9!A90</f>
        <v>Другие общегосударственные вопросы</v>
      </c>
      <c r="B90" s="215" t="s">
        <v>80</v>
      </c>
      <c r="C90" s="228" t="s">
        <v>15</v>
      </c>
      <c r="D90" s="228" t="s">
        <v>483</v>
      </c>
      <c r="E90" s="228" t="s">
        <v>393</v>
      </c>
      <c r="F90" s="228" t="s">
        <v>43</v>
      </c>
      <c r="G90" s="208"/>
      <c r="H90" s="208">
        <f>H91</f>
        <v>15.3</v>
      </c>
      <c r="I90" s="60">
        <f t="shared" si="1"/>
        <v>0</v>
      </c>
      <c r="J90" s="208">
        <f>J91</f>
        <v>15.3</v>
      </c>
      <c r="K90" s="60"/>
      <c r="L90" s="25"/>
    </row>
    <row r="91" spans="1:12" ht="40.5" customHeight="1">
      <c r="A91" s="224" t="str">
        <f>пр9!A91</f>
        <v>Субвенции на осуществление государственных полномочий РА в области законодательства об админитсративных правонарушениях</v>
      </c>
      <c r="B91" s="226" t="s">
        <v>80</v>
      </c>
      <c r="C91" s="227" t="s">
        <v>15</v>
      </c>
      <c r="D91" s="227" t="s">
        <v>483</v>
      </c>
      <c r="E91" s="227" t="s">
        <v>478</v>
      </c>
      <c r="F91" s="227" t="s">
        <v>43</v>
      </c>
      <c r="G91" s="213"/>
      <c r="H91" s="213">
        <f>H92</f>
        <v>15.3</v>
      </c>
      <c r="I91" s="25">
        <f t="shared" si="1"/>
        <v>0</v>
      </c>
      <c r="J91" s="213">
        <f>J92</f>
        <v>15.3</v>
      </c>
      <c r="K91" s="60"/>
      <c r="L91" s="25"/>
    </row>
    <row r="92" spans="1:12" ht="24.75" customHeight="1">
      <c r="A92" s="224" t="str">
        <f>пр9!A92</f>
        <v>Прочая закупка товаров, работ и услуг для обеспечения государственных (муниципальных) нужд</v>
      </c>
      <c r="B92" s="226" t="s">
        <v>80</v>
      </c>
      <c r="C92" s="227" t="s">
        <v>15</v>
      </c>
      <c r="D92" s="227" t="s">
        <v>483</v>
      </c>
      <c r="E92" s="227" t="s">
        <v>478</v>
      </c>
      <c r="F92" s="227" t="s">
        <v>133</v>
      </c>
      <c r="G92" s="213"/>
      <c r="H92" s="213">
        <v>15.3</v>
      </c>
      <c r="I92" s="25">
        <f t="shared" si="1"/>
        <v>0</v>
      </c>
      <c r="J92" s="213">
        <v>15.3</v>
      </c>
      <c r="K92" s="60"/>
      <c r="L92" s="25"/>
    </row>
    <row r="93" spans="1:18" s="191" customFormat="1" ht="14.25" customHeight="1">
      <c r="A93" s="195" t="s">
        <v>57</v>
      </c>
      <c r="B93" s="226" t="s">
        <v>80</v>
      </c>
      <c r="C93" s="215" t="s">
        <v>17</v>
      </c>
      <c r="D93" s="215" t="s">
        <v>18</v>
      </c>
      <c r="E93" s="215" t="s">
        <v>393</v>
      </c>
      <c r="F93" s="228" t="s">
        <v>43</v>
      </c>
      <c r="G93" s="208"/>
      <c r="H93" s="208">
        <f>H94</f>
        <v>164.8</v>
      </c>
      <c r="I93" s="60">
        <f t="shared" si="1"/>
        <v>8.699999999999989</v>
      </c>
      <c r="J93" s="208">
        <f>J94</f>
        <v>173.5</v>
      </c>
      <c r="K93" s="188">
        <f t="shared" si="9"/>
        <v>-109.8</v>
      </c>
      <c r="L93" s="188">
        <f>L96</f>
        <v>63.7</v>
      </c>
      <c r="M93" s="196"/>
      <c r="N93" s="196"/>
      <c r="O93" s="196"/>
      <c r="P93" s="196"/>
      <c r="Q93" s="196"/>
      <c r="R93" s="196"/>
    </row>
    <row r="94" spans="1:18" s="191" customFormat="1" ht="30.75" customHeight="1">
      <c r="A94" s="230" t="s">
        <v>435</v>
      </c>
      <c r="B94" s="226" t="s">
        <v>80</v>
      </c>
      <c r="C94" s="227" t="s">
        <v>17</v>
      </c>
      <c r="D94" s="227" t="s">
        <v>18</v>
      </c>
      <c r="E94" s="238" t="s">
        <v>343</v>
      </c>
      <c r="F94" s="227" t="s">
        <v>43</v>
      </c>
      <c r="G94" s="208"/>
      <c r="H94" s="213">
        <f>H95</f>
        <v>164.8</v>
      </c>
      <c r="I94" s="25">
        <f t="shared" si="1"/>
        <v>8.699999999999989</v>
      </c>
      <c r="J94" s="213">
        <f>J95</f>
        <v>173.5</v>
      </c>
      <c r="K94" s="188"/>
      <c r="L94" s="188"/>
      <c r="M94" s="196"/>
      <c r="N94" s="196"/>
      <c r="O94" s="196"/>
      <c r="P94" s="196"/>
      <c r="Q94" s="196"/>
      <c r="R94" s="196"/>
    </row>
    <row r="95" spans="1:18" s="191" customFormat="1" ht="24" customHeight="1">
      <c r="A95" s="239" t="s">
        <v>436</v>
      </c>
      <c r="B95" s="226" t="s">
        <v>80</v>
      </c>
      <c r="C95" s="227" t="s">
        <v>17</v>
      </c>
      <c r="D95" s="227" t="s">
        <v>18</v>
      </c>
      <c r="E95" s="238" t="s">
        <v>345</v>
      </c>
      <c r="F95" s="227" t="s">
        <v>43</v>
      </c>
      <c r="G95" s="208"/>
      <c r="H95" s="213">
        <f>H96</f>
        <v>164.8</v>
      </c>
      <c r="I95" s="25">
        <f t="shared" si="1"/>
        <v>8.699999999999989</v>
      </c>
      <c r="J95" s="213">
        <f>J96</f>
        <v>173.5</v>
      </c>
      <c r="K95" s="188"/>
      <c r="L95" s="188"/>
      <c r="M95" s="196"/>
      <c r="N95" s="196"/>
      <c r="O95" s="196"/>
      <c r="P95" s="196"/>
      <c r="Q95" s="196"/>
      <c r="R95" s="196"/>
    </row>
    <row r="96" spans="1:18" s="191" customFormat="1" ht="28.5" customHeight="1">
      <c r="A96" s="230" t="s">
        <v>427</v>
      </c>
      <c r="B96" s="226" t="s">
        <v>80</v>
      </c>
      <c r="C96" s="226" t="s">
        <v>17</v>
      </c>
      <c r="D96" s="226" t="s">
        <v>18</v>
      </c>
      <c r="E96" s="226" t="s">
        <v>394</v>
      </c>
      <c r="F96" s="227" t="s">
        <v>43</v>
      </c>
      <c r="G96" s="213"/>
      <c r="H96" s="213">
        <f>H97+H98+H99</f>
        <v>164.8</v>
      </c>
      <c r="I96" s="25">
        <f t="shared" si="1"/>
        <v>8.699999999999989</v>
      </c>
      <c r="J96" s="213">
        <f>J97+J98+J99</f>
        <v>173.5</v>
      </c>
      <c r="K96" s="185">
        <f t="shared" si="9"/>
        <v>-109.8</v>
      </c>
      <c r="L96" s="185">
        <f>L97+L98+L99</f>
        <v>63.7</v>
      </c>
      <c r="M96" s="196"/>
      <c r="N96" s="196"/>
      <c r="O96" s="196"/>
      <c r="P96" s="196"/>
      <c r="Q96" s="196"/>
      <c r="R96" s="196"/>
    </row>
    <row r="97" spans="1:18" s="191" customFormat="1" ht="15" customHeight="1">
      <c r="A97" s="230" t="s">
        <v>391</v>
      </c>
      <c r="B97" s="226" t="s">
        <v>80</v>
      </c>
      <c r="C97" s="226" t="s">
        <v>17</v>
      </c>
      <c r="D97" s="226" t="s">
        <v>18</v>
      </c>
      <c r="E97" s="226" t="s">
        <v>394</v>
      </c>
      <c r="F97" s="227" t="s">
        <v>132</v>
      </c>
      <c r="G97" s="213"/>
      <c r="H97" s="213">
        <v>110.43</v>
      </c>
      <c r="I97" s="25">
        <f aca="true" t="shared" si="10" ref="I97:I184">J97-H97</f>
        <v>17.75999999999999</v>
      </c>
      <c r="J97" s="213">
        <v>128.19</v>
      </c>
      <c r="K97" s="185">
        <f t="shared" si="9"/>
        <v>-80.31</v>
      </c>
      <c r="L97" s="185">
        <v>47.88</v>
      </c>
      <c r="M97" s="196"/>
      <c r="N97" s="196"/>
      <c r="O97" s="196"/>
      <c r="P97" s="196"/>
      <c r="Q97" s="196"/>
      <c r="R97" s="196"/>
    </row>
    <row r="98" spans="1:18" s="191" customFormat="1" ht="24.75" customHeight="1">
      <c r="A98" s="210" t="s">
        <v>389</v>
      </c>
      <c r="B98" s="226" t="s">
        <v>80</v>
      </c>
      <c r="C98" s="226" t="s">
        <v>17</v>
      </c>
      <c r="D98" s="226" t="s">
        <v>18</v>
      </c>
      <c r="E98" s="226" t="s">
        <v>394</v>
      </c>
      <c r="F98" s="227" t="s">
        <v>387</v>
      </c>
      <c r="G98" s="213"/>
      <c r="H98" s="213">
        <v>47.78</v>
      </c>
      <c r="I98" s="25">
        <f t="shared" si="10"/>
        <v>-9.060000000000002</v>
      </c>
      <c r="J98" s="213">
        <v>38.72</v>
      </c>
      <c r="K98" s="185">
        <f t="shared" si="9"/>
        <v>-24.259999999999998</v>
      </c>
      <c r="L98" s="185">
        <v>14.46</v>
      </c>
      <c r="M98" s="196"/>
      <c r="N98" s="196"/>
      <c r="O98" s="196"/>
      <c r="P98" s="196"/>
      <c r="Q98" s="196"/>
      <c r="R98" s="196"/>
    </row>
    <row r="99" spans="1:18" s="191" customFormat="1" ht="25.5" customHeight="1">
      <c r="A99" s="224" t="s">
        <v>276</v>
      </c>
      <c r="B99" s="226" t="s">
        <v>80</v>
      </c>
      <c r="C99" s="226" t="s">
        <v>17</v>
      </c>
      <c r="D99" s="226" t="s">
        <v>18</v>
      </c>
      <c r="E99" s="226" t="s">
        <v>394</v>
      </c>
      <c r="F99" s="227" t="s">
        <v>133</v>
      </c>
      <c r="G99" s="213"/>
      <c r="H99" s="213">
        <v>6.59</v>
      </c>
      <c r="I99" s="25">
        <f t="shared" si="10"/>
        <v>0</v>
      </c>
      <c r="J99" s="213">
        <v>6.59</v>
      </c>
      <c r="K99" s="185">
        <f t="shared" si="9"/>
        <v>-5.2299999999999995</v>
      </c>
      <c r="L99" s="185">
        <v>1.36</v>
      </c>
      <c r="M99" s="196"/>
      <c r="N99" s="196"/>
      <c r="O99" s="196"/>
      <c r="P99" s="196"/>
      <c r="Q99" s="196"/>
      <c r="R99" s="196"/>
    </row>
    <row r="100" spans="1:18" ht="12.75" customHeight="1" hidden="1">
      <c r="A100" s="225" t="s">
        <v>220</v>
      </c>
      <c r="B100" s="215" t="s">
        <v>80</v>
      </c>
      <c r="C100" s="228" t="s">
        <v>17</v>
      </c>
      <c r="D100" s="228" t="s">
        <v>16</v>
      </c>
      <c r="E100" s="228" t="s">
        <v>42</v>
      </c>
      <c r="F100" s="228" t="s">
        <v>43</v>
      </c>
      <c r="G100" s="208">
        <f aca="true" t="shared" si="11" ref="G100:K101">G101</f>
        <v>54.400000000000006</v>
      </c>
      <c r="H100" s="208"/>
      <c r="I100" s="25">
        <f t="shared" si="10"/>
        <v>0</v>
      </c>
      <c r="J100" s="208">
        <f t="shared" si="11"/>
        <v>0</v>
      </c>
      <c r="K100" s="60">
        <f t="shared" si="11"/>
        <v>0</v>
      </c>
      <c r="L100" s="25">
        <f aca="true" t="shared" si="12" ref="L100:L116">J100+K100</f>
        <v>0</v>
      </c>
      <c r="M100" s="196"/>
      <c r="N100" s="196"/>
      <c r="O100" s="196"/>
      <c r="P100" s="196"/>
      <c r="Q100" s="196"/>
      <c r="R100" s="196"/>
    </row>
    <row r="101" spans="1:18" ht="17.25" customHeight="1" hidden="1">
      <c r="A101" s="240" t="s">
        <v>57</v>
      </c>
      <c r="B101" s="226" t="s">
        <v>80</v>
      </c>
      <c r="C101" s="227" t="s">
        <v>17</v>
      </c>
      <c r="D101" s="227" t="s">
        <v>18</v>
      </c>
      <c r="E101" s="227" t="s">
        <v>316</v>
      </c>
      <c r="F101" s="227" t="s">
        <v>43</v>
      </c>
      <c r="G101" s="213">
        <f t="shared" si="11"/>
        <v>54.400000000000006</v>
      </c>
      <c r="H101" s="213"/>
      <c r="I101" s="25">
        <f t="shared" si="10"/>
        <v>0</v>
      </c>
      <c r="J101" s="213">
        <f t="shared" si="11"/>
        <v>0</v>
      </c>
      <c r="K101" s="25">
        <f t="shared" si="11"/>
        <v>0</v>
      </c>
      <c r="L101" s="25">
        <f t="shared" si="12"/>
        <v>0</v>
      </c>
      <c r="M101" s="196"/>
      <c r="N101" s="196"/>
      <c r="O101" s="196"/>
      <c r="P101" s="196"/>
      <c r="Q101" s="196"/>
      <c r="R101" s="196"/>
    </row>
    <row r="102" spans="1:18" ht="39.75" customHeight="1" hidden="1">
      <c r="A102" s="241" t="s">
        <v>61</v>
      </c>
      <c r="B102" s="226" t="s">
        <v>80</v>
      </c>
      <c r="C102" s="227" t="s">
        <v>17</v>
      </c>
      <c r="D102" s="227" t="s">
        <v>18</v>
      </c>
      <c r="E102" s="227" t="s">
        <v>317</v>
      </c>
      <c r="F102" s="227" t="s">
        <v>43</v>
      </c>
      <c r="G102" s="213">
        <f>G106+G107</f>
        <v>54.400000000000006</v>
      </c>
      <c r="H102" s="213"/>
      <c r="I102" s="25">
        <f t="shared" si="10"/>
        <v>0</v>
      </c>
      <c r="J102" s="213">
        <f>J106+J107</f>
        <v>0</v>
      </c>
      <c r="K102" s="25">
        <f>K106+K107</f>
        <v>0</v>
      </c>
      <c r="L102" s="25">
        <f t="shared" si="12"/>
        <v>0</v>
      </c>
      <c r="M102" s="196"/>
      <c r="N102" s="196"/>
      <c r="O102" s="196"/>
      <c r="P102" s="196"/>
      <c r="Q102" s="196"/>
      <c r="R102" s="196"/>
    </row>
    <row r="103" spans="1:18" ht="25.5" customHeight="1" hidden="1">
      <c r="A103" s="229" t="s">
        <v>70</v>
      </c>
      <c r="B103" s="226" t="s">
        <v>80</v>
      </c>
      <c r="C103" s="227" t="s">
        <v>19</v>
      </c>
      <c r="D103" s="227" t="s">
        <v>56</v>
      </c>
      <c r="E103" s="227" t="s">
        <v>42</v>
      </c>
      <c r="F103" s="227" t="s">
        <v>43</v>
      </c>
      <c r="G103" s="208">
        <f aca="true" t="shared" si="13" ref="G103:K104">G104</f>
        <v>0</v>
      </c>
      <c r="H103" s="208"/>
      <c r="I103" s="25">
        <f t="shared" si="10"/>
        <v>0</v>
      </c>
      <c r="J103" s="208">
        <f t="shared" si="13"/>
        <v>0</v>
      </c>
      <c r="K103" s="60">
        <f t="shared" si="13"/>
        <v>0</v>
      </c>
      <c r="L103" s="25">
        <f t="shared" si="12"/>
        <v>0</v>
      </c>
      <c r="M103" s="196"/>
      <c r="N103" s="196"/>
      <c r="O103" s="196"/>
      <c r="P103" s="196"/>
      <c r="Q103" s="196"/>
      <c r="R103" s="196"/>
    </row>
    <row r="104" spans="1:18" ht="25.5" customHeight="1" hidden="1">
      <c r="A104" s="224" t="s">
        <v>113</v>
      </c>
      <c r="B104" s="226" t="s">
        <v>80</v>
      </c>
      <c r="C104" s="227" t="s">
        <v>19</v>
      </c>
      <c r="D104" s="227" t="s">
        <v>56</v>
      </c>
      <c r="E104" s="227" t="s">
        <v>101</v>
      </c>
      <c r="F104" s="227" t="s">
        <v>43</v>
      </c>
      <c r="G104" s="213">
        <f t="shared" si="13"/>
        <v>0</v>
      </c>
      <c r="H104" s="213"/>
      <c r="I104" s="25">
        <f t="shared" si="10"/>
        <v>0</v>
      </c>
      <c r="J104" s="213">
        <f t="shared" si="13"/>
        <v>0</v>
      </c>
      <c r="K104" s="25">
        <f t="shared" si="13"/>
        <v>0</v>
      </c>
      <c r="L104" s="25">
        <f t="shared" si="12"/>
        <v>0</v>
      </c>
      <c r="M104" s="196"/>
      <c r="N104" s="196"/>
      <c r="O104" s="196"/>
      <c r="P104" s="196"/>
      <c r="Q104" s="196"/>
      <c r="R104" s="196"/>
    </row>
    <row r="105" spans="1:18" ht="25.5" customHeight="1" hidden="1">
      <c r="A105" s="224" t="s">
        <v>112</v>
      </c>
      <c r="B105" s="226" t="s">
        <v>80</v>
      </c>
      <c r="C105" s="227" t="s">
        <v>19</v>
      </c>
      <c r="D105" s="227" t="s">
        <v>56</v>
      </c>
      <c r="E105" s="227" t="s">
        <v>101</v>
      </c>
      <c r="F105" s="227" t="s">
        <v>59</v>
      </c>
      <c r="G105" s="213">
        <v>0</v>
      </c>
      <c r="H105" s="213"/>
      <c r="I105" s="25">
        <f t="shared" si="10"/>
        <v>0</v>
      </c>
      <c r="J105" s="213">
        <v>0</v>
      </c>
      <c r="K105" s="25">
        <v>0</v>
      </c>
      <c r="L105" s="25">
        <f t="shared" si="12"/>
        <v>0</v>
      </c>
      <c r="M105" s="196"/>
      <c r="N105" s="196"/>
      <c r="O105" s="196"/>
      <c r="P105" s="196"/>
      <c r="Q105" s="196"/>
      <c r="R105" s="196"/>
    </row>
    <row r="106" spans="1:18" ht="12.75" customHeight="1" hidden="1">
      <c r="A106" s="224" t="s">
        <v>211</v>
      </c>
      <c r="B106" s="226" t="s">
        <v>80</v>
      </c>
      <c r="C106" s="227" t="s">
        <v>17</v>
      </c>
      <c r="D106" s="227" t="s">
        <v>18</v>
      </c>
      <c r="E106" s="227" t="s">
        <v>317</v>
      </c>
      <c r="F106" s="227" t="s">
        <v>132</v>
      </c>
      <c r="G106" s="213">
        <v>52.2</v>
      </c>
      <c r="H106" s="213"/>
      <c r="I106" s="25">
        <f t="shared" si="10"/>
        <v>0</v>
      </c>
      <c r="J106" s="213">
        <v>0</v>
      </c>
      <c r="K106" s="25"/>
      <c r="L106" s="25">
        <f t="shared" si="12"/>
        <v>0</v>
      </c>
      <c r="M106" s="196"/>
      <c r="N106" s="196"/>
      <c r="O106" s="196"/>
      <c r="P106" s="196"/>
      <c r="Q106" s="196"/>
      <c r="R106" s="196"/>
    </row>
    <row r="107" spans="1:18" ht="12.75" customHeight="1" hidden="1">
      <c r="A107" s="224" t="s">
        <v>212</v>
      </c>
      <c r="B107" s="226" t="s">
        <v>80</v>
      </c>
      <c r="C107" s="227" t="s">
        <v>17</v>
      </c>
      <c r="D107" s="227" t="s">
        <v>18</v>
      </c>
      <c r="E107" s="227" t="s">
        <v>317</v>
      </c>
      <c r="F107" s="227" t="s">
        <v>133</v>
      </c>
      <c r="G107" s="213">
        <v>2.2</v>
      </c>
      <c r="H107" s="213"/>
      <c r="I107" s="25">
        <f t="shared" si="10"/>
        <v>0</v>
      </c>
      <c r="J107" s="213">
        <v>0</v>
      </c>
      <c r="K107" s="25"/>
      <c r="L107" s="25">
        <f t="shared" si="12"/>
        <v>0</v>
      </c>
      <c r="M107" s="196"/>
      <c r="N107" s="196"/>
      <c r="O107" s="196"/>
      <c r="P107" s="196"/>
      <c r="Q107" s="196"/>
      <c r="R107" s="196"/>
    </row>
    <row r="108" spans="1:18" ht="12.75" customHeight="1" hidden="1">
      <c r="A108" s="229" t="s">
        <v>225</v>
      </c>
      <c r="B108" s="215" t="s">
        <v>80</v>
      </c>
      <c r="C108" s="228" t="s">
        <v>19</v>
      </c>
      <c r="D108" s="228" t="s">
        <v>16</v>
      </c>
      <c r="E108" s="228" t="s">
        <v>42</v>
      </c>
      <c r="F108" s="228" t="s">
        <v>43</v>
      </c>
      <c r="G108" s="208">
        <f aca="true" t="shared" si="14" ref="G108:K111">G109</f>
        <v>477.8</v>
      </c>
      <c r="H108" s="208"/>
      <c r="I108" s="25">
        <f t="shared" si="10"/>
        <v>0</v>
      </c>
      <c r="J108" s="208">
        <f t="shared" si="14"/>
        <v>0</v>
      </c>
      <c r="K108" s="60">
        <f t="shared" si="14"/>
        <v>0</v>
      </c>
      <c r="L108" s="25">
        <f t="shared" si="12"/>
        <v>0</v>
      </c>
      <c r="M108" s="196"/>
      <c r="N108" s="196"/>
      <c r="O108" s="196"/>
      <c r="P108" s="196"/>
      <c r="Q108" s="196"/>
      <c r="R108" s="196"/>
    </row>
    <row r="109" spans="1:18" ht="12.75" customHeight="1" hidden="1">
      <c r="A109" s="224" t="s">
        <v>197</v>
      </c>
      <c r="B109" s="226" t="s">
        <v>80</v>
      </c>
      <c r="C109" s="227" t="s">
        <v>19</v>
      </c>
      <c r="D109" s="227" t="s">
        <v>196</v>
      </c>
      <c r="E109" s="227" t="s">
        <v>42</v>
      </c>
      <c r="F109" s="227" t="s">
        <v>43</v>
      </c>
      <c r="G109" s="213">
        <f t="shared" si="14"/>
        <v>477.8</v>
      </c>
      <c r="H109" s="213"/>
      <c r="I109" s="25">
        <f t="shared" si="10"/>
        <v>0</v>
      </c>
      <c r="J109" s="213">
        <f t="shared" si="14"/>
        <v>0</v>
      </c>
      <c r="K109" s="25">
        <f t="shared" si="14"/>
        <v>0</v>
      </c>
      <c r="L109" s="25">
        <f t="shared" si="12"/>
        <v>0</v>
      </c>
      <c r="M109" s="196"/>
      <c r="N109" s="196"/>
      <c r="O109" s="196"/>
      <c r="P109" s="196"/>
      <c r="Q109" s="196"/>
      <c r="R109" s="196"/>
    </row>
    <row r="110" spans="1:18" ht="12.75" customHeight="1" hidden="1">
      <c r="A110" s="224" t="s">
        <v>224</v>
      </c>
      <c r="B110" s="226" t="s">
        <v>80</v>
      </c>
      <c r="C110" s="227" t="s">
        <v>19</v>
      </c>
      <c r="D110" s="227" t="s">
        <v>196</v>
      </c>
      <c r="E110" s="227" t="s">
        <v>223</v>
      </c>
      <c r="F110" s="227" t="s">
        <v>43</v>
      </c>
      <c r="G110" s="213">
        <f t="shared" si="14"/>
        <v>477.8</v>
      </c>
      <c r="H110" s="213"/>
      <c r="I110" s="25">
        <f t="shared" si="10"/>
        <v>0</v>
      </c>
      <c r="J110" s="213">
        <f t="shared" si="14"/>
        <v>0</v>
      </c>
      <c r="K110" s="25">
        <f t="shared" si="14"/>
        <v>0</v>
      </c>
      <c r="L110" s="25">
        <f t="shared" si="12"/>
        <v>0</v>
      </c>
      <c r="M110" s="196"/>
      <c r="N110" s="196"/>
      <c r="O110" s="196"/>
      <c r="P110" s="196"/>
      <c r="Q110" s="196"/>
      <c r="R110" s="196"/>
    </row>
    <row r="111" spans="1:18" ht="12.75" customHeight="1" hidden="1">
      <c r="A111" s="224" t="s">
        <v>222</v>
      </c>
      <c r="B111" s="226" t="s">
        <v>80</v>
      </c>
      <c r="C111" s="227" t="s">
        <v>19</v>
      </c>
      <c r="D111" s="227" t="s">
        <v>196</v>
      </c>
      <c r="E111" s="227" t="s">
        <v>221</v>
      </c>
      <c r="F111" s="227" t="s">
        <v>43</v>
      </c>
      <c r="G111" s="213">
        <f t="shared" si="14"/>
        <v>477.8</v>
      </c>
      <c r="H111" s="213"/>
      <c r="I111" s="25">
        <f t="shared" si="10"/>
        <v>0</v>
      </c>
      <c r="J111" s="213">
        <f t="shared" si="14"/>
        <v>0</v>
      </c>
      <c r="K111" s="25">
        <f t="shared" si="14"/>
        <v>0</v>
      </c>
      <c r="L111" s="25">
        <f t="shared" si="12"/>
        <v>0</v>
      </c>
      <c r="M111" s="196"/>
      <c r="N111" s="196"/>
      <c r="O111" s="196"/>
      <c r="P111" s="196"/>
      <c r="Q111" s="196"/>
      <c r="R111" s="196"/>
    </row>
    <row r="112" spans="1:18" ht="48.75" customHeight="1" hidden="1">
      <c r="A112" s="224" t="s">
        <v>212</v>
      </c>
      <c r="B112" s="226" t="s">
        <v>80</v>
      </c>
      <c r="C112" s="227" t="s">
        <v>19</v>
      </c>
      <c r="D112" s="227" t="s">
        <v>196</v>
      </c>
      <c r="E112" s="227" t="s">
        <v>221</v>
      </c>
      <c r="F112" s="227" t="s">
        <v>133</v>
      </c>
      <c r="G112" s="213">
        <v>477.8</v>
      </c>
      <c r="H112" s="213"/>
      <c r="I112" s="25">
        <f t="shared" si="10"/>
        <v>0</v>
      </c>
      <c r="J112" s="213">
        <v>0</v>
      </c>
      <c r="K112" s="25"/>
      <c r="L112" s="25">
        <f t="shared" si="12"/>
        <v>0</v>
      </c>
      <c r="M112" s="196"/>
      <c r="N112" s="196"/>
      <c r="O112" s="196"/>
      <c r="P112" s="196"/>
      <c r="Q112" s="196"/>
      <c r="R112" s="196"/>
    </row>
    <row r="113" spans="1:18" ht="12.75" customHeight="1" hidden="1">
      <c r="A113" s="229" t="s">
        <v>46</v>
      </c>
      <c r="B113" s="226" t="s">
        <v>80</v>
      </c>
      <c r="C113" s="227" t="s">
        <v>20</v>
      </c>
      <c r="D113" s="227" t="s">
        <v>20</v>
      </c>
      <c r="E113" s="227" t="s">
        <v>42</v>
      </c>
      <c r="F113" s="227" t="s">
        <v>43</v>
      </c>
      <c r="G113" s="208">
        <f>G114</f>
        <v>93.03999999999999</v>
      </c>
      <c r="H113" s="208"/>
      <c r="I113" s="25">
        <f t="shared" si="10"/>
        <v>83.64</v>
      </c>
      <c r="J113" s="208">
        <f>J115+J116</f>
        <v>83.64</v>
      </c>
      <c r="K113" s="60">
        <f>K115+K116</f>
        <v>83.64</v>
      </c>
      <c r="L113" s="25">
        <f t="shared" si="12"/>
        <v>167.28</v>
      </c>
      <c r="M113" s="196"/>
      <c r="N113" s="196"/>
      <c r="O113" s="196"/>
      <c r="P113" s="196"/>
      <c r="Q113" s="196"/>
      <c r="R113" s="196"/>
    </row>
    <row r="114" spans="1:18" ht="25.5" customHeight="1" hidden="1">
      <c r="A114" s="224" t="s">
        <v>47</v>
      </c>
      <c r="B114" s="226" t="s">
        <v>80</v>
      </c>
      <c r="C114" s="227" t="s">
        <v>20</v>
      </c>
      <c r="D114" s="227" t="s">
        <v>20</v>
      </c>
      <c r="E114" s="227" t="s">
        <v>90</v>
      </c>
      <c r="F114" s="227" t="s">
        <v>43</v>
      </c>
      <c r="G114" s="213">
        <f>G115+G116</f>
        <v>93.03999999999999</v>
      </c>
      <c r="H114" s="213"/>
      <c r="I114" s="25">
        <f t="shared" si="10"/>
        <v>83.64</v>
      </c>
      <c r="J114" s="213">
        <f>J115+J116</f>
        <v>83.64</v>
      </c>
      <c r="K114" s="25">
        <f>K115+K116</f>
        <v>83.64</v>
      </c>
      <c r="L114" s="25">
        <f t="shared" si="12"/>
        <v>167.28</v>
      </c>
      <c r="M114" s="196"/>
      <c r="N114" s="196"/>
      <c r="O114" s="196"/>
      <c r="P114" s="196"/>
      <c r="Q114" s="196"/>
      <c r="R114" s="196"/>
    </row>
    <row r="115" spans="1:18" ht="12.75" customHeight="1" hidden="1">
      <c r="A115" s="224" t="s">
        <v>134</v>
      </c>
      <c r="B115" s="226" t="s">
        <v>80</v>
      </c>
      <c r="C115" s="227" t="s">
        <v>20</v>
      </c>
      <c r="D115" s="227" t="s">
        <v>20</v>
      </c>
      <c r="E115" s="227" t="s">
        <v>90</v>
      </c>
      <c r="F115" s="227" t="s">
        <v>132</v>
      </c>
      <c r="G115" s="213">
        <v>78.97</v>
      </c>
      <c r="H115" s="213"/>
      <c r="I115" s="25">
        <f t="shared" si="10"/>
        <v>81.14</v>
      </c>
      <c r="J115" s="213">
        <v>81.14</v>
      </c>
      <c r="K115" s="25">
        <v>81.14</v>
      </c>
      <c r="L115" s="25">
        <f t="shared" si="12"/>
        <v>162.28</v>
      </c>
      <c r="M115" s="196"/>
      <c r="N115" s="196"/>
      <c r="O115" s="196"/>
      <c r="P115" s="196"/>
      <c r="Q115" s="196"/>
      <c r="R115" s="196"/>
    </row>
    <row r="116" spans="1:18" ht="25.5" customHeight="1" hidden="1">
      <c r="A116" s="224" t="s">
        <v>135</v>
      </c>
      <c r="B116" s="226" t="s">
        <v>80</v>
      </c>
      <c r="C116" s="227" t="s">
        <v>20</v>
      </c>
      <c r="D116" s="227" t="s">
        <v>20</v>
      </c>
      <c r="E116" s="227" t="s">
        <v>90</v>
      </c>
      <c r="F116" s="227" t="s">
        <v>133</v>
      </c>
      <c r="G116" s="213">
        <v>14.07</v>
      </c>
      <c r="H116" s="213"/>
      <c r="I116" s="25">
        <f t="shared" si="10"/>
        <v>2.5</v>
      </c>
      <c r="J116" s="213">
        <v>2.5</v>
      </c>
      <c r="K116" s="25">
        <v>2.5</v>
      </c>
      <c r="L116" s="25">
        <f t="shared" si="12"/>
        <v>5</v>
      </c>
      <c r="M116" s="196"/>
      <c r="N116" s="196"/>
      <c r="O116" s="196"/>
      <c r="P116" s="196"/>
      <c r="Q116" s="196"/>
      <c r="R116" s="196"/>
    </row>
    <row r="117" spans="1:18" ht="12.75" customHeight="1" hidden="1">
      <c r="A117" s="242" t="s">
        <v>63</v>
      </c>
      <c r="B117" s="215" t="s">
        <v>80</v>
      </c>
      <c r="C117" s="215" t="s">
        <v>23</v>
      </c>
      <c r="D117" s="215" t="s">
        <v>16</v>
      </c>
      <c r="E117" s="215" t="s">
        <v>42</v>
      </c>
      <c r="F117" s="215" t="s">
        <v>43</v>
      </c>
      <c r="G117" s="208">
        <f>G118+G135+G127</f>
        <v>524.72</v>
      </c>
      <c r="H117" s="208"/>
      <c r="I117" s="25">
        <f t="shared" si="10"/>
        <v>946.44</v>
      </c>
      <c r="J117" s="208">
        <f>J118+J135+J127</f>
        <v>946.44</v>
      </c>
      <c r="K117" s="60">
        <f>K118+K135+K127</f>
        <v>-946.44</v>
      </c>
      <c r="L117" s="25">
        <f aca="true" t="shared" si="15" ref="L117:L127">J117+K117</f>
        <v>0</v>
      </c>
      <c r="M117" s="197"/>
      <c r="N117" s="196"/>
      <c r="O117" s="196"/>
      <c r="P117" s="196"/>
      <c r="Q117" s="196"/>
      <c r="R117" s="196"/>
    </row>
    <row r="118" spans="1:18" ht="12.75" customHeight="1" hidden="1">
      <c r="A118" s="243" t="s">
        <v>230</v>
      </c>
      <c r="B118" s="226" t="s">
        <v>80</v>
      </c>
      <c r="C118" s="226" t="s">
        <v>23</v>
      </c>
      <c r="D118" s="226" t="s">
        <v>17</v>
      </c>
      <c r="E118" s="226" t="s">
        <v>42</v>
      </c>
      <c r="F118" s="226" t="s">
        <v>43</v>
      </c>
      <c r="G118" s="213">
        <f aca="true" t="shared" si="16" ref="G118:K119">G119</f>
        <v>424.6</v>
      </c>
      <c r="H118" s="213"/>
      <c r="I118" s="25">
        <f t="shared" si="10"/>
        <v>0</v>
      </c>
      <c r="J118" s="213">
        <f t="shared" si="16"/>
        <v>0</v>
      </c>
      <c r="K118" s="25">
        <f t="shared" si="16"/>
        <v>0</v>
      </c>
      <c r="L118" s="25">
        <f t="shared" si="15"/>
        <v>0</v>
      </c>
      <c r="M118" s="197"/>
      <c r="N118" s="196"/>
      <c r="O118" s="196"/>
      <c r="P118" s="196"/>
      <c r="Q118" s="196"/>
      <c r="R118" s="196"/>
    </row>
    <row r="119" spans="1:18" ht="13.5" customHeight="1" hidden="1">
      <c r="A119" s="243" t="s">
        <v>228</v>
      </c>
      <c r="B119" s="226" t="s">
        <v>80</v>
      </c>
      <c r="C119" s="226" t="s">
        <v>23</v>
      </c>
      <c r="D119" s="226" t="s">
        <v>17</v>
      </c>
      <c r="E119" s="226" t="s">
        <v>229</v>
      </c>
      <c r="F119" s="226" t="s">
        <v>43</v>
      </c>
      <c r="G119" s="213">
        <f t="shared" si="16"/>
        <v>424.6</v>
      </c>
      <c r="H119" s="213"/>
      <c r="I119" s="25">
        <f t="shared" si="10"/>
        <v>0</v>
      </c>
      <c r="J119" s="213">
        <f t="shared" si="16"/>
        <v>0</v>
      </c>
      <c r="K119" s="25">
        <f t="shared" si="16"/>
        <v>0</v>
      </c>
      <c r="L119" s="25">
        <f t="shared" si="15"/>
        <v>0</v>
      </c>
      <c r="M119" s="197"/>
      <c r="N119" s="196"/>
      <c r="O119" s="196"/>
      <c r="P119" s="196"/>
      <c r="Q119" s="196"/>
      <c r="R119" s="196"/>
    </row>
    <row r="120" spans="1:18" ht="26.25" customHeight="1" hidden="1">
      <c r="A120" s="243" t="s">
        <v>227</v>
      </c>
      <c r="B120" s="226" t="s">
        <v>80</v>
      </c>
      <c r="C120" s="226" t="s">
        <v>23</v>
      </c>
      <c r="D120" s="226" t="s">
        <v>17</v>
      </c>
      <c r="E120" s="226" t="s">
        <v>91</v>
      </c>
      <c r="F120" s="226" t="s">
        <v>43</v>
      </c>
      <c r="G120" s="213">
        <f>G121+G122</f>
        <v>424.6</v>
      </c>
      <c r="H120" s="213"/>
      <c r="I120" s="25">
        <f t="shared" si="10"/>
        <v>0</v>
      </c>
      <c r="J120" s="213">
        <f>J121+J122</f>
        <v>0</v>
      </c>
      <c r="K120" s="25">
        <f>K121+K122</f>
        <v>0</v>
      </c>
      <c r="L120" s="25">
        <f t="shared" si="15"/>
        <v>0</v>
      </c>
      <c r="M120" s="197"/>
      <c r="N120" s="196"/>
      <c r="O120" s="196"/>
      <c r="P120" s="196"/>
      <c r="Q120" s="196"/>
      <c r="R120" s="196"/>
    </row>
    <row r="121" spans="1:18" ht="38.25" customHeight="1" hidden="1">
      <c r="A121" s="224" t="s">
        <v>211</v>
      </c>
      <c r="B121" s="226" t="s">
        <v>80</v>
      </c>
      <c r="C121" s="226" t="s">
        <v>23</v>
      </c>
      <c r="D121" s="226" t="s">
        <v>17</v>
      </c>
      <c r="E121" s="226" t="s">
        <v>91</v>
      </c>
      <c r="F121" s="226" t="s">
        <v>132</v>
      </c>
      <c r="G121" s="213">
        <v>252.14</v>
      </c>
      <c r="H121" s="213"/>
      <c r="I121" s="25">
        <f t="shared" si="10"/>
        <v>0</v>
      </c>
      <c r="J121" s="213">
        <v>0</v>
      </c>
      <c r="K121" s="25"/>
      <c r="L121" s="25">
        <f t="shared" si="15"/>
        <v>0</v>
      </c>
      <c r="M121" s="197"/>
      <c r="N121" s="196"/>
      <c r="O121" s="196"/>
      <c r="P121" s="196"/>
      <c r="Q121" s="196"/>
      <c r="R121" s="196"/>
    </row>
    <row r="122" spans="1:18" ht="36" customHeight="1" hidden="1">
      <c r="A122" s="224" t="s">
        <v>212</v>
      </c>
      <c r="B122" s="226" t="s">
        <v>80</v>
      </c>
      <c r="C122" s="226" t="s">
        <v>23</v>
      </c>
      <c r="D122" s="226" t="s">
        <v>17</v>
      </c>
      <c r="E122" s="226" t="s">
        <v>91</v>
      </c>
      <c r="F122" s="226" t="s">
        <v>133</v>
      </c>
      <c r="G122" s="213">
        <v>172.46</v>
      </c>
      <c r="H122" s="213"/>
      <c r="I122" s="25">
        <f t="shared" si="10"/>
        <v>0</v>
      </c>
      <c r="J122" s="213">
        <v>0</v>
      </c>
      <c r="K122" s="25"/>
      <c r="L122" s="25">
        <f t="shared" si="15"/>
        <v>0</v>
      </c>
      <c r="M122" s="197"/>
      <c r="N122" s="196"/>
      <c r="O122" s="196"/>
      <c r="P122" s="196"/>
      <c r="Q122" s="196"/>
      <c r="R122" s="196"/>
    </row>
    <row r="123" spans="1:18" ht="25.5" customHeight="1" hidden="1">
      <c r="A123" s="224" t="s">
        <v>180</v>
      </c>
      <c r="B123" s="226" t="s">
        <v>80</v>
      </c>
      <c r="C123" s="226" t="s">
        <v>23</v>
      </c>
      <c r="D123" s="226" t="s">
        <v>17</v>
      </c>
      <c r="E123" s="226" t="s">
        <v>178</v>
      </c>
      <c r="F123" s="226" t="s">
        <v>43</v>
      </c>
      <c r="G123" s="213"/>
      <c r="H123" s="213"/>
      <c r="I123" s="25">
        <f t="shared" si="10"/>
        <v>30</v>
      </c>
      <c r="J123" s="213">
        <f>J124</f>
        <v>30</v>
      </c>
      <c r="K123" s="25">
        <f>K124</f>
        <v>31</v>
      </c>
      <c r="L123" s="25">
        <f t="shared" si="15"/>
        <v>61</v>
      </c>
      <c r="M123" s="197"/>
      <c r="N123" s="196"/>
      <c r="O123" s="196"/>
      <c r="P123" s="196"/>
      <c r="Q123" s="196"/>
      <c r="R123" s="196"/>
    </row>
    <row r="124" spans="1:18" ht="25.5" customHeight="1" hidden="1">
      <c r="A124" s="224" t="s">
        <v>181</v>
      </c>
      <c r="B124" s="226" t="s">
        <v>179</v>
      </c>
      <c r="C124" s="226" t="s">
        <v>23</v>
      </c>
      <c r="D124" s="226" t="s">
        <v>17</v>
      </c>
      <c r="E124" s="226" t="s">
        <v>178</v>
      </c>
      <c r="F124" s="226" t="s">
        <v>133</v>
      </c>
      <c r="G124" s="213"/>
      <c r="H124" s="213"/>
      <c r="I124" s="25">
        <f t="shared" si="10"/>
        <v>30</v>
      </c>
      <c r="J124" s="213">
        <v>30</v>
      </c>
      <c r="K124" s="25">
        <v>31</v>
      </c>
      <c r="L124" s="25">
        <f t="shared" si="15"/>
        <v>61</v>
      </c>
      <c r="M124" s="197"/>
      <c r="N124" s="196"/>
      <c r="O124" s="196"/>
      <c r="P124" s="196"/>
      <c r="Q124" s="196"/>
      <c r="R124" s="196"/>
    </row>
    <row r="125" spans="1:18" ht="12.75" customHeight="1" hidden="1">
      <c r="A125" s="244" t="s">
        <v>63</v>
      </c>
      <c r="B125" s="226" t="s">
        <v>80</v>
      </c>
      <c r="C125" s="227" t="s">
        <v>23</v>
      </c>
      <c r="D125" s="227" t="s">
        <v>16</v>
      </c>
      <c r="E125" s="227" t="s">
        <v>42</v>
      </c>
      <c r="F125" s="227" t="s">
        <v>43</v>
      </c>
      <c r="G125" s="208">
        <f>G138</f>
        <v>100.12</v>
      </c>
      <c r="H125" s="208"/>
      <c r="I125" s="25">
        <f t="shared" si="10"/>
        <v>0</v>
      </c>
      <c r="J125" s="208">
        <f>J138</f>
        <v>0</v>
      </c>
      <c r="K125" s="60">
        <f>K138</f>
        <v>0</v>
      </c>
      <c r="L125" s="25">
        <f t="shared" si="15"/>
        <v>0</v>
      </c>
      <c r="M125" s="196"/>
      <c r="N125" s="196"/>
      <c r="O125" s="196"/>
      <c r="P125" s="196"/>
      <c r="Q125" s="196"/>
      <c r="R125" s="196"/>
    </row>
    <row r="126" spans="1:18" ht="12.75" customHeight="1" hidden="1">
      <c r="A126" s="224"/>
      <c r="B126" s="226" t="s">
        <v>80</v>
      </c>
      <c r="C126" s="227" t="s">
        <v>23</v>
      </c>
      <c r="D126" s="227" t="s">
        <v>18</v>
      </c>
      <c r="E126" s="227" t="s">
        <v>129</v>
      </c>
      <c r="F126" s="227" t="s">
        <v>43</v>
      </c>
      <c r="G126" s="213" t="e">
        <f>#REF!</f>
        <v>#REF!</v>
      </c>
      <c r="H126" s="213"/>
      <c r="I126" s="25" t="e">
        <f t="shared" si="10"/>
        <v>#REF!</v>
      </c>
      <c r="J126" s="213" t="e">
        <f>#REF!</f>
        <v>#REF!</v>
      </c>
      <c r="K126" s="25" t="e">
        <f>#REF!</f>
        <v>#REF!</v>
      </c>
      <c r="L126" s="25" t="e">
        <f t="shared" si="15"/>
        <v>#REF!</v>
      </c>
      <c r="M126" s="196"/>
      <c r="N126" s="196"/>
      <c r="O126" s="196"/>
      <c r="P126" s="196"/>
      <c r="Q126" s="196"/>
      <c r="R126" s="196"/>
    </row>
    <row r="127" spans="1:18" s="146" customFormat="1" ht="36.75" customHeight="1" hidden="1">
      <c r="A127" s="234" t="s">
        <v>313</v>
      </c>
      <c r="B127" s="226" t="s">
        <v>80</v>
      </c>
      <c r="C127" s="227" t="s">
        <v>23</v>
      </c>
      <c r="D127" s="227" t="s">
        <v>18</v>
      </c>
      <c r="E127" s="227" t="s">
        <v>307</v>
      </c>
      <c r="F127" s="227" t="s">
        <v>43</v>
      </c>
      <c r="G127" s="213">
        <f>G132</f>
        <v>0</v>
      </c>
      <c r="H127" s="213"/>
      <c r="I127" s="25">
        <f t="shared" si="10"/>
        <v>473.22</v>
      </c>
      <c r="J127" s="213">
        <f>J132</f>
        <v>473.22</v>
      </c>
      <c r="K127" s="25">
        <f>K132</f>
        <v>-473.22</v>
      </c>
      <c r="L127" s="25">
        <f t="shared" si="15"/>
        <v>0</v>
      </c>
      <c r="M127" s="198"/>
      <c r="N127" s="198"/>
      <c r="O127" s="198"/>
      <c r="P127" s="198"/>
      <c r="Q127" s="198"/>
      <c r="R127" s="198"/>
    </row>
    <row r="128" spans="1:18" s="193" customFormat="1" ht="51.75" customHeight="1" hidden="1">
      <c r="A128" s="195" t="s">
        <v>395</v>
      </c>
      <c r="B128" s="215" t="s">
        <v>80</v>
      </c>
      <c r="C128" s="215" t="s">
        <v>19</v>
      </c>
      <c r="D128" s="215" t="s">
        <v>56</v>
      </c>
      <c r="E128" s="215" t="s">
        <v>373</v>
      </c>
      <c r="F128" s="215" t="s">
        <v>43</v>
      </c>
      <c r="G128" s="213"/>
      <c r="H128" s="213"/>
      <c r="I128" s="25">
        <f t="shared" si="10"/>
        <v>0</v>
      </c>
      <c r="J128" s="208">
        <f>J129</f>
        <v>0</v>
      </c>
      <c r="K128" s="194">
        <f aca="true" t="shared" si="17" ref="K128:K135">L128-J128</f>
        <v>152.41</v>
      </c>
      <c r="L128" s="194">
        <f>L129</f>
        <v>152.41</v>
      </c>
      <c r="M128" s="198"/>
      <c r="N128" s="198"/>
      <c r="O128" s="198"/>
      <c r="P128" s="198"/>
      <c r="Q128" s="198"/>
      <c r="R128" s="198"/>
    </row>
    <row r="129" spans="1:18" s="193" customFormat="1" ht="90.75" customHeight="1" hidden="1">
      <c r="A129" s="230" t="s">
        <v>396</v>
      </c>
      <c r="B129" s="226" t="s">
        <v>80</v>
      </c>
      <c r="C129" s="226" t="s">
        <v>19</v>
      </c>
      <c r="D129" s="226" t="s">
        <v>56</v>
      </c>
      <c r="E129" s="226" t="s">
        <v>375</v>
      </c>
      <c r="F129" s="226" t="s">
        <v>43</v>
      </c>
      <c r="G129" s="213"/>
      <c r="H129" s="213"/>
      <c r="I129" s="25">
        <f t="shared" si="10"/>
        <v>0</v>
      </c>
      <c r="J129" s="213">
        <f>J130+J131</f>
        <v>0</v>
      </c>
      <c r="K129" s="192">
        <f t="shared" si="17"/>
        <v>152.41</v>
      </c>
      <c r="L129" s="192">
        <f>L130+L131</f>
        <v>152.41</v>
      </c>
      <c r="M129" s="198"/>
      <c r="N129" s="198"/>
      <c r="O129" s="198"/>
      <c r="P129" s="198"/>
      <c r="Q129" s="198"/>
      <c r="R129" s="198"/>
    </row>
    <row r="130" spans="1:18" s="193" customFormat="1" ht="30" customHeight="1" hidden="1">
      <c r="A130" s="230" t="s">
        <v>391</v>
      </c>
      <c r="B130" s="226" t="s">
        <v>80</v>
      </c>
      <c r="C130" s="226" t="s">
        <v>19</v>
      </c>
      <c r="D130" s="226" t="s">
        <v>56</v>
      </c>
      <c r="E130" s="226" t="s">
        <v>375</v>
      </c>
      <c r="F130" s="226" t="s">
        <v>132</v>
      </c>
      <c r="G130" s="213"/>
      <c r="H130" s="213"/>
      <c r="I130" s="25">
        <f t="shared" si="10"/>
        <v>0</v>
      </c>
      <c r="J130" s="213"/>
      <c r="K130" s="192">
        <f t="shared" si="17"/>
        <v>117.06</v>
      </c>
      <c r="L130" s="192">
        <v>117.06</v>
      </c>
      <c r="M130" s="198"/>
      <c r="N130" s="198"/>
      <c r="O130" s="198"/>
      <c r="P130" s="198"/>
      <c r="Q130" s="198"/>
      <c r="R130" s="198"/>
    </row>
    <row r="131" spans="1:18" s="193" customFormat="1" ht="50.25" customHeight="1" hidden="1">
      <c r="A131" s="210" t="s">
        <v>389</v>
      </c>
      <c r="B131" s="226" t="s">
        <v>80</v>
      </c>
      <c r="C131" s="226" t="s">
        <v>19</v>
      </c>
      <c r="D131" s="226" t="s">
        <v>56</v>
      </c>
      <c r="E131" s="226" t="s">
        <v>375</v>
      </c>
      <c r="F131" s="226" t="s">
        <v>387</v>
      </c>
      <c r="G131" s="213"/>
      <c r="H131" s="213"/>
      <c r="I131" s="25">
        <f t="shared" si="10"/>
        <v>0</v>
      </c>
      <c r="J131" s="213"/>
      <c r="K131" s="192">
        <f t="shared" si="17"/>
        <v>35.35</v>
      </c>
      <c r="L131" s="192">
        <v>35.35</v>
      </c>
      <c r="M131" s="198"/>
      <c r="N131" s="198"/>
      <c r="O131" s="198"/>
      <c r="P131" s="198"/>
      <c r="Q131" s="198"/>
      <c r="R131" s="198"/>
    </row>
    <row r="132" spans="1:12" ht="26.25" customHeight="1" hidden="1">
      <c r="A132" s="245" t="s">
        <v>293</v>
      </c>
      <c r="B132" s="215" t="s">
        <v>80</v>
      </c>
      <c r="C132" s="228" t="s">
        <v>23</v>
      </c>
      <c r="D132" s="228" t="s">
        <v>16</v>
      </c>
      <c r="E132" s="228" t="s">
        <v>42</v>
      </c>
      <c r="F132" s="228" t="s">
        <v>43</v>
      </c>
      <c r="G132" s="208">
        <f>G133</f>
        <v>0</v>
      </c>
      <c r="H132" s="208"/>
      <c r="I132" s="25">
        <f t="shared" si="10"/>
        <v>473.22</v>
      </c>
      <c r="J132" s="208">
        <f>J133</f>
        <v>473.22</v>
      </c>
      <c r="K132" s="60">
        <f t="shared" si="17"/>
        <v>-473.22</v>
      </c>
      <c r="L132" s="60">
        <f>L133</f>
        <v>0</v>
      </c>
    </row>
    <row r="133" spans="1:12" ht="26.25" customHeight="1" hidden="1">
      <c r="A133" s="220" t="s">
        <v>294</v>
      </c>
      <c r="B133" s="226" t="s">
        <v>80</v>
      </c>
      <c r="C133" s="227" t="s">
        <v>23</v>
      </c>
      <c r="D133" s="227" t="s">
        <v>18</v>
      </c>
      <c r="E133" s="227" t="s">
        <v>42</v>
      </c>
      <c r="F133" s="227" t="s">
        <v>43</v>
      </c>
      <c r="G133" s="213">
        <f>G134</f>
        <v>0</v>
      </c>
      <c r="H133" s="213"/>
      <c r="I133" s="25">
        <f t="shared" si="10"/>
        <v>473.22</v>
      </c>
      <c r="J133" s="213">
        <f>J134</f>
        <v>473.22</v>
      </c>
      <c r="K133" s="25">
        <f t="shared" si="17"/>
        <v>-473.22</v>
      </c>
      <c r="L133" s="25">
        <f>L134</f>
        <v>0</v>
      </c>
    </row>
    <row r="134" spans="1:12" ht="25.5" customHeight="1" hidden="1">
      <c r="A134" s="224" t="s">
        <v>295</v>
      </c>
      <c r="B134" s="226" t="s">
        <v>80</v>
      </c>
      <c r="C134" s="227" t="s">
        <v>23</v>
      </c>
      <c r="D134" s="227" t="s">
        <v>18</v>
      </c>
      <c r="E134" s="227" t="s">
        <v>318</v>
      </c>
      <c r="F134" s="227" t="s">
        <v>43</v>
      </c>
      <c r="G134" s="213">
        <v>0</v>
      </c>
      <c r="H134" s="213"/>
      <c r="I134" s="25">
        <f t="shared" si="10"/>
        <v>473.22</v>
      </c>
      <c r="J134" s="213">
        <f>J135</f>
        <v>473.22</v>
      </c>
      <c r="K134" s="25">
        <f t="shared" si="17"/>
        <v>-473.22</v>
      </c>
      <c r="L134" s="25">
        <f>L135</f>
        <v>0</v>
      </c>
    </row>
    <row r="135" spans="1:12" ht="12.75" customHeight="1" hidden="1">
      <c r="A135" s="224" t="s">
        <v>128</v>
      </c>
      <c r="B135" s="226" t="s">
        <v>80</v>
      </c>
      <c r="C135" s="227" t="s">
        <v>23</v>
      </c>
      <c r="D135" s="227" t="s">
        <v>18</v>
      </c>
      <c r="E135" s="227" t="s">
        <v>318</v>
      </c>
      <c r="F135" s="227" t="s">
        <v>133</v>
      </c>
      <c r="G135" s="213">
        <f aca="true" t="shared" si="18" ref="G135:K137">G136</f>
        <v>100.12</v>
      </c>
      <c r="H135" s="213"/>
      <c r="I135" s="25">
        <f t="shared" si="10"/>
        <v>473.22</v>
      </c>
      <c r="J135" s="213">
        <v>473.22</v>
      </c>
      <c r="K135" s="25">
        <f t="shared" si="17"/>
        <v>-473.22</v>
      </c>
      <c r="L135" s="25">
        <v>0</v>
      </c>
    </row>
    <row r="136" spans="1:12" ht="12.75" customHeight="1" hidden="1">
      <c r="A136" s="224" t="s">
        <v>128</v>
      </c>
      <c r="B136" s="226" t="s">
        <v>80</v>
      </c>
      <c r="C136" s="227" t="s">
        <v>23</v>
      </c>
      <c r="D136" s="227" t="s">
        <v>18</v>
      </c>
      <c r="E136" s="227" t="s">
        <v>226</v>
      </c>
      <c r="F136" s="227" t="s">
        <v>43</v>
      </c>
      <c r="G136" s="213">
        <f t="shared" si="18"/>
        <v>100.12</v>
      </c>
      <c r="H136" s="213"/>
      <c r="I136" s="25">
        <f t="shared" si="10"/>
        <v>0</v>
      </c>
      <c r="J136" s="213">
        <f t="shared" si="18"/>
        <v>0</v>
      </c>
      <c r="K136" s="25">
        <f t="shared" si="18"/>
        <v>0</v>
      </c>
      <c r="L136" s="25">
        <f>J136+K136</f>
        <v>0</v>
      </c>
    </row>
    <row r="137" spans="1:12" ht="22.5" customHeight="1" hidden="1">
      <c r="A137" s="224" t="s">
        <v>244</v>
      </c>
      <c r="B137" s="226" t="s">
        <v>80</v>
      </c>
      <c r="C137" s="227" t="s">
        <v>23</v>
      </c>
      <c r="D137" s="227" t="s">
        <v>18</v>
      </c>
      <c r="E137" s="227" t="s">
        <v>129</v>
      </c>
      <c r="F137" s="227" t="s">
        <v>43</v>
      </c>
      <c r="G137" s="213">
        <f t="shared" si="18"/>
        <v>100.12</v>
      </c>
      <c r="H137" s="213"/>
      <c r="I137" s="25">
        <f t="shared" si="10"/>
        <v>0</v>
      </c>
      <c r="J137" s="213">
        <f t="shared" si="18"/>
        <v>0</v>
      </c>
      <c r="K137" s="25">
        <f t="shared" si="18"/>
        <v>0</v>
      </c>
      <c r="L137" s="25">
        <f>J137+K137</f>
        <v>0</v>
      </c>
    </row>
    <row r="138" spans="1:12" ht="36.75" customHeight="1" hidden="1">
      <c r="A138" s="224" t="s">
        <v>212</v>
      </c>
      <c r="B138" s="226" t="s">
        <v>80</v>
      </c>
      <c r="C138" s="227" t="s">
        <v>23</v>
      </c>
      <c r="D138" s="227" t="s">
        <v>18</v>
      </c>
      <c r="E138" s="227" t="s">
        <v>129</v>
      </c>
      <c r="F138" s="227" t="s">
        <v>133</v>
      </c>
      <c r="G138" s="213">
        <v>100.12</v>
      </c>
      <c r="H138" s="213"/>
      <c r="I138" s="25">
        <f t="shared" si="10"/>
        <v>0</v>
      </c>
      <c r="J138" s="213">
        <v>0</v>
      </c>
      <c r="K138" s="25"/>
      <c r="L138" s="25">
        <f>J138+K138</f>
        <v>0</v>
      </c>
    </row>
    <row r="139" spans="1:12" ht="12.75" customHeight="1" hidden="1">
      <c r="A139" s="83" t="s">
        <v>225</v>
      </c>
      <c r="B139" s="68" t="s">
        <v>80</v>
      </c>
      <c r="C139" s="94" t="s">
        <v>19</v>
      </c>
      <c r="D139" s="94" t="s">
        <v>16</v>
      </c>
      <c r="E139" s="228" t="s">
        <v>393</v>
      </c>
      <c r="F139" s="228" t="s">
        <v>43</v>
      </c>
      <c r="G139" s="213"/>
      <c r="H139" s="208">
        <f>H140+H143</f>
        <v>0</v>
      </c>
      <c r="I139" s="25">
        <f t="shared" si="10"/>
        <v>0</v>
      </c>
      <c r="J139" s="208">
        <f>J140+J143</f>
        <v>0</v>
      </c>
      <c r="K139" s="25"/>
      <c r="L139" s="25"/>
    </row>
    <row r="140" spans="1:12" ht="12.75" customHeight="1" hidden="1">
      <c r="A140" s="73" t="s">
        <v>197</v>
      </c>
      <c r="B140" s="44" t="s">
        <v>80</v>
      </c>
      <c r="C140" s="70" t="s">
        <v>19</v>
      </c>
      <c r="D140" s="70" t="s">
        <v>196</v>
      </c>
      <c r="E140" s="70" t="s">
        <v>393</v>
      </c>
      <c r="F140" s="227" t="s">
        <v>43</v>
      </c>
      <c r="G140" s="213"/>
      <c r="H140" s="213">
        <f>H141</f>
        <v>0</v>
      </c>
      <c r="I140" s="25">
        <f t="shared" si="10"/>
        <v>0</v>
      </c>
      <c r="J140" s="213">
        <f>J141</f>
        <v>0</v>
      </c>
      <c r="K140" s="25"/>
      <c r="L140" s="25"/>
    </row>
    <row r="141" spans="1:12" ht="23.25" customHeight="1" hidden="1">
      <c r="A141" s="73" t="s">
        <v>224</v>
      </c>
      <c r="B141" s="44" t="s">
        <v>80</v>
      </c>
      <c r="C141" s="70" t="s">
        <v>19</v>
      </c>
      <c r="D141" s="70" t="s">
        <v>196</v>
      </c>
      <c r="E141" s="70" t="s">
        <v>357</v>
      </c>
      <c r="F141" s="227" t="s">
        <v>43</v>
      </c>
      <c r="G141" s="213"/>
      <c r="H141" s="213">
        <f>H142</f>
        <v>0</v>
      </c>
      <c r="I141" s="25">
        <f t="shared" si="10"/>
        <v>0</v>
      </c>
      <c r="J141" s="213">
        <f>J142</f>
        <v>0</v>
      </c>
      <c r="K141" s="25"/>
      <c r="L141" s="25"/>
    </row>
    <row r="142" spans="1:12" ht="25.5" customHeight="1" hidden="1">
      <c r="A142" s="73" t="s">
        <v>222</v>
      </c>
      <c r="B142" s="44" t="s">
        <v>80</v>
      </c>
      <c r="C142" s="70" t="s">
        <v>19</v>
      </c>
      <c r="D142" s="70" t="s">
        <v>196</v>
      </c>
      <c r="E142" s="70" t="s">
        <v>357</v>
      </c>
      <c r="F142" s="227" t="s">
        <v>133</v>
      </c>
      <c r="G142" s="213"/>
      <c r="H142" s="213">
        <v>0</v>
      </c>
      <c r="I142" s="25">
        <f t="shared" si="10"/>
        <v>0</v>
      </c>
      <c r="J142" s="213">
        <v>0</v>
      </c>
      <c r="K142" s="25"/>
      <c r="L142" s="25"/>
    </row>
    <row r="143" spans="1:12" ht="25.5" customHeight="1" hidden="1">
      <c r="A143" s="230" t="s">
        <v>395</v>
      </c>
      <c r="B143" s="226" t="s">
        <v>80</v>
      </c>
      <c r="C143" s="226" t="s">
        <v>19</v>
      </c>
      <c r="D143" s="226" t="s">
        <v>56</v>
      </c>
      <c r="E143" s="226" t="s">
        <v>373</v>
      </c>
      <c r="F143" s="226" t="s">
        <v>43</v>
      </c>
      <c r="G143" s="213"/>
      <c r="H143" s="213">
        <f>H144</f>
        <v>0</v>
      </c>
      <c r="I143" s="25">
        <f t="shared" si="10"/>
        <v>0</v>
      </c>
      <c r="J143" s="213">
        <f>J144</f>
        <v>0</v>
      </c>
      <c r="K143" s="25"/>
      <c r="L143" s="25"/>
    </row>
    <row r="144" spans="1:12" ht="25.5" customHeight="1" hidden="1">
      <c r="A144" s="230" t="s">
        <v>396</v>
      </c>
      <c r="B144" s="226" t="s">
        <v>80</v>
      </c>
      <c r="C144" s="226" t="s">
        <v>19</v>
      </c>
      <c r="D144" s="226" t="s">
        <v>56</v>
      </c>
      <c r="E144" s="226" t="s">
        <v>375</v>
      </c>
      <c r="F144" s="226" t="s">
        <v>43</v>
      </c>
      <c r="G144" s="213"/>
      <c r="H144" s="213">
        <f>H145</f>
        <v>0</v>
      </c>
      <c r="I144" s="25">
        <f t="shared" si="10"/>
        <v>0</v>
      </c>
      <c r="J144" s="213">
        <f>J145</f>
        <v>0</v>
      </c>
      <c r="K144" s="25"/>
      <c r="L144" s="25"/>
    </row>
    <row r="145" spans="1:12" ht="25.5" customHeight="1" hidden="1">
      <c r="A145" s="224" t="s">
        <v>276</v>
      </c>
      <c r="B145" s="226" t="s">
        <v>80</v>
      </c>
      <c r="C145" s="226" t="s">
        <v>19</v>
      </c>
      <c r="D145" s="226" t="s">
        <v>56</v>
      </c>
      <c r="E145" s="226" t="s">
        <v>375</v>
      </c>
      <c r="F145" s="226" t="s">
        <v>133</v>
      </c>
      <c r="G145" s="213"/>
      <c r="H145" s="213">
        <v>0</v>
      </c>
      <c r="I145" s="25">
        <f t="shared" si="10"/>
        <v>0</v>
      </c>
      <c r="J145" s="213">
        <v>0</v>
      </c>
      <c r="K145" s="25"/>
      <c r="L145" s="25"/>
    </row>
    <row r="146" spans="1:12" ht="25.5" customHeight="1">
      <c r="A146" s="83" t="s">
        <v>468</v>
      </c>
      <c r="B146" s="274" t="s">
        <v>80</v>
      </c>
      <c r="C146" s="275" t="s">
        <v>18</v>
      </c>
      <c r="D146" s="275" t="s">
        <v>16</v>
      </c>
      <c r="E146" s="275" t="s">
        <v>393</v>
      </c>
      <c r="F146" s="275" t="s">
        <v>43</v>
      </c>
      <c r="G146" s="213"/>
      <c r="H146" s="208">
        <f>H147</f>
        <v>65</v>
      </c>
      <c r="I146" s="60">
        <f t="shared" si="10"/>
        <v>0</v>
      </c>
      <c r="J146" s="208">
        <f>J147</f>
        <v>65</v>
      </c>
      <c r="K146" s="25"/>
      <c r="L146" s="25"/>
    </row>
    <row r="147" spans="1:12" ht="18" customHeight="1">
      <c r="A147" s="282" t="str">
        <f>'[2]пр2'!$A$24</f>
        <v>Обеспечение пожарной безопасности</v>
      </c>
      <c r="B147" s="270" t="s">
        <v>80</v>
      </c>
      <c r="C147" s="276" t="s">
        <v>18</v>
      </c>
      <c r="D147" s="276" t="s">
        <v>446</v>
      </c>
      <c r="E147" s="276" t="s">
        <v>355</v>
      </c>
      <c r="F147" s="276" t="s">
        <v>43</v>
      </c>
      <c r="G147" s="213"/>
      <c r="H147" s="213">
        <f>H148</f>
        <v>65</v>
      </c>
      <c r="I147" s="25">
        <f t="shared" si="10"/>
        <v>0</v>
      </c>
      <c r="J147" s="213">
        <f>J148</f>
        <v>65</v>
      </c>
      <c r="K147" s="25"/>
      <c r="L147" s="25"/>
    </row>
    <row r="148" spans="1:12" ht="25.5" customHeight="1">
      <c r="A148" s="282" t="s">
        <v>276</v>
      </c>
      <c r="B148" s="270" t="s">
        <v>80</v>
      </c>
      <c r="C148" s="276" t="s">
        <v>18</v>
      </c>
      <c r="D148" s="276" t="s">
        <v>446</v>
      </c>
      <c r="E148" s="276" t="s">
        <v>496</v>
      </c>
      <c r="F148" s="276" t="s">
        <v>133</v>
      </c>
      <c r="G148" s="213"/>
      <c r="H148" s="213">
        <v>65</v>
      </c>
      <c r="I148" s="25">
        <f t="shared" si="10"/>
        <v>0</v>
      </c>
      <c r="J148" s="213">
        <v>65</v>
      </c>
      <c r="K148" s="25"/>
      <c r="L148" s="25"/>
    </row>
    <row r="149" spans="1:12" ht="14.25" customHeight="1">
      <c r="A149" s="283" t="str">
        <f>'[4]пр3'!A135</f>
        <v>Национальная экономика</v>
      </c>
      <c r="B149" s="274" t="s">
        <v>80</v>
      </c>
      <c r="C149" s="275" t="s">
        <v>19</v>
      </c>
      <c r="D149" s="275" t="s">
        <v>16</v>
      </c>
      <c r="E149" s="275" t="s">
        <v>393</v>
      </c>
      <c r="F149" s="275" t="s">
        <v>43</v>
      </c>
      <c r="G149" s="208"/>
      <c r="H149" s="208">
        <f>H150</f>
        <v>0</v>
      </c>
      <c r="I149" s="60">
        <f t="shared" si="10"/>
        <v>1</v>
      </c>
      <c r="J149" s="208">
        <f>J150</f>
        <v>1</v>
      </c>
      <c r="K149" s="25"/>
      <c r="L149" s="25"/>
    </row>
    <row r="150" spans="1:12" ht="15" customHeight="1">
      <c r="A150" s="5" t="s">
        <v>70</v>
      </c>
      <c r="B150" s="270" t="s">
        <v>80</v>
      </c>
      <c r="C150" s="276" t="s">
        <v>19</v>
      </c>
      <c r="D150" s="276" t="s">
        <v>56</v>
      </c>
      <c r="E150" s="276" t="s">
        <v>393</v>
      </c>
      <c r="F150" s="276" t="s">
        <v>43</v>
      </c>
      <c r="G150" s="213"/>
      <c r="H150" s="213">
        <f>H151</f>
        <v>0</v>
      </c>
      <c r="I150" s="25">
        <f t="shared" si="10"/>
        <v>1</v>
      </c>
      <c r="J150" s="213">
        <f>J151</f>
        <v>1</v>
      </c>
      <c r="K150" s="25"/>
      <c r="L150" s="25"/>
    </row>
    <row r="151" spans="1:12" ht="25.5" customHeight="1">
      <c r="A151" s="282" t="s">
        <v>376</v>
      </c>
      <c r="B151" s="270" t="s">
        <v>80</v>
      </c>
      <c r="C151" s="276" t="s">
        <v>19</v>
      </c>
      <c r="D151" s="276" t="s">
        <v>56</v>
      </c>
      <c r="E151" s="276" t="s">
        <v>375</v>
      </c>
      <c r="F151" s="276" t="s">
        <v>43</v>
      </c>
      <c r="G151" s="213"/>
      <c r="H151" s="213">
        <f>H152</f>
        <v>0</v>
      </c>
      <c r="I151" s="25">
        <f t="shared" si="10"/>
        <v>1</v>
      </c>
      <c r="J151" s="213">
        <f>J152</f>
        <v>1</v>
      </c>
      <c r="K151" s="25"/>
      <c r="L151" s="25"/>
    </row>
    <row r="152" spans="1:12" ht="14.25" customHeight="1">
      <c r="A152" s="73" t="s">
        <v>194</v>
      </c>
      <c r="B152" s="270" t="s">
        <v>80</v>
      </c>
      <c r="C152" s="276" t="s">
        <v>19</v>
      </c>
      <c r="D152" s="276" t="s">
        <v>56</v>
      </c>
      <c r="E152" s="276" t="s">
        <v>375</v>
      </c>
      <c r="F152" s="276" t="s">
        <v>246</v>
      </c>
      <c r="G152" s="213"/>
      <c r="H152" s="213">
        <v>0</v>
      </c>
      <c r="I152" s="25">
        <f t="shared" si="10"/>
        <v>1</v>
      </c>
      <c r="J152" s="213">
        <v>1</v>
      </c>
      <c r="K152" s="25"/>
      <c r="L152" s="25"/>
    </row>
    <row r="153" spans="1:12" ht="13.5" customHeight="1">
      <c r="A153" s="229" t="s">
        <v>428</v>
      </c>
      <c r="B153" s="215" t="s">
        <v>80</v>
      </c>
      <c r="C153" s="228" t="s">
        <v>23</v>
      </c>
      <c r="D153" s="228" t="s">
        <v>16</v>
      </c>
      <c r="E153" s="228" t="s">
        <v>393</v>
      </c>
      <c r="F153" s="228" t="s">
        <v>43</v>
      </c>
      <c r="G153" s="208"/>
      <c r="H153" s="208">
        <f>H154</f>
        <v>1</v>
      </c>
      <c r="I153" s="208">
        <f>J153-H153</f>
        <v>62</v>
      </c>
      <c r="J153" s="208">
        <f>J154</f>
        <v>63</v>
      </c>
      <c r="K153" s="25"/>
      <c r="L153" s="25"/>
    </row>
    <row r="154" spans="1:12" ht="13.5" customHeight="1">
      <c r="A154" s="224" t="s">
        <v>128</v>
      </c>
      <c r="B154" s="226" t="s">
        <v>80</v>
      </c>
      <c r="C154" s="227" t="s">
        <v>23</v>
      </c>
      <c r="D154" s="227" t="s">
        <v>18</v>
      </c>
      <c r="E154" s="227" t="s">
        <v>393</v>
      </c>
      <c r="F154" s="227" t="s">
        <v>43</v>
      </c>
      <c r="G154" s="213"/>
      <c r="H154" s="213">
        <f>H155</f>
        <v>1</v>
      </c>
      <c r="I154" s="213">
        <f>J154-H154</f>
        <v>62</v>
      </c>
      <c r="J154" s="213">
        <f>J155</f>
        <v>63</v>
      </c>
      <c r="K154" s="25"/>
      <c r="L154" s="25"/>
    </row>
    <row r="155" spans="1:12" ht="29.25" customHeight="1">
      <c r="A155" s="230" t="s">
        <v>435</v>
      </c>
      <c r="B155" s="226" t="s">
        <v>80</v>
      </c>
      <c r="C155" s="227" t="s">
        <v>23</v>
      </c>
      <c r="D155" s="227" t="s">
        <v>18</v>
      </c>
      <c r="E155" s="227" t="s">
        <v>343</v>
      </c>
      <c r="F155" s="227" t="s">
        <v>43</v>
      </c>
      <c r="G155" s="213"/>
      <c r="H155" s="213">
        <f>H156</f>
        <v>1</v>
      </c>
      <c r="I155" s="213">
        <f>J155-H155</f>
        <v>62</v>
      </c>
      <c r="J155" s="213">
        <f>J156</f>
        <v>63</v>
      </c>
      <c r="K155" s="25"/>
      <c r="L155" s="25"/>
    </row>
    <row r="156" spans="1:18" s="191" customFormat="1" ht="24.75" customHeight="1">
      <c r="A156" s="230" t="s">
        <v>437</v>
      </c>
      <c r="B156" s="226" t="s">
        <v>80</v>
      </c>
      <c r="C156" s="226" t="s">
        <v>23</v>
      </c>
      <c r="D156" s="226" t="s">
        <v>18</v>
      </c>
      <c r="E156" s="227" t="s">
        <v>353</v>
      </c>
      <c r="F156" s="227" t="s">
        <v>43</v>
      </c>
      <c r="G156" s="213"/>
      <c r="H156" s="213">
        <f>H157</f>
        <v>1</v>
      </c>
      <c r="I156" s="25">
        <f t="shared" si="10"/>
        <v>62</v>
      </c>
      <c r="J156" s="213">
        <f>J157</f>
        <v>63</v>
      </c>
      <c r="K156" s="188">
        <f aca="true" t="shared" si="19" ref="K156:K164">L156-J156</f>
        <v>419.88</v>
      </c>
      <c r="L156" s="188">
        <f>L157</f>
        <v>482.88</v>
      </c>
      <c r="M156" s="196"/>
      <c r="N156" s="196"/>
      <c r="O156" s="196"/>
      <c r="P156" s="196"/>
      <c r="Q156" s="196"/>
      <c r="R156" s="196"/>
    </row>
    <row r="157" spans="1:18" s="191" customFormat="1" ht="14.25" customHeight="1">
      <c r="A157" s="220" t="s">
        <v>430</v>
      </c>
      <c r="B157" s="226" t="s">
        <v>80</v>
      </c>
      <c r="C157" s="226" t="s">
        <v>23</v>
      </c>
      <c r="D157" s="226" t="s">
        <v>18</v>
      </c>
      <c r="E157" s="227" t="s">
        <v>355</v>
      </c>
      <c r="F157" s="227" t="s">
        <v>43</v>
      </c>
      <c r="G157" s="213"/>
      <c r="H157" s="213">
        <f>H158</f>
        <v>1</v>
      </c>
      <c r="I157" s="25">
        <f t="shared" si="10"/>
        <v>62</v>
      </c>
      <c r="J157" s="213">
        <f>J158</f>
        <v>63</v>
      </c>
      <c r="K157" s="185">
        <f t="shared" si="19"/>
        <v>419.88</v>
      </c>
      <c r="L157" s="185">
        <f>L158</f>
        <v>482.88</v>
      </c>
      <c r="M157" s="196"/>
      <c r="N157" s="196"/>
      <c r="O157" s="196"/>
      <c r="P157" s="196"/>
      <c r="Q157" s="196"/>
      <c r="R157" s="196"/>
    </row>
    <row r="158" spans="1:18" s="191" customFormat="1" ht="29.25" customHeight="1">
      <c r="A158" s="230" t="s">
        <v>276</v>
      </c>
      <c r="B158" s="226" t="s">
        <v>80</v>
      </c>
      <c r="C158" s="226" t="s">
        <v>23</v>
      </c>
      <c r="D158" s="226" t="s">
        <v>18</v>
      </c>
      <c r="E158" s="227" t="s">
        <v>355</v>
      </c>
      <c r="F158" s="227" t="s">
        <v>133</v>
      </c>
      <c r="G158" s="213"/>
      <c r="H158" s="213">
        <v>1</v>
      </c>
      <c r="I158" s="25">
        <f t="shared" si="10"/>
        <v>62</v>
      </c>
      <c r="J158" s="213">
        <v>63</v>
      </c>
      <c r="K158" s="185">
        <f t="shared" si="19"/>
        <v>419.88</v>
      </c>
      <c r="L158" s="185">
        <v>482.88</v>
      </c>
      <c r="M158" s="196"/>
      <c r="N158" s="196"/>
      <c r="O158" s="196"/>
      <c r="P158" s="196"/>
      <c r="Q158" s="196"/>
      <c r="R158" s="196"/>
    </row>
    <row r="159" spans="1:12" ht="39" customHeight="1" hidden="1">
      <c r="A159" s="195" t="s">
        <v>321</v>
      </c>
      <c r="B159" s="215" t="s">
        <v>80</v>
      </c>
      <c r="C159" s="228" t="s">
        <v>20</v>
      </c>
      <c r="D159" s="228" t="s">
        <v>16</v>
      </c>
      <c r="E159" s="228" t="s">
        <v>42</v>
      </c>
      <c r="F159" s="228" t="s">
        <v>43</v>
      </c>
      <c r="G159" s="208">
        <f>G160+G165</f>
        <v>89.2</v>
      </c>
      <c r="H159" s="208"/>
      <c r="I159" s="25">
        <f t="shared" si="10"/>
        <v>89.2</v>
      </c>
      <c r="J159" s="208">
        <f>J160+J165</f>
        <v>89.2</v>
      </c>
      <c r="K159" s="60">
        <f t="shared" si="19"/>
        <v>-89.2</v>
      </c>
      <c r="L159" s="25">
        <f>L161</f>
        <v>0</v>
      </c>
    </row>
    <row r="160" spans="1:12" ht="39" customHeight="1" hidden="1">
      <c r="A160" s="234" t="s">
        <v>313</v>
      </c>
      <c r="B160" s="226" t="s">
        <v>80</v>
      </c>
      <c r="C160" s="227" t="s">
        <v>20</v>
      </c>
      <c r="D160" s="227" t="s">
        <v>16</v>
      </c>
      <c r="E160" s="227" t="s">
        <v>307</v>
      </c>
      <c r="F160" s="227" t="s">
        <v>43</v>
      </c>
      <c r="G160" s="213">
        <f>G161</f>
        <v>0</v>
      </c>
      <c r="H160" s="213"/>
      <c r="I160" s="25">
        <f t="shared" si="10"/>
        <v>89.2</v>
      </c>
      <c r="J160" s="213">
        <f>J161</f>
        <v>89.2</v>
      </c>
      <c r="K160" s="60">
        <f t="shared" si="19"/>
        <v>-91.2</v>
      </c>
      <c r="L160" s="25">
        <f>J160+K160</f>
        <v>91.2</v>
      </c>
    </row>
    <row r="161" spans="1:12" ht="63.75" customHeight="1" hidden="1">
      <c r="A161" s="230" t="s">
        <v>322</v>
      </c>
      <c r="B161" s="226" t="s">
        <v>80</v>
      </c>
      <c r="C161" s="227" t="s">
        <v>20</v>
      </c>
      <c r="D161" s="227" t="s">
        <v>20</v>
      </c>
      <c r="E161" s="227" t="s">
        <v>42</v>
      </c>
      <c r="F161" s="227" t="s">
        <v>43</v>
      </c>
      <c r="G161" s="213">
        <f>G162</f>
        <v>0</v>
      </c>
      <c r="H161" s="213"/>
      <c r="I161" s="25">
        <f t="shared" si="10"/>
        <v>89.2</v>
      </c>
      <c r="J161" s="213">
        <f>J162</f>
        <v>89.2</v>
      </c>
      <c r="K161" s="25">
        <f t="shared" si="19"/>
        <v>-89.2</v>
      </c>
      <c r="L161" s="25">
        <f>L162</f>
        <v>0</v>
      </c>
    </row>
    <row r="162" spans="1:12" ht="39.75" customHeight="1" hidden="1">
      <c r="A162" s="230" t="s">
        <v>211</v>
      </c>
      <c r="B162" s="226" t="s">
        <v>80</v>
      </c>
      <c r="C162" s="227" t="s">
        <v>20</v>
      </c>
      <c r="D162" s="227" t="s">
        <v>20</v>
      </c>
      <c r="E162" s="227" t="s">
        <v>320</v>
      </c>
      <c r="F162" s="227" t="s">
        <v>43</v>
      </c>
      <c r="G162" s="213">
        <f>G163+G164</f>
        <v>0</v>
      </c>
      <c r="H162" s="213"/>
      <c r="I162" s="25">
        <f t="shared" si="10"/>
        <v>89.2</v>
      </c>
      <c r="J162" s="213">
        <f>J163+J164</f>
        <v>89.2</v>
      </c>
      <c r="K162" s="25">
        <f t="shared" si="19"/>
        <v>-89.2</v>
      </c>
      <c r="L162" s="25">
        <f>L163+L164</f>
        <v>0</v>
      </c>
    </row>
    <row r="163" spans="1:12" ht="37.5" customHeight="1" hidden="1">
      <c r="A163" s="230" t="s">
        <v>211</v>
      </c>
      <c r="B163" s="226" t="s">
        <v>80</v>
      </c>
      <c r="C163" s="227" t="s">
        <v>20</v>
      </c>
      <c r="D163" s="227" t="s">
        <v>20</v>
      </c>
      <c r="E163" s="227" t="s">
        <v>320</v>
      </c>
      <c r="F163" s="227" t="s">
        <v>132</v>
      </c>
      <c r="G163" s="213">
        <v>0</v>
      </c>
      <c r="H163" s="213"/>
      <c r="I163" s="25">
        <f t="shared" si="10"/>
        <v>88.2</v>
      </c>
      <c r="J163" s="213">
        <v>88.2</v>
      </c>
      <c r="K163" s="25">
        <f t="shared" si="19"/>
        <v>-88.2</v>
      </c>
      <c r="L163" s="25">
        <v>0</v>
      </c>
    </row>
    <row r="164" spans="1:12" ht="36" customHeight="1" hidden="1">
      <c r="A164" s="224" t="s">
        <v>276</v>
      </c>
      <c r="B164" s="226" t="s">
        <v>80</v>
      </c>
      <c r="C164" s="227" t="s">
        <v>20</v>
      </c>
      <c r="D164" s="227" t="s">
        <v>20</v>
      </c>
      <c r="E164" s="227" t="s">
        <v>320</v>
      </c>
      <c r="F164" s="227" t="s">
        <v>133</v>
      </c>
      <c r="G164" s="213">
        <v>0</v>
      </c>
      <c r="H164" s="213"/>
      <c r="I164" s="25">
        <f t="shared" si="10"/>
        <v>1</v>
      </c>
      <c r="J164" s="213">
        <v>1</v>
      </c>
      <c r="K164" s="25">
        <f t="shared" si="19"/>
        <v>-1</v>
      </c>
      <c r="L164" s="25">
        <v>0</v>
      </c>
    </row>
    <row r="165" spans="1:12" ht="14.25" customHeight="1" hidden="1">
      <c r="A165" s="224" t="s">
        <v>46</v>
      </c>
      <c r="B165" s="226" t="s">
        <v>80</v>
      </c>
      <c r="C165" s="227" t="s">
        <v>20</v>
      </c>
      <c r="D165" s="227" t="s">
        <v>20</v>
      </c>
      <c r="E165" s="227" t="s">
        <v>42</v>
      </c>
      <c r="F165" s="227" t="s">
        <v>43</v>
      </c>
      <c r="G165" s="213">
        <f aca="true" t="shared" si="20" ref="G165:K166">G166</f>
        <v>89.2</v>
      </c>
      <c r="H165" s="213"/>
      <c r="I165" s="25">
        <f t="shared" si="10"/>
        <v>0</v>
      </c>
      <c r="J165" s="213">
        <f t="shared" si="20"/>
        <v>0</v>
      </c>
      <c r="K165" s="25">
        <f t="shared" si="20"/>
        <v>0</v>
      </c>
      <c r="L165" s="25">
        <f>J165+K165</f>
        <v>0</v>
      </c>
    </row>
    <row r="166" spans="1:12" ht="24.75" customHeight="1" hidden="1">
      <c r="A166" s="224" t="s">
        <v>233</v>
      </c>
      <c r="B166" s="226" t="s">
        <v>80</v>
      </c>
      <c r="C166" s="227" t="s">
        <v>20</v>
      </c>
      <c r="D166" s="227" t="s">
        <v>20</v>
      </c>
      <c r="E166" s="227" t="s">
        <v>232</v>
      </c>
      <c r="F166" s="227" t="s">
        <v>43</v>
      </c>
      <c r="G166" s="213">
        <f t="shared" si="20"/>
        <v>89.2</v>
      </c>
      <c r="H166" s="213"/>
      <c r="I166" s="25">
        <f t="shared" si="10"/>
        <v>0</v>
      </c>
      <c r="J166" s="213">
        <f t="shared" si="20"/>
        <v>0</v>
      </c>
      <c r="K166" s="25">
        <f t="shared" si="20"/>
        <v>0</v>
      </c>
      <c r="L166" s="25">
        <f>J166+K166</f>
        <v>0</v>
      </c>
    </row>
    <row r="167" spans="1:12" ht="13.5" customHeight="1" hidden="1">
      <c r="A167" s="224" t="s">
        <v>231</v>
      </c>
      <c r="B167" s="226" t="s">
        <v>80</v>
      </c>
      <c r="C167" s="227" t="s">
        <v>20</v>
      </c>
      <c r="D167" s="227" t="s">
        <v>20</v>
      </c>
      <c r="E167" s="227" t="s">
        <v>90</v>
      </c>
      <c r="F167" s="227" t="s">
        <v>43</v>
      </c>
      <c r="G167" s="213">
        <f>G168+G169</f>
        <v>89.2</v>
      </c>
      <c r="H167" s="213"/>
      <c r="I167" s="25">
        <f t="shared" si="10"/>
        <v>0</v>
      </c>
      <c r="J167" s="213">
        <f>J168+J169</f>
        <v>0</v>
      </c>
      <c r="K167" s="25">
        <f>K168+K169</f>
        <v>0</v>
      </c>
      <c r="L167" s="25">
        <f>J167+K167</f>
        <v>0</v>
      </c>
    </row>
    <row r="168" spans="1:12" ht="36.75" customHeight="1" hidden="1">
      <c r="A168" s="224" t="s">
        <v>211</v>
      </c>
      <c r="B168" s="226" t="s">
        <v>80</v>
      </c>
      <c r="C168" s="227" t="s">
        <v>20</v>
      </c>
      <c r="D168" s="227" t="s">
        <v>20</v>
      </c>
      <c r="E168" s="227" t="s">
        <v>90</v>
      </c>
      <c r="F168" s="227" t="s">
        <v>132</v>
      </c>
      <c r="G168" s="213">
        <v>88.2</v>
      </c>
      <c r="H168" s="213"/>
      <c r="I168" s="25">
        <f t="shared" si="10"/>
        <v>0</v>
      </c>
      <c r="J168" s="213">
        <v>0</v>
      </c>
      <c r="K168" s="25"/>
      <c r="L168" s="25">
        <f>J168+K168</f>
        <v>0</v>
      </c>
    </row>
    <row r="169" spans="1:12" ht="3.75" customHeight="1" hidden="1">
      <c r="A169" s="224" t="s">
        <v>212</v>
      </c>
      <c r="B169" s="226" t="s">
        <v>80</v>
      </c>
      <c r="C169" s="227" t="s">
        <v>20</v>
      </c>
      <c r="D169" s="227" t="s">
        <v>20</v>
      </c>
      <c r="E169" s="227" t="s">
        <v>90</v>
      </c>
      <c r="F169" s="227" t="s">
        <v>133</v>
      </c>
      <c r="G169" s="213">
        <v>1</v>
      </c>
      <c r="H169" s="213"/>
      <c r="I169" s="25">
        <f t="shared" si="10"/>
        <v>0</v>
      </c>
      <c r="J169" s="213">
        <v>0</v>
      </c>
      <c r="K169" s="25"/>
      <c r="L169" s="25">
        <f>J169+K169</f>
        <v>0</v>
      </c>
    </row>
    <row r="170" spans="1:12" ht="12.75" customHeight="1" hidden="1">
      <c r="A170" s="229" t="s">
        <v>46</v>
      </c>
      <c r="B170" s="215" t="s">
        <v>80</v>
      </c>
      <c r="C170" s="228" t="s">
        <v>20</v>
      </c>
      <c r="D170" s="228" t="s">
        <v>20</v>
      </c>
      <c r="E170" s="228" t="s">
        <v>393</v>
      </c>
      <c r="F170" s="228" t="s">
        <v>43</v>
      </c>
      <c r="G170" s="208"/>
      <c r="H170" s="208">
        <f>H171</f>
        <v>0</v>
      </c>
      <c r="I170" s="60">
        <f t="shared" si="10"/>
        <v>0</v>
      </c>
      <c r="J170" s="208">
        <f>J171</f>
        <v>0</v>
      </c>
      <c r="K170" s="25"/>
      <c r="L170" s="25"/>
    </row>
    <row r="171" spans="1:12" ht="29.25" customHeight="1" hidden="1">
      <c r="A171" s="230" t="s">
        <v>435</v>
      </c>
      <c r="B171" s="226" t="s">
        <v>80</v>
      </c>
      <c r="C171" s="227" t="s">
        <v>20</v>
      </c>
      <c r="D171" s="227" t="s">
        <v>20</v>
      </c>
      <c r="E171" s="227" t="s">
        <v>343</v>
      </c>
      <c r="F171" s="227" t="s">
        <v>43</v>
      </c>
      <c r="G171" s="213"/>
      <c r="H171" s="213">
        <f>H172</f>
        <v>0</v>
      </c>
      <c r="I171" s="25">
        <f t="shared" si="10"/>
        <v>0</v>
      </c>
      <c r="J171" s="213">
        <f>J172</f>
        <v>0</v>
      </c>
      <c r="K171" s="25"/>
      <c r="L171" s="25"/>
    </row>
    <row r="172" spans="1:18" s="191" customFormat="1" ht="27" customHeight="1" hidden="1">
      <c r="A172" s="230" t="s">
        <v>438</v>
      </c>
      <c r="B172" s="226" t="s">
        <v>80</v>
      </c>
      <c r="C172" s="227" t="s">
        <v>20</v>
      </c>
      <c r="D172" s="227" t="s">
        <v>20</v>
      </c>
      <c r="E172" s="227" t="s">
        <v>365</v>
      </c>
      <c r="F172" s="227" t="s">
        <v>43</v>
      </c>
      <c r="G172" s="213"/>
      <c r="H172" s="213">
        <f>H174</f>
        <v>0</v>
      </c>
      <c r="I172" s="25">
        <f t="shared" si="10"/>
        <v>0</v>
      </c>
      <c r="J172" s="213">
        <f>J174</f>
        <v>0</v>
      </c>
      <c r="K172" s="188">
        <f aca="true" t="shared" si="21" ref="K172:K182">L172-J172</f>
        <v>107.23</v>
      </c>
      <c r="L172" s="188">
        <f>L179</f>
        <v>107.23</v>
      </c>
      <c r="M172" s="196"/>
      <c r="N172" s="196"/>
      <c r="O172" s="196"/>
      <c r="P172" s="196"/>
      <c r="Q172" s="196"/>
      <c r="R172" s="196"/>
    </row>
    <row r="173" spans="1:18" s="191" customFormat="1" ht="36" customHeight="1" hidden="1">
      <c r="A173" s="234"/>
      <c r="B173" s="226"/>
      <c r="C173" s="227"/>
      <c r="D173" s="227"/>
      <c r="E173" s="227"/>
      <c r="F173" s="227"/>
      <c r="G173" s="213"/>
      <c r="H173" s="213"/>
      <c r="I173" s="25">
        <f t="shared" si="10"/>
        <v>0</v>
      </c>
      <c r="J173" s="213"/>
      <c r="K173" s="188">
        <f t="shared" si="21"/>
        <v>0</v>
      </c>
      <c r="L173" s="185"/>
      <c r="M173" s="196"/>
      <c r="N173" s="196"/>
      <c r="O173" s="196"/>
      <c r="P173" s="196"/>
      <c r="Q173" s="196"/>
      <c r="R173" s="196"/>
    </row>
    <row r="174" spans="1:18" s="191" customFormat="1" ht="42" customHeight="1" hidden="1">
      <c r="A174" s="230" t="s">
        <v>439</v>
      </c>
      <c r="B174" s="226" t="s">
        <v>80</v>
      </c>
      <c r="C174" s="227" t="s">
        <v>20</v>
      </c>
      <c r="D174" s="227" t="s">
        <v>20</v>
      </c>
      <c r="E174" s="227" t="s">
        <v>371</v>
      </c>
      <c r="F174" s="227" t="s">
        <v>43</v>
      </c>
      <c r="G174" s="213"/>
      <c r="H174" s="213">
        <f>H175+H176+H177+H178</f>
        <v>0</v>
      </c>
      <c r="I174" s="25">
        <f t="shared" si="10"/>
        <v>0</v>
      </c>
      <c r="J174" s="213">
        <f>J175+J176+J177+J178</f>
        <v>0</v>
      </c>
      <c r="K174" s="188"/>
      <c r="L174" s="185"/>
      <c r="M174" s="196"/>
      <c r="N174" s="196"/>
      <c r="O174" s="196"/>
      <c r="P174" s="196"/>
      <c r="Q174" s="196"/>
      <c r="R174" s="196"/>
    </row>
    <row r="175" spans="1:18" s="191" customFormat="1" ht="26.25" customHeight="1" hidden="1">
      <c r="A175" s="230" t="s">
        <v>466</v>
      </c>
      <c r="B175" s="226" t="s">
        <v>80</v>
      </c>
      <c r="C175" s="227" t="s">
        <v>20</v>
      </c>
      <c r="D175" s="227" t="s">
        <v>20</v>
      </c>
      <c r="E175" s="227" t="s">
        <v>413</v>
      </c>
      <c r="F175" s="227" t="s">
        <v>464</v>
      </c>
      <c r="G175" s="213"/>
      <c r="H175" s="213">
        <v>0</v>
      </c>
      <c r="I175" s="25">
        <f t="shared" si="10"/>
        <v>0</v>
      </c>
      <c r="J175" s="213">
        <v>0</v>
      </c>
      <c r="K175" s="188"/>
      <c r="L175" s="185"/>
      <c r="M175" s="196"/>
      <c r="N175" s="196"/>
      <c r="O175" s="196"/>
      <c r="P175" s="196"/>
      <c r="Q175" s="196"/>
      <c r="R175" s="196"/>
    </row>
    <row r="176" spans="1:18" s="191" customFormat="1" ht="36" customHeight="1" hidden="1">
      <c r="A176" s="210" t="s">
        <v>467</v>
      </c>
      <c r="B176" s="226" t="s">
        <v>80</v>
      </c>
      <c r="C176" s="227" t="s">
        <v>20</v>
      </c>
      <c r="D176" s="227" t="s">
        <v>20</v>
      </c>
      <c r="E176" s="227" t="s">
        <v>413</v>
      </c>
      <c r="F176" s="227" t="s">
        <v>465</v>
      </c>
      <c r="G176" s="213"/>
      <c r="H176" s="213">
        <v>0</v>
      </c>
      <c r="I176" s="25">
        <f t="shared" si="10"/>
        <v>0</v>
      </c>
      <c r="J176" s="213">
        <v>0</v>
      </c>
      <c r="K176" s="188"/>
      <c r="L176" s="185"/>
      <c r="M176" s="196"/>
      <c r="N176" s="196"/>
      <c r="O176" s="196"/>
      <c r="P176" s="196"/>
      <c r="Q176" s="196"/>
      <c r="R176" s="196"/>
    </row>
    <row r="177" spans="1:18" s="191" customFormat="1" ht="24" customHeight="1" hidden="1">
      <c r="A177" s="230" t="s">
        <v>466</v>
      </c>
      <c r="B177" s="226" t="s">
        <v>80</v>
      </c>
      <c r="C177" s="227" t="s">
        <v>20</v>
      </c>
      <c r="D177" s="227" t="s">
        <v>20</v>
      </c>
      <c r="E177" s="227" t="s">
        <v>453</v>
      </c>
      <c r="F177" s="227" t="s">
        <v>464</v>
      </c>
      <c r="G177" s="213"/>
      <c r="H177" s="213">
        <v>0</v>
      </c>
      <c r="I177" s="25">
        <f t="shared" si="10"/>
        <v>0</v>
      </c>
      <c r="J177" s="213">
        <v>0</v>
      </c>
      <c r="K177" s="188"/>
      <c r="L177" s="185"/>
      <c r="M177" s="196"/>
      <c r="N177" s="196"/>
      <c r="O177" s="196"/>
      <c r="P177" s="196"/>
      <c r="Q177" s="196"/>
      <c r="R177" s="196"/>
    </row>
    <row r="178" spans="1:18" s="191" customFormat="1" ht="36" customHeight="1" hidden="1">
      <c r="A178" s="210" t="s">
        <v>467</v>
      </c>
      <c r="B178" s="226" t="s">
        <v>80</v>
      </c>
      <c r="C178" s="227" t="s">
        <v>20</v>
      </c>
      <c r="D178" s="227" t="s">
        <v>20</v>
      </c>
      <c r="E178" s="227" t="s">
        <v>453</v>
      </c>
      <c r="F178" s="227" t="s">
        <v>465</v>
      </c>
      <c r="G178" s="213"/>
      <c r="H178" s="213">
        <v>0</v>
      </c>
      <c r="I178" s="25">
        <f t="shared" si="10"/>
        <v>0</v>
      </c>
      <c r="J178" s="213">
        <v>0</v>
      </c>
      <c r="K178" s="188"/>
      <c r="L178" s="185"/>
      <c r="M178" s="196"/>
      <c r="N178" s="196"/>
      <c r="O178" s="196"/>
      <c r="P178" s="196"/>
      <c r="Q178" s="196"/>
      <c r="R178" s="196"/>
    </row>
    <row r="179" spans="1:18" s="191" customFormat="1" ht="50.25" customHeight="1" hidden="1">
      <c r="A179" s="230" t="s">
        <v>439</v>
      </c>
      <c r="B179" s="226" t="s">
        <v>80</v>
      </c>
      <c r="C179" s="227" t="s">
        <v>20</v>
      </c>
      <c r="D179" s="227" t="s">
        <v>20</v>
      </c>
      <c r="E179" s="227" t="s">
        <v>367</v>
      </c>
      <c r="F179" s="227" t="s">
        <v>43</v>
      </c>
      <c r="G179" s="213"/>
      <c r="H179" s="213">
        <f>H180+H181+H182</f>
        <v>0</v>
      </c>
      <c r="I179" s="25">
        <f t="shared" si="10"/>
        <v>0</v>
      </c>
      <c r="J179" s="213">
        <f>J180+J181+J182</f>
        <v>0</v>
      </c>
      <c r="K179" s="185">
        <f t="shared" si="21"/>
        <v>107.23</v>
      </c>
      <c r="L179" s="185">
        <f>L180+L181+L182</f>
        <v>107.23</v>
      </c>
      <c r="M179" s="196"/>
      <c r="N179" s="196"/>
      <c r="O179" s="196"/>
      <c r="P179" s="196"/>
      <c r="Q179" s="196"/>
      <c r="R179" s="196"/>
    </row>
    <row r="180" spans="1:18" s="191" customFormat="1" ht="0.75" customHeight="1" hidden="1">
      <c r="A180" s="230" t="s">
        <v>391</v>
      </c>
      <c r="B180" s="226" t="s">
        <v>80</v>
      </c>
      <c r="C180" s="227" t="s">
        <v>20</v>
      </c>
      <c r="D180" s="227" t="s">
        <v>20</v>
      </c>
      <c r="E180" s="227" t="s">
        <v>367</v>
      </c>
      <c r="F180" s="227" t="s">
        <v>132</v>
      </c>
      <c r="G180" s="213"/>
      <c r="H180" s="213">
        <v>0</v>
      </c>
      <c r="I180" s="25">
        <f t="shared" si="10"/>
        <v>0</v>
      </c>
      <c r="J180" s="213">
        <v>0</v>
      </c>
      <c r="K180" s="185">
        <f t="shared" si="21"/>
        <v>81.59</v>
      </c>
      <c r="L180" s="185">
        <v>81.59</v>
      </c>
      <c r="M180" s="196"/>
      <c r="N180" s="196"/>
      <c r="O180" s="196"/>
      <c r="P180" s="196"/>
      <c r="Q180" s="196"/>
      <c r="R180" s="196"/>
    </row>
    <row r="181" spans="1:18" s="191" customFormat="1" ht="36" customHeight="1" hidden="1">
      <c r="A181" s="210" t="s">
        <v>389</v>
      </c>
      <c r="B181" s="226" t="s">
        <v>80</v>
      </c>
      <c r="C181" s="227" t="s">
        <v>20</v>
      </c>
      <c r="D181" s="227" t="s">
        <v>20</v>
      </c>
      <c r="E181" s="227" t="s">
        <v>367</v>
      </c>
      <c r="F181" s="227" t="s">
        <v>387</v>
      </c>
      <c r="G181" s="213"/>
      <c r="H181" s="213">
        <v>0</v>
      </c>
      <c r="I181" s="25">
        <f t="shared" si="10"/>
        <v>0</v>
      </c>
      <c r="J181" s="213">
        <v>0</v>
      </c>
      <c r="K181" s="185">
        <f t="shared" si="21"/>
        <v>24.64</v>
      </c>
      <c r="L181" s="185">
        <v>24.64</v>
      </c>
      <c r="M181" s="196"/>
      <c r="N181" s="196"/>
      <c r="O181" s="196"/>
      <c r="P181" s="196"/>
      <c r="Q181" s="196"/>
      <c r="R181" s="196"/>
    </row>
    <row r="182" spans="1:18" s="191" customFormat="1" ht="23.25" customHeight="1" hidden="1">
      <c r="A182" s="224" t="s">
        <v>276</v>
      </c>
      <c r="B182" s="226" t="s">
        <v>80</v>
      </c>
      <c r="C182" s="227" t="s">
        <v>20</v>
      </c>
      <c r="D182" s="227" t="s">
        <v>20</v>
      </c>
      <c r="E182" s="227" t="s">
        <v>367</v>
      </c>
      <c r="F182" s="227" t="s">
        <v>133</v>
      </c>
      <c r="G182" s="213"/>
      <c r="H182" s="213">
        <v>0</v>
      </c>
      <c r="I182" s="25">
        <f t="shared" si="10"/>
        <v>0</v>
      </c>
      <c r="J182" s="213">
        <v>0</v>
      </c>
      <c r="K182" s="185">
        <f t="shared" si="21"/>
        <v>1</v>
      </c>
      <c r="L182" s="185">
        <v>1</v>
      </c>
      <c r="M182" s="196"/>
      <c r="N182" s="196"/>
      <c r="O182" s="196"/>
      <c r="P182" s="196"/>
      <c r="Q182" s="196"/>
      <c r="R182" s="196"/>
    </row>
    <row r="183" spans="1:12" ht="12.75" customHeight="1" hidden="1">
      <c r="A183" s="242" t="s">
        <v>237</v>
      </c>
      <c r="B183" s="215" t="s">
        <v>80</v>
      </c>
      <c r="C183" s="215" t="s">
        <v>24</v>
      </c>
      <c r="D183" s="215" t="s">
        <v>16</v>
      </c>
      <c r="E183" s="215" t="s">
        <v>42</v>
      </c>
      <c r="F183" s="215" t="s">
        <v>43</v>
      </c>
      <c r="G183" s="208">
        <f>G185+G197+G205</f>
        <v>364.90999999999997</v>
      </c>
      <c r="H183" s="208"/>
      <c r="I183" s="25">
        <f t="shared" si="10"/>
        <v>435.57</v>
      </c>
      <c r="J183" s="208">
        <f>J185+J197+J205</f>
        <v>435.57</v>
      </c>
      <c r="K183" s="60">
        <f>K185+K197+K205</f>
        <v>-435.57</v>
      </c>
      <c r="L183" s="25">
        <f>J183+K183</f>
        <v>0</v>
      </c>
    </row>
    <row r="184" spans="1:12" ht="12.75" customHeight="1" hidden="1">
      <c r="A184" s="224" t="s">
        <v>236</v>
      </c>
      <c r="B184" s="226" t="s">
        <v>80</v>
      </c>
      <c r="C184" s="227" t="s">
        <v>24</v>
      </c>
      <c r="D184" s="227" t="s">
        <v>16</v>
      </c>
      <c r="E184" s="227" t="s">
        <v>42</v>
      </c>
      <c r="F184" s="227" t="s">
        <v>43</v>
      </c>
      <c r="G184" s="213">
        <f>G185</f>
        <v>236.57</v>
      </c>
      <c r="H184" s="213"/>
      <c r="I184" s="25">
        <f t="shared" si="10"/>
        <v>435.57</v>
      </c>
      <c r="J184" s="213">
        <f>J185</f>
        <v>435.57</v>
      </c>
      <c r="K184" s="25">
        <f>K185</f>
        <v>-435.57</v>
      </c>
      <c r="L184" s="25">
        <f>J184+K184</f>
        <v>0</v>
      </c>
    </row>
    <row r="185" spans="1:12" s="103" customFormat="1" ht="12.75" customHeight="1" hidden="1">
      <c r="A185" s="229" t="s">
        <v>48</v>
      </c>
      <c r="B185" s="215" t="s">
        <v>80</v>
      </c>
      <c r="C185" s="228" t="s">
        <v>24</v>
      </c>
      <c r="D185" s="228" t="s">
        <v>15</v>
      </c>
      <c r="E185" s="228" t="s">
        <v>42</v>
      </c>
      <c r="F185" s="228" t="s">
        <v>43</v>
      </c>
      <c r="G185" s="208">
        <f>G191+G186</f>
        <v>236.57</v>
      </c>
      <c r="H185" s="208"/>
      <c r="I185" s="25">
        <f aca="true" t="shared" si="22" ref="I185:I212">J185-H185</f>
        <v>435.57</v>
      </c>
      <c r="J185" s="208">
        <f>J191+J186</f>
        <v>435.57</v>
      </c>
      <c r="K185" s="60">
        <f>K191+K186</f>
        <v>-435.57</v>
      </c>
      <c r="L185" s="25">
        <f>J185+K185</f>
        <v>0</v>
      </c>
    </row>
    <row r="186" spans="1:12" s="103" customFormat="1" ht="38.25" customHeight="1" hidden="1">
      <c r="A186" s="234" t="s">
        <v>313</v>
      </c>
      <c r="B186" s="226" t="s">
        <v>80</v>
      </c>
      <c r="C186" s="226" t="s">
        <v>24</v>
      </c>
      <c r="D186" s="226" t="s">
        <v>15</v>
      </c>
      <c r="E186" s="226" t="s">
        <v>307</v>
      </c>
      <c r="F186" s="226" t="s">
        <v>43</v>
      </c>
      <c r="G186" s="213">
        <f>G187</f>
        <v>0</v>
      </c>
      <c r="H186" s="213"/>
      <c r="I186" s="25">
        <f t="shared" si="22"/>
        <v>435.57</v>
      </c>
      <c r="J186" s="213">
        <f>J187</f>
        <v>435.57</v>
      </c>
      <c r="K186" s="25">
        <f>K187</f>
        <v>-435.57</v>
      </c>
      <c r="L186" s="25">
        <f>J186+K186</f>
        <v>0</v>
      </c>
    </row>
    <row r="187" spans="1:12" s="103" customFormat="1" ht="38.25" customHeight="1" hidden="1">
      <c r="A187" s="195" t="s">
        <v>321</v>
      </c>
      <c r="B187" s="215" t="s">
        <v>80</v>
      </c>
      <c r="C187" s="215" t="s">
        <v>24</v>
      </c>
      <c r="D187" s="215" t="s">
        <v>15</v>
      </c>
      <c r="E187" s="215" t="s">
        <v>42</v>
      </c>
      <c r="F187" s="215" t="s">
        <v>43</v>
      </c>
      <c r="G187" s="208">
        <f>G188</f>
        <v>0</v>
      </c>
      <c r="H187" s="208"/>
      <c r="I187" s="25">
        <f t="shared" si="22"/>
        <v>435.57</v>
      </c>
      <c r="J187" s="208">
        <f>J188</f>
        <v>435.57</v>
      </c>
      <c r="K187" s="60">
        <f>L187-J187</f>
        <v>-435.57</v>
      </c>
      <c r="L187" s="60">
        <f>L188</f>
        <v>0</v>
      </c>
    </row>
    <row r="188" spans="1:12" s="103" customFormat="1" ht="65.25" customHeight="1" hidden="1">
      <c r="A188" s="224" t="s">
        <v>397</v>
      </c>
      <c r="B188" s="226" t="s">
        <v>80</v>
      </c>
      <c r="C188" s="226" t="s">
        <v>24</v>
      </c>
      <c r="D188" s="226" t="s">
        <v>15</v>
      </c>
      <c r="E188" s="226" t="s">
        <v>323</v>
      </c>
      <c r="F188" s="226" t="s">
        <v>43</v>
      </c>
      <c r="G188" s="213">
        <f>G189+G190</f>
        <v>0</v>
      </c>
      <c r="H188" s="213"/>
      <c r="I188" s="25">
        <f t="shared" si="22"/>
        <v>435.57</v>
      </c>
      <c r="J188" s="213">
        <f>J189+J190</f>
        <v>435.57</v>
      </c>
      <c r="K188" s="25">
        <f>L188-J188</f>
        <v>-435.57</v>
      </c>
      <c r="L188" s="25">
        <f>L189+L190</f>
        <v>0</v>
      </c>
    </row>
    <row r="189" spans="1:12" s="103" customFormat="1" ht="41.25" customHeight="1" hidden="1">
      <c r="A189" s="224" t="s">
        <v>276</v>
      </c>
      <c r="B189" s="226" t="s">
        <v>80</v>
      </c>
      <c r="C189" s="226" t="s">
        <v>24</v>
      </c>
      <c r="D189" s="226" t="s">
        <v>15</v>
      </c>
      <c r="E189" s="226" t="s">
        <v>323</v>
      </c>
      <c r="F189" s="226" t="s">
        <v>133</v>
      </c>
      <c r="G189" s="213">
        <v>0</v>
      </c>
      <c r="H189" s="213"/>
      <c r="I189" s="25">
        <f t="shared" si="22"/>
        <v>425.57</v>
      </c>
      <c r="J189" s="213">
        <v>425.57</v>
      </c>
      <c r="K189" s="25">
        <f>L189-J189</f>
        <v>-425.57</v>
      </c>
      <c r="L189" s="25">
        <v>0</v>
      </c>
    </row>
    <row r="190" spans="1:12" s="103" customFormat="1" ht="41.25" customHeight="1" hidden="1">
      <c r="A190" s="243" t="s">
        <v>245</v>
      </c>
      <c r="B190" s="226" t="s">
        <v>80</v>
      </c>
      <c r="C190" s="226" t="s">
        <v>24</v>
      </c>
      <c r="D190" s="226" t="s">
        <v>15</v>
      </c>
      <c r="E190" s="226" t="s">
        <v>323</v>
      </c>
      <c r="F190" s="226" t="s">
        <v>246</v>
      </c>
      <c r="G190" s="213">
        <v>0</v>
      </c>
      <c r="H190" s="213"/>
      <c r="I190" s="25">
        <f t="shared" si="22"/>
        <v>10</v>
      </c>
      <c r="J190" s="213">
        <v>10</v>
      </c>
      <c r="K190" s="25">
        <f>L190-J190</f>
        <v>-10</v>
      </c>
      <c r="L190" s="25">
        <v>0</v>
      </c>
    </row>
    <row r="191" spans="1:12" ht="26.25" customHeight="1" hidden="1">
      <c r="A191" s="224" t="s">
        <v>49</v>
      </c>
      <c r="B191" s="226" t="s">
        <v>80</v>
      </c>
      <c r="C191" s="227" t="s">
        <v>24</v>
      </c>
      <c r="D191" s="227" t="s">
        <v>15</v>
      </c>
      <c r="E191" s="227" t="s">
        <v>235</v>
      </c>
      <c r="F191" s="227" t="s">
        <v>43</v>
      </c>
      <c r="G191" s="213">
        <f>G192</f>
        <v>236.57</v>
      </c>
      <c r="H191" s="213"/>
      <c r="I191" s="25">
        <f t="shared" si="22"/>
        <v>0</v>
      </c>
      <c r="J191" s="213">
        <f>J192</f>
        <v>0</v>
      </c>
      <c r="K191" s="25">
        <f>K192</f>
        <v>0</v>
      </c>
      <c r="L191" s="25">
        <f aca="true" t="shared" si="23" ref="L191:L209">J191+K191</f>
        <v>0</v>
      </c>
    </row>
    <row r="192" spans="1:12" ht="24.75" customHeight="1" hidden="1">
      <c r="A192" s="224" t="s">
        <v>47</v>
      </c>
      <c r="B192" s="226" t="s">
        <v>80</v>
      </c>
      <c r="C192" s="227" t="s">
        <v>24</v>
      </c>
      <c r="D192" s="227" t="s">
        <v>15</v>
      </c>
      <c r="E192" s="227" t="s">
        <v>64</v>
      </c>
      <c r="F192" s="227" t="s">
        <v>43</v>
      </c>
      <c r="G192" s="213">
        <f>G193+G194</f>
        <v>236.57</v>
      </c>
      <c r="H192" s="213"/>
      <c r="I192" s="25">
        <f t="shared" si="22"/>
        <v>0</v>
      </c>
      <c r="J192" s="213">
        <f>J193+J194+J196</f>
        <v>0</v>
      </c>
      <c r="K192" s="25">
        <f>K193+K194+K196</f>
        <v>0</v>
      </c>
      <c r="L192" s="25">
        <f t="shared" si="23"/>
        <v>0</v>
      </c>
    </row>
    <row r="193" spans="1:12" ht="12.75" customHeight="1" hidden="1">
      <c r="A193" s="224" t="s">
        <v>211</v>
      </c>
      <c r="B193" s="226" t="s">
        <v>80</v>
      </c>
      <c r="C193" s="227" t="s">
        <v>24</v>
      </c>
      <c r="D193" s="227" t="s">
        <v>15</v>
      </c>
      <c r="E193" s="227" t="s">
        <v>64</v>
      </c>
      <c r="F193" s="227" t="s">
        <v>132</v>
      </c>
      <c r="G193" s="213">
        <v>0</v>
      </c>
      <c r="H193" s="213"/>
      <c r="I193" s="25">
        <f t="shared" si="22"/>
        <v>0</v>
      </c>
      <c r="J193" s="213">
        <v>0</v>
      </c>
      <c r="K193" s="25">
        <v>0</v>
      </c>
      <c r="L193" s="25">
        <f t="shared" si="23"/>
        <v>0</v>
      </c>
    </row>
    <row r="194" spans="1:12" ht="12.75" customHeight="1" hidden="1">
      <c r="A194" s="224" t="s">
        <v>212</v>
      </c>
      <c r="B194" s="226" t="s">
        <v>80</v>
      </c>
      <c r="C194" s="227" t="s">
        <v>24</v>
      </c>
      <c r="D194" s="227" t="s">
        <v>15</v>
      </c>
      <c r="E194" s="227" t="s">
        <v>64</v>
      </c>
      <c r="F194" s="227" t="s">
        <v>133</v>
      </c>
      <c r="G194" s="213">
        <v>236.57</v>
      </c>
      <c r="H194" s="213"/>
      <c r="I194" s="25">
        <f t="shared" si="22"/>
        <v>0</v>
      </c>
      <c r="J194" s="213">
        <v>0</v>
      </c>
      <c r="K194" s="25"/>
      <c r="L194" s="25">
        <f t="shared" si="23"/>
        <v>0</v>
      </c>
    </row>
    <row r="195" spans="1:12" ht="12.75" customHeight="1" hidden="1">
      <c r="A195" s="242" t="s">
        <v>237</v>
      </c>
      <c r="B195" s="215" t="s">
        <v>80</v>
      </c>
      <c r="C195" s="215" t="s">
        <v>24</v>
      </c>
      <c r="D195" s="215" t="s">
        <v>16</v>
      </c>
      <c r="E195" s="215" t="s">
        <v>42</v>
      </c>
      <c r="F195" s="215" t="s">
        <v>43</v>
      </c>
      <c r="G195" s="208">
        <f>G197</f>
        <v>12.18</v>
      </c>
      <c r="H195" s="208"/>
      <c r="I195" s="25">
        <f t="shared" si="22"/>
        <v>0</v>
      </c>
      <c r="J195" s="208">
        <f>J197</f>
        <v>0</v>
      </c>
      <c r="K195" s="60">
        <f>K197</f>
        <v>0</v>
      </c>
      <c r="L195" s="25">
        <f t="shared" si="23"/>
        <v>0</v>
      </c>
    </row>
    <row r="196" spans="1:12" ht="27.75" customHeight="1" hidden="1">
      <c r="A196" s="243" t="s">
        <v>245</v>
      </c>
      <c r="B196" s="226" t="s">
        <v>80</v>
      </c>
      <c r="C196" s="226" t="s">
        <v>24</v>
      </c>
      <c r="D196" s="226" t="s">
        <v>15</v>
      </c>
      <c r="E196" s="226" t="s">
        <v>64</v>
      </c>
      <c r="F196" s="226" t="s">
        <v>246</v>
      </c>
      <c r="G196" s="213">
        <v>0</v>
      </c>
      <c r="H196" s="213"/>
      <c r="I196" s="25">
        <f t="shared" si="22"/>
        <v>0</v>
      </c>
      <c r="J196" s="213">
        <v>0</v>
      </c>
      <c r="K196" s="25"/>
      <c r="L196" s="25">
        <f t="shared" si="23"/>
        <v>0</v>
      </c>
    </row>
    <row r="197" spans="1:12" s="103" customFormat="1" ht="12.75" customHeight="1" hidden="1">
      <c r="A197" s="229" t="s">
        <v>48</v>
      </c>
      <c r="B197" s="215" t="s">
        <v>80</v>
      </c>
      <c r="C197" s="228" t="s">
        <v>24</v>
      </c>
      <c r="D197" s="228" t="s">
        <v>15</v>
      </c>
      <c r="E197" s="228" t="s">
        <v>42</v>
      </c>
      <c r="F197" s="228" t="s">
        <v>43</v>
      </c>
      <c r="G197" s="208">
        <f aca="true" t="shared" si="24" ref="G197:K198">G198</f>
        <v>12.18</v>
      </c>
      <c r="H197" s="208"/>
      <c r="I197" s="25">
        <f t="shared" si="22"/>
        <v>0</v>
      </c>
      <c r="J197" s="208">
        <f t="shared" si="24"/>
        <v>0</v>
      </c>
      <c r="K197" s="60">
        <f t="shared" si="24"/>
        <v>0</v>
      </c>
      <c r="L197" s="25">
        <f t="shared" si="23"/>
        <v>0</v>
      </c>
    </row>
    <row r="198" spans="1:12" s="103" customFormat="1" ht="13.5" customHeight="1" hidden="1">
      <c r="A198" s="246" t="s">
        <v>240</v>
      </c>
      <c r="B198" s="215" t="s">
        <v>80</v>
      </c>
      <c r="C198" s="228" t="s">
        <v>24</v>
      </c>
      <c r="D198" s="228" t="s">
        <v>15</v>
      </c>
      <c r="E198" s="228" t="s">
        <v>239</v>
      </c>
      <c r="F198" s="228" t="s">
        <v>43</v>
      </c>
      <c r="G198" s="208">
        <f t="shared" si="24"/>
        <v>12.18</v>
      </c>
      <c r="H198" s="208"/>
      <c r="I198" s="25">
        <f t="shared" si="22"/>
        <v>0</v>
      </c>
      <c r="J198" s="208">
        <f t="shared" si="24"/>
        <v>0</v>
      </c>
      <c r="K198" s="60">
        <f t="shared" si="24"/>
        <v>0</v>
      </c>
      <c r="L198" s="25">
        <f t="shared" si="23"/>
        <v>0</v>
      </c>
    </row>
    <row r="199" spans="1:12" ht="12.75" customHeight="1" hidden="1">
      <c r="A199" s="224" t="s">
        <v>47</v>
      </c>
      <c r="B199" s="226" t="s">
        <v>80</v>
      </c>
      <c r="C199" s="227" t="s">
        <v>24</v>
      </c>
      <c r="D199" s="227" t="s">
        <v>15</v>
      </c>
      <c r="E199" s="227" t="s">
        <v>130</v>
      </c>
      <c r="F199" s="227" t="s">
        <v>43</v>
      </c>
      <c r="G199" s="213">
        <f>G200+G201</f>
        <v>12.18</v>
      </c>
      <c r="H199" s="213"/>
      <c r="I199" s="25">
        <f t="shared" si="22"/>
        <v>0</v>
      </c>
      <c r="J199" s="213">
        <f>J200+J201</f>
        <v>0</v>
      </c>
      <c r="K199" s="25">
        <f>K200+K201</f>
        <v>0</v>
      </c>
      <c r="L199" s="25">
        <f t="shared" si="23"/>
        <v>0</v>
      </c>
    </row>
    <row r="200" spans="1:12" ht="39.75" customHeight="1" hidden="1">
      <c r="A200" s="224" t="s">
        <v>211</v>
      </c>
      <c r="B200" s="226" t="s">
        <v>80</v>
      </c>
      <c r="C200" s="227" t="s">
        <v>24</v>
      </c>
      <c r="D200" s="227" t="s">
        <v>15</v>
      </c>
      <c r="E200" s="227" t="s">
        <v>130</v>
      </c>
      <c r="F200" s="227" t="s">
        <v>132</v>
      </c>
      <c r="G200" s="213">
        <v>0</v>
      </c>
      <c r="H200" s="213"/>
      <c r="I200" s="25">
        <f t="shared" si="22"/>
        <v>0</v>
      </c>
      <c r="J200" s="213">
        <v>0</v>
      </c>
      <c r="K200" s="25">
        <v>0</v>
      </c>
      <c r="L200" s="25">
        <f t="shared" si="23"/>
        <v>0</v>
      </c>
    </row>
    <row r="201" spans="1:12" ht="36" customHeight="1" hidden="1">
      <c r="A201" s="224" t="s">
        <v>212</v>
      </c>
      <c r="B201" s="226" t="s">
        <v>80</v>
      </c>
      <c r="C201" s="227" t="s">
        <v>24</v>
      </c>
      <c r="D201" s="227" t="s">
        <v>15</v>
      </c>
      <c r="E201" s="227" t="s">
        <v>130</v>
      </c>
      <c r="F201" s="227" t="s">
        <v>133</v>
      </c>
      <c r="G201" s="213">
        <v>12.18</v>
      </c>
      <c r="H201" s="213"/>
      <c r="I201" s="25">
        <f t="shared" si="22"/>
        <v>0</v>
      </c>
      <c r="J201" s="213">
        <v>0</v>
      </c>
      <c r="K201" s="25"/>
      <c r="L201" s="25">
        <f t="shared" si="23"/>
        <v>0</v>
      </c>
    </row>
    <row r="202" spans="1:12" ht="12.75" customHeight="1" hidden="1">
      <c r="A202" s="242"/>
      <c r="B202" s="215"/>
      <c r="C202" s="228"/>
      <c r="D202" s="228"/>
      <c r="E202" s="228"/>
      <c r="F202" s="228"/>
      <c r="G202" s="208">
        <f>G204</f>
        <v>116.16</v>
      </c>
      <c r="H202" s="208"/>
      <c r="I202" s="25">
        <f t="shared" si="22"/>
        <v>0</v>
      </c>
      <c r="J202" s="208">
        <f>J204</f>
        <v>0</v>
      </c>
      <c r="K202" s="60">
        <f>K204</f>
        <v>0</v>
      </c>
      <c r="L202" s="25">
        <f t="shared" si="23"/>
        <v>0</v>
      </c>
    </row>
    <row r="203" spans="1:12" ht="12.75" customHeight="1" hidden="1">
      <c r="A203" s="243"/>
      <c r="B203" s="226"/>
      <c r="C203" s="226"/>
      <c r="D203" s="226"/>
      <c r="E203" s="226"/>
      <c r="F203" s="226"/>
      <c r="G203" s="213">
        <v>0</v>
      </c>
      <c r="H203" s="213"/>
      <c r="I203" s="25">
        <f t="shared" si="22"/>
        <v>4</v>
      </c>
      <c r="J203" s="213">
        <v>4</v>
      </c>
      <c r="K203" s="25">
        <v>5</v>
      </c>
      <c r="L203" s="25">
        <f t="shared" si="23"/>
        <v>9</v>
      </c>
    </row>
    <row r="204" spans="1:12" s="103" customFormat="1" ht="12.75" customHeight="1" hidden="1">
      <c r="A204" s="246" t="s">
        <v>27</v>
      </c>
      <c r="B204" s="215" t="s">
        <v>80</v>
      </c>
      <c r="C204" s="228" t="s">
        <v>24</v>
      </c>
      <c r="D204" s="228" t="s">
        <v>15</v>
      </c>
      <c r="E204" s="228" t="s">
        <v>42</v>
      </c>
      <c r="F204" s="228" t="s">
        <v>43</v>
      </c>
      <c r="G204" s="208">
        <f aca="true" t="shared" si="25" ref="G204:K205">G205</f>
        <v>116.16</v>
      </c>
      <c r="H204" s="208"/>
      <c r="I204" s="25">
        <f t="shared" si="22"/>
        <v>0</v>
      </c>
      <c r="J204" s="208">
        <f t="shared" si="25"/>
        <v>0</v>
      </c>
      <c r="K204" s="60">
        <f t="shared" si="25"/>
        <v>0</v>
      </c>
      <c r="L204" s="25">
        <f t="shared" si="23"/>
        <v>0</v>
      </c>
    </row>
    <row r="205" spans="1:12" s="103" customFormat="1" ht="12.75" customHeight="1" hidden="1">
      <c r="A205" s="229" t="s">
        <v>50</v>
      </c>
      <c r="B205" s="215" t="s">
        <v>80</v>
      </c>
      <c r="C205" s="228" t="s">
        <v>24</v>
      </c>
      <c r="D205" s="228" t="s">
        <v>15</v>
      </c>
      <c r="E205" s="228" t="s">
        <v>238</v>
      </c>
      <c r="F205" s="228" t="s">
        <v>43</v>
      </c>
      <c r="G205" s="208">
        <f t="shared" si="25"/>
        <v>116.16</v>
      </c>
      <c r="H205" s="208"/>
      <c r="I205" s="25">
        <f t="shared" si="22"/>
        <v>0</v>
      </c>
      <c r="J205" s="208">
        <f t="shared" si="25"/>
        <v>0</v>
      </c>
      <c r="K205" s="60">
        <f t="shared" si="25"/>
        <v>0</v>
      </c>
      <c r="L205" s="25">
        <f t="shared" si="23"/>
        <v>0</v>
      </c>
    </row>
    <row r="206" spans="1:12" ht="26.25" customHeight="1" hidden="1">
      <c r="A206" s="224" t="s">
        <v>47</v>
      </c>
      <c r="B206" s="226" t="s">
        <v>80</v>
      </c>
      <c r="C206" s="227" t="s">
        <v>24</v>
      </c>
      <c r="D206" s="227" t="s">
        <v>15</v>
      </c>
      <c r="E206" s="227" t="s">
        <v>65</v>
      </c>
      <c r="F206" s="227" t="s">
        <v>43</v>
      </c>
      <c r="G206" s="213">
        <f>G207+G208</f>
        <v>116.16</v>
      </c>
      <c r="H206" s="213"/>
      <c r="I206" s="25">
        <f t="shared" si="22"/>
        <v>0</v>
      </c>
      <c r="J206" s="213">
        <f>J207+J208+J209</f>
        <v>0</v>
      </c>
      <c r="K206" s="25">
        <f>K207+K208+K209</f>
        <v>0</v>
      </c>
      <c r="L206" s="25">
        <f t="shared" si="23"/>
        <v>0</v>
      </c>
    </row>
    <row r="207" spans="1:12" ht="12.75" customHeight="1" hidden="1">
      <c r="A207" s="224" t="s">
        <v>211</v>
      </c>
      <c r="B207" s="226" t="s">
        <v>80</v>
      </c>
      <c r="C207" s="227" t="s">
        <v>24</v>
      </c>
      <c r="D207" s="227" t="s">
        <v>15</v>
      </c>
      <c r="E207" s="227" t="s">
        <v>65</v>
      </c>
      <c r="F207" s="227" t="s">
        <v>132</v>
      </c>
      <c r="G207" s="213">
        <v>0</v>
      </c>
      <c r="H207" s="213"/>
      <c r="I207" s="25">
        <f t="shared" si="22"/>
        <v>0</v>
      </c>
      <c r="J207" s="213">
        <v>0</v>
      </c>
      <c r="K207" s="25">
        <v>0</v>
      </c>
      <c r="L207" s="25">
        <f t="shared" si="23"/>
        <v>0</v>
      </c>
    </row>
    <row r="208" spans="1:12" ht="36.75" customHeight="1" hidden="1">
      <c r="A208" s="224" t="s">
        <v>212</v>
      </c>
      <c r="B208" s="226" t="s">
        <v>80</v>
      </c>
      <c r="C208" s="227" t="s">
        <v>24</v>
      </c>
      <c r="D208" s="227" t="s">
        <v>15</v>
      </c>
      <c r="E208" s="227" t="s">
        <v>65</v>
      </c>
      <c r="F208" s="227" t="s">
        <v>133</v>
      </c>
      <c r="G208" s="213">
        <v>116.16</v>
      </c>
      <c r="H208" s="213"/>
      <c r="I208" s="25">
        <f t="shared" si="22"/>
        <v>0</v>
      </c>
      <c r="J208" s="213">
        <v>0</v>
      </c>
      <c r="K208" s="25"/>
      <c r="L208" s="25">
        <f t="shared" si="23"/>
        <v>0</v>
      </c>
    </row>
    <row r="209" spans="1:12" ht="28.5" customHeight="1" hidden="1">
      <c r="A209" s="243" t="s">
        <v>245</v>
      </c>
      <c r="B209" s="226" t="s">
        <v>80</v>
      </c>
      <c r="C209" s="226" t="s">
        <v>24</v>
      </c>
      <c r="D209" s="226" t="s">
        <v>15</v>
      </c>
      <c r="E209" s="226" t="s">
        <v>65</v>
      </c>
      <c r="F209" s="226" t="s">
        <v>246</v>
      </c>
      <c r="G209" s="213">
        <v>0</v>
      </c>
      <c r="H209" s="213"/>
      <c r="I209" s="25">
        <f t="shared" si="22"/>
        <v>0</v>
      </c>
      <c r="J209" s="213">
        <v>0</v>
      </c>
      <c r="K209" s="25"/>
      <c r="L209" s="25">
        <f t="shared" si="23"/>
        <v>0</v>
      </c>
    </row>
    <row r="210" spans="1:12" ht="16.5" customHeight="1">
      <c r="A210" s="242" t="s">
        <v>237</v>
      </c>
      <c r="B210" s="215" t="s">
        <v>80</v>
      </c>
      <c r="C210" s="215" t="s">
        <v>24</v>
      </c>
      <c r="D210" s="215" t="s">
        <v>16</v>
      </c>
      <c r="E210" s="215" t="s">
        <v>393</v>
      </c>
      <c r="F210" s="215" t="s">
        <v>43</v>
      </c>
      <c r="G210" s="208"/>
      <c r="H210" s="208">
        <f>H211</f>
        <v>2523.32</v>
      </c>
      <c r="I210" s="60">
        <f t="shared" si="22"/>
        <v>331.97000000000025</v>
      </c>
      <c r="J210" s="208">
        <f>J211</f>
        <v>2855.2900000000004</v>
      </c>
      <c r="K210" s="25"/>
      <c r="L210" s="25"/>
    </row>
    <row r="211" spans="1:12" ht="14.25" customHeight="1">
      <c r="A211" s="243" t="s">
        <v>27</v>
      </c>
      <c r="B211" s="226" t="s">
        <v>80</v>
      </c>
      <c r="C211" s="226" t="s">
        <v>24</v>
      </c>
      <c r="D211" s="226" t="s">
        <v>15</v>
      </c>
      <c r="E211" s="226" t="s">
        <v>393</v>
      </c>
      <c r="F211" s="226" t="s">
        <v>43</v>
      </c>
      <c r="G211" s="213"/>
      <c r="H211" s="213">
        <f>H212</f>
        <v>2523.32</v>
      </c>
      <c r="I211" s="25">
        <f t="shared" si="22"/>
        <v>331.97000000000025</v>
      </c>
      <c r="J211" s="213">
        <f>J212</f>
        <v>2855.2900000000004</v>
      </c>
      <c r="K211" s="25"/>
      <c r="L211" s="25"/>
    </row>
    <row r="212" spans="1:12" ht="26.25" customHeight="1">
      <c r="A212" s="230" t="s">
        <v>435</v>
      </c>
      <c r="B212" s="226" t="s">
        <v>80</v>
      </c>
      <c r="C212" s="226" t="s">
        <v>24</v>
      </c>
      <c r="D212" s="226" t="s">
        <v>15</v>
      </c>
      <c r="E212" s="226" t="s">
        <v>343</v>
      </c>
      <c r="F212" s="226" t="s">
        <v>43</v>
      </c>
      <c r="G212" s="213"/>
      <c r="H212" s="213">
        <f>H213</f>
        <v>2523.32</v>
      </c>
      <c r="I212" s="25">
        <f t="shared" si="22"/>
        <v>331.97000000000025</v>
      </c>
      <c r="J212" s="213">
        <f>J213</f>
        <v>2855.2900000000004</v>
      </c>
      <c r="K212" s="25"/>
      <c r="L212" s="25"/>
    </row>
    <row r="213" spans="1:18" s="191" customFormat="1" ht="31.5" customHeight="1">
      <c r="A213" s="230" t="s">
        <v>438</v>
      </c>
      <c r="B213" s="226" t="s">
        <v>80</v>
      </c>
      <c r="C213" s="226" t="s">
        <v>24</v>
      </c>
      <c r="D213" s="226" t="s">
        <v>15</v>
      </c>
      <c r="E213" s="226" t="s">
        <v>365</v>
      </c>
      <c r="F213" s="226" t="s">
        <v>43</v>
      </c>
      <c r="G213" s="213"/>
      <c r="H213" s="213">
        <f>H214</f>
        <v>2523.32</v>
      </c>
      <c r="I213" s="25">
        <f aca="true" t="shared" si="26" ref="I213:I269">J213-H213</f>
        <v>331.97000000000025</v>
      </c>
      <c r="J213" s="213">
        <f>J214</f>
        <v>2855.2900000000004</v>
      </c>
      <c r="K213" s="188">
        <f>L213-J213</f>
        <v>-2653.5700000000006</v>
      </c>
      <c r="L213" s="188">
        <f>L214</f>
        <v>201.72</v>
      </c>
      <c r="M213" s="196"/>
      <c r="N213" s="196"/>
      <c r="O213" s="196"/>
      <c r="P213" s="196"/>
      <c r="Q213" s="196"/>
      <c r="R213" s="196"/>
    </row>
    <row r="214" spans="1:18" s="191" customFormat="1" ht="40.5" customHeight="1">
      <c r="A214" s="224" t="s">
        <v>440</v>
      </c>
      <c r="B214" s="226" t="s">
        <v>80</v>
      </c>
      <c r="C214" s="226" t="s">
        <v>24</v>
      </c>
      <c r="D214" s="226" t="s">
        <v>15</v>
      </c>
      <c r="E214" s="226" t="s">
        <v>369</v>
      </c>
      <c r="F214" s="226" t="s">
        <v>43</v>
      </c>
      <c r="G214" s="213"/>
      <c r="H214" s="213">
        <f>H215+H225+H218+H219+H216+H217+H221+H222+H223+H224</f>
        <v>2523.32</v>
      </c>
      <c r="I214" s="25">
        <f t="shared" si="26"/>
        <v>331.97000000000025</v>
      </c>
      <c r="J214" s="213">
        <f>J215+J225+J218+J219+J216+J217+J221+J222+J223+J224</f>
        <v>2855.2900000000004</v>
      </c>
      <c r="K214" s="185">
        <f>L214-J214</f>
        <v>-2653.5700000000006</v>
      </c>
      <c r="L214" s="185">
        <f>L215+L225</f>
        <v>201.72</v>
      </c>
      <c r="M214" s="196"/>
      <c r="N214" s="196"/>
      <c r="O214" s="196"/>
      <c r="P214" s="196"/>
      <c r="Q214" s="196"/>
      <c r="R214" s="196"/>
    </row>
    <row r="215" spans="1:18" s="191" customFormat="1" ht="28.5" customHeight="1">
      <c r="A215" s="224" t="s">
        <v>276</v>
      </c>
      <c r="B215" s="226" t="s">
        <v>80</v>
      </c>
      <c r="C215" s="226" t="s">
        <v>24</v>
      </c>
      <c r="D215" s="226" t="s">
        <v>15</v>
      </c>
      <c r="E215" s="226" t="s">
        <v>497</v>
      </c>
      <c r="F215" s="226" t="s">
        <v>133</v>
      </c>
      <c r="G215" s="213"/>
      <c r="H215" s="213">
        <v>682.26</v>
      </c>
      <c r="I215" s="25">
        <f t="shared" si="26"/>
        <v>377.72</v>
      </c>
      <c r="J215" s="213">
        <v>1059.98</v>
      </c>
      <c r="K215" s="185">
        <f>L215-J215</f>
        <v>-868.26</v>
      </c>
      <c r="L215" s="185">
        <v>191.72</v>
      </c>
      <c r="M215" s="196"/>
      <c r="N215" s="196"/>
      <c r="O215" s="196"/>
      <c r="P215" s="196"/>
      <c r="Q215" s="196"/>
      <c r="R215" s="196"/>
    </row>
    <row r="216" spans="1:18" s="191" customFormat="1" ht="16.5" customHeight="1">
      <c r="A216" s="224" t="s">
        <v>472</v>
      </c>
      <c r="B216" s="226" t="s">
        <v>80</v>
      </c>
      <c r="C216" s="226" t="s">
        <v>24</v>
      </c>
      <c r="D216" s="226" t="s">
        <v>15</v>
      </c>
      <c r="E216" s="226" t="s">
        <v>491</v>
      </c>
      <c r="F216" s="226" t="s">
        <v>473</v>
      </c>
      <c r="G216" s="213"/>
      <c r="H216" s="213">
        <v>63.6</v>
      </c>
      <c r="I216" s="25">
        <f t="shared" si="26"/>
        <v>0</v>
      </c>
      <c r="J216" s="213">
        <v>63.6</v>
      </c>
      <c r="K216" s="185"/>
      <c r="L216" s="185"/>
      <c r="M216" s="196"/>
      <c r="N216" s="196"/>
      <c r="O216" s="196"/>
      <c r="P216" s="196"/>
      <c r="Q216" s="196"/>
      <c r="R216" s="196"/>
    </row>
    <row r="217" spans="1:18" s="191" customFormat="1" ht="29.25" customHeight="1">
      <c r="A217" s="224" t="s">
        <v>506</v>
      </c>
      <c r="B217" s="226" t="s">
        <v>80</v>
      </c>
      <c r="C217" s="226" t="s">
        <v>24</v>
      </c>
      <c r="D217" s="226" t="s">
        <v>15</v>
      </c>
      <c r="E217" s="226" t="s">
        <v>369</v>
      </c>
      <c r="F217" s="226" t="s">
        <v>500</v>
      </c>
      <c r="G217" s="213"/>
      <c r="H217" s="213">
        <v>1010.46</v>
      </c>
      <c r="I217" s="25">
        <f t="shared" si="26"/>
        <v>-15.860000000000014</v>
      </c>
      <c r="J217" s="213">
        <v>994.6</v>
      </c>
      <c r="K217" s="185"/>
      <c r="L217" s="185"/>
      <c r="M217" s="196"/>
      <c r="N217" s="196"/>
      <c r="O217" s="196"/>
      <c r="P217" s="196"/>
      <c r="Q217" s="196"/>
      <c r="R217" s="196"/>
    </row>
    <row r="218" spans="1:18" s="191" customFormat="1" ht="14.25" customHeight="1">
      <c r="A218" s="271" t="s">
        <v>277</v>
      </c>
      <c r="B218" s="270" t="s">
        <v>80</v>
      </c>
      <c r="C218" s="226" t="s">
        <v>24</v>
      </c>
      <c r="D218" s="226" t="s">
        <v>15</v>
      </c>
      <c r="E218" s="226" t="s">
        <v>492</v>
      </c>
      <c r="F218" s="270">
        <v>851</v>
      </c>
      <c r="G218" s="213"/>
      <c r="H218" s="213">
        <v>23.8</v>
      </c>
      <c r="I218" s="25">
        <f t="shared" si="26"/>
        <v>-10.63</v>
      </c>
      <c r="J218" s="213">
        <v>13.17</v>
      </c>
      <c r="K218" s="185"/>
      <c r="L218" s="185"/>
      <c r="M218" s="196"/>
      <c r="N218" s="196"/>
      <c r="O218" s="196"/>
      <c r="P218" s="196"/>
      <c r="Q218" s="196"/>
      <c r="R218" s="196"/>
    </row>
    <row r="219" spans="1:18" s="191" customFormat="1" ht="15" customHeight="1">
      <c r="A219" s="271" t="s">
        <v>501</v>
      </c>
      <c r="B219" s="270" t="s">
        <v>80</v>
      </c>
      <c r="C219" s="226" t="s">
        <v>24</v>
      </c>
      <c r="D219" s="226" t="s">
        <v>15</v>
      </c>
      <c r="E219" s="226" t="s">
        <v>492</v>
      </c>
      <c r="F219" s="270">
        <v>852</v>
      </c>
      <c r="G219" s="213"/>
      <c r="H219" s="213">
        <v>6.2</v>
      </c>
      <c r="I219" s="25">
        <f t="shared" si="26"/>
        <v>-3.27</v>
      </c>
      <c r="J219" s="213">
        <v>2.93</v>
      </c>
      <c r="K219" s="185"/>
      <c r="L219" s="185"/>
      <c r="M219" s="196"/>
      <c r="N219" s="196"/>
      <c r="O219" s="196"/>
      <c r="P219" s="196"/>
      <c r="Q219" s="196"/>
      <c r="R219" s="196"/>
    </row>
    <row r="220" spans="1:18" s="191" customFormat="1" ht="28.5" customHeight="1" hidden="1">
      <c r="A220" s="224"/>
      <c r="B220" s="226"/>
      <c r="C220" s="226"/>
      <c r="D220" s="226"/>
      <c r="E220" s="226"/>
      <c r="F220" s="226"/>
      <c r="G220" s="213"/>
      <c r="H220" s="213"/>
      <c r="I220" s="25">
        <f t="shared" si="26"/>
        <v>0</v>
      </c>
      <c r="J220" s="213"/>
      <c r="K220" s="185"/>
      <c r="L220" s="185"/>
      <c r="M220" s="196"/>
      <c r="N220" s="196"/>
      <c r="O220" s="196"/>
      <c r="P220" s="196"/>
      <c r="Q220" s="196"/>
      <c r="R220" s="196"/>
    </row>
    <row r="221" spans="1:18" s="191" customFormat="1" ht="16.5" customHeight="1">
      <c r="A221" s="224" t="s">
        <v>502</v>
      </c>
      <c r="B221" s="226" t="s">
        <v>80</v>
      </c>
      <c r="C221" s="226" t="s">
        <v>24</v>
      </c>
      <c r="D221" s="226" t="s">
        <v>15</v>
      </c>
      <c r="E221" s="226" t="s">
        <v>492</v>
      </c>
      <c r="F221" s="226" t="s">
        <v>503</v>
      </c>
      <c r="G221" s="213"/>
      <c r="H221" s="213">
        <v>36</v>
      </c>
      <c r="I221" s="25">
        <f t="shared" si="26"/>
        <v>-15.989999999999998</v>
      </c>
      <c r="J221" s="213">
        <v>20.01</v>
      </c>
      <c r="K221" s="185"/>
      <c r="L221" s="185"/>
      <c r="M221" s="196"/>
      <c r="N221" s="196"/>
      <c r="O221" s="196"/>
      <c r="P221" s="196"/>
      <c r="Q221" s="196"/>
      <c r="R221" s="196"/>
    </row>
    <row r="222" spans="1:18" s="191" customFormat="1" ht="27" customHeight="1">
      <c r="A222" s="224" t="s">
        <v>276</v>
      </c>
      <c r="B222" s="226" t="s">
        <v>80</v>
      </c>
      <c r="C222" s="226" t="s">
        <v>24</v>
      </c>
      <c r="D222" s="226" t="s">
        <v>15</v>
      </c>
      <c r="E222" s="226" t="s">
        <v>504</v>
      </c>
      <c r="F222" s="226" t="s">
        <v>133</v>
      </c>
      <c r="G222" s="213"/>
      <c r="H222" s="213">
        <v>666</v>
      </c>
      <c r="I222" s="25">
        <f t="shared" si="26"/>
        <v>0</v>
      </c>
      <c r="J222" s="213">
        <f>400+16+250</f>
        <v>666</v>
      </c>
      <c r="K222" s="185"/>
      <c r="L222" s="185"/>
      <c r="M222" s="196"/>
      <c r="N222" s="196"/>
      <c r="O222" s="196"/>
      <c r="P222" s="196"/>
      <c r="Q222" s="196"/>
      <c r="R222" s="196"/>
    </row>
    <row r="223" spans="1:18" s="191" customFormat="1" ht="14.25" customHeight="1">
      <c r="A223" s="224" t="s">
        <v>502</v>
      </c>
      <c r="B223" s="226" t="s">
        <v>80</v>
      </c>
      <c r="C223" s="226" t="s">
        <v>24</v>
      </c>
      <c r="D223" s="226" t="s">
        <v>15</v>
      </c>
      <c r="E223" s="226" t="s">
        <v>505</v>
      </c>
      <c r="F223" s="226" t="s">
        <v>503</v>
      </c>
      <c r="G223" s="213"/>
      <c r="H223" s="213">
        <v>0</v>
      </c>
      <c r="I223" s="25">
        <f t="shared" si="26"/>
        <v>0</v>
      </c>
      <c r="J223" s="213">
        <v>0</v>
      </c>
      <c r="K223" s="185"/>
      <c r="L223" s="185"/>
      <c r="M223" s="196"/>
      <c r="N223" s="196"/>
      <c r="O223" s="196"/>
      <c r="P223" s="196"/>
      <c r="Q223" s="196"/>
      <c r="R223" s="196"/>
    </row>
    <row r="224" spans="1:18" s="191" customFormat="1" ht="28.5" customHeight="1">
      <c r="A224" s="224" t="s">
        <v>276</v>
      </c>
      <c r="B224" s="226" t="s">
        <v>80</v>
      </c>
      <c r="C224" s="226" t="s">
        <v>24</v>
      </c>
      <c r="D224" s="226" t="s">
        <v>15</v>
      </c>
      <c r="E224" s="226" t="s">
        <v>505</v>
      </c>
      <c r="F224" s="226" t="s">
        <v>133</v>
      </c>
      <c r="G224" s="213"/>
      <c r="H224" s="213">
        <v>25</v>
      </c>
      <c r="I224" s="25">
        <f t="shared" si="26"/>
        <v>0</v>
      </c>
      <c r="J224" s="213">
        <v>25</v>
      </c>
      <c r="K224" s="185"/>
      <c r="L224" s="185"/>
      <c r="M224" s="196"/>
      <c r="N224" s="196"/>
      <c r="O224" s="196"/>
      <c r="P224" s="196"/>
      <c r="Q224" s="196"/>
      <c r="R224" s="196"/>
    </row>
    <row r="225" spans="1:18" s="191" customFormat="1" ht="27.75" customHeight="1">
      <c r="A225" s="243" t="s">
        <v>398</v>
      </c>
      <c r="B225" s="226" t="s">
        <v>80</v>
      </c>
      <c r="C225" s="226" t="s">
        <v>24</v>
      </c>
      <c r="D225" s="226" t="s">
        <v>15</v>
      </c>
      <c r="E225" s="226" t="s">
        <v>493</v>
      </c>
      <c r="F225" s="226" t="s">
        <v>246</v>
      </c>
      <c r="G225" s="213"/>
      <c r="H225" s="213">
        <v>10</v>
      </c>
      <c r="I225" s="25">
        <f t="shared" si="26"/>
        <v>0</v>
      </c>
      <c r="J225" s="213">
        <v>10</v>
      </c>
      <c r="K225" s="185">
        <f>L225-J225</f>
        <v>0</v>
      </c>
      <c r="L225" s="185">
        <v>10</v>
      </c>
      <c r="M225" s="196"/>
      <c r="N225" s="196"/>
      <c r="O225" s="196"/>
      <c r="P225" s="196"/>
      <c r="Q225" s="196"/>
      <c r="R225" s="196"/>
    </row>
    <row r="226" spans="1:12" ht="12.75" customHeight="1" hidden="1">
      <c r="A226" s="229" t="s">
        <v>127</v>
      </c>
      <c r="B226" s="215" t="s">
        <v>80</v>
      </c>
      <c r="C226" s="228" t="s">
        <v>126</v>
      </c>
      <c r="D226" s="228" t="s">
        <v>16</v>
      </c>
      <c r="E226" s="228" t="s">
        <v>42</v>
      </c>
      <c r="F226" s="228" t="s">
        <v>43</v>
      </c>
      <c r="G226" s="208">
        <f>G227</f>
        <v>769.69</v>
      </c>
      <c r="H226" s="208"/>
      <c r="I226" s="25">
        <f t="shared" si="26"/>
        <v>591.07</v>
      </c>
      <c r="J226" s="208">
        <f>J227</f>
        <v>591.07</v>
      </c>
      <c r="K226" s="60">
        <f>K227</f>
        <v>-591.07</v>
      </c>
      <c r="L226" s="25">
        <f>J226+K226</f>
        <v>0</v>
      </c>
    </row>
    <row r="227" spans="1:12" ht="26.25" customHeight="1" hidden="1">
      <c r="A227" s="224" t="s">
        <v>201</v>
      </c>
      <c r="B227" s="226" t="s">
        <v>80</v>
      </c>
      <c r="C227" s="227" t="s">
        <v>126</v>
      </c>
      <c r="D227" s="227" t="s">
        <v>23</v>
      </c>
      <c r="E227" s="227" t="s">
        <v>42</v>
      </c>
      <c r="F227" s="227" t="s">
        <v>43</v>
      </c>
      <c r="G227" s="213">
        <f>G228+G232</f>
        <v>769.69</v>
      </c>
      <c r="H227" s="213"/>
      <c r="I227" s="25">
        <f t="shared" si="26"/>
        <v>591.07</v>
      </c>
      <c r="J227" s="213">
        <f>J232+J228</f>
        <v>591.07</v>
      </c>
      <c r="K227" s="25">
        <f>K232+K228</f>
        <v>-591.07</v>
      </c>
      <c r="L227" s="25">
        <f>J227+K227</f>
        <v>0</v>
      </c>
    </row>
    <row r="228" spans="1:12" ht="36.75" customHeight="1" hidden="1">
      <c r="A228" s="234" t="s">
        <v>313</v>
      </c>
      <c r="B228" s="226" t="s">
        <v>80</v>
      </c>
      <c r="C228" s="227" t="s">
        <v>126</v>
      </c>
      <c r="D228" s="227" t="s">
        <v>23</v>
      </c>
      <c r="E228" s="238" t="s">
        <v>307</v>
      </c>
      <c r="F228" s="227" t="s">
        <v>43</v>
      </c>
      <c r="G228" s="213">
        <f aca="true" t="shared" si="27" ref="G228:K230">G229</f>
        <v>0</v>
      </c>
      <c r="H228" s="213"/>
      <c r="I228" s="25">
        <f t="shared" si="26"/>
        <v>591.07</v>
      </c>
      <c r="J228" s="213">
        <f t="shared" si="27"/>
        <v>591.07</v>
      </c>
      <c r="K228" s="25">
        <f t="shared" si="27"/>
        <v>-591.07</v>
      </c>
      <c r="L228" s="25">
        <f>J228+K228</f>
        <v>0</v>
      </c>
    </row>
    <row r="229" spans="1:12" ht="42" customHeight="1" hidden="1">
      <c r="A229" s="195" t="s">
        <v>321</v>
      </c>
      <c r="B229" s="215" t="s">
        <v>80</v>
      </c>
      <c r="C229" s="228" t="s">
        <v>126</v>
      </c>
      <c r="D229" s="228" t="s">
        <v>23</v>
      </c>
      <c r="E229" s="247" t="s">
        <v>42</v>
      </c>
      <c r="F229" s="228" t="s">
        <v>43</v>
      </c>
      <c r="G229" s="208">
        <f t="shared" si="27"/>
        <v>0</v>
      </c>
      <c r="H229" s="208"/>
      <c r="I229" s="25">
        <f t="shared" si="26"/>
        <v>591.07</v>
      </c>
      <c r="J229" s="208">
        <f t="shared" si="27"/>
        <v>591.07</v>
      </c>
      <c r="K229" s="60">
        <f>L229-J229</f>
        <v>-591.07</v>
      </c>
      <c r="L229" s="60">
        <f>L230</f>
        <v>0</v>
      </c>
    </row>
    <row r="230" spans="1:12" ht="51" customHeight="1" hidden="1">
      <c r="A230" s="230" t="s">
        <v>327</v>
      </c>
      <c r="B230" s="226" t="s">
        <v>80</v>
      </c>
      <c r="C230" s="227" t="s">
        <v>126</v>
      </c>
      <c r="D230" s="227" t="s">
        <v>23</v>
      </c>
      <c r="E230" s="238" t="s">
        <v>326</v>
      </c>
      <c r="F230" s="227" t="s">
        <v>43</v>
      </c>
      <c r="G230" s="213">
        <f t="shared" si="27"/>
        <v>0</v>
      </c>
      <c r="H230" s="213"/>
      <c r="I230" s="25">
        <f t="shared" si="26"/>
        <v>591.07</v>
      </c>
      <c r="J230" s="213">
        <f t="shared" si="27"/>
        <v>591.07</v>
      </c>
      <c r="K230" s="25">
        <f>L230-J230</f>
        <v>-591.07</v>
      </c>
      <c r="L230" s="25">
        <f>L231</f>
        <v>0</v>
      </c>
    </row>
    <row r="231" spans="1:12" ht="39.75" customHeight="1" hidden="1">
      <c r="A231" s="230" t="s">
        <v>211</v>
      </c>
      <c r="B231" s="226" t="s">
        <v>80</v>
      </c>
      <c r="C231" s="227" t="s">
        <v>126</v>
      </c>
      <c r="D231" s="227" t="s">
        <v>23</v>
      </c>
      <c r="E231" s="238" t="s">
        <v>326</v>
      </c>
      <c r="F231" s="227" t="s">
        <v>132</v>
      </c>
      <c r="G231" s="213">
        <v>0</v>
      </c>
      <c r="H231" s="213"/>
      <c r="I231" s="25">
        <f t="shared" si="26"/>
        <v>591.07</v>
      </c>
      <c r="J231" s="213">
        <v>591.07</v>
      </c>
      <c r="K231" s="25">
        <f>L231-J231</f>
        <v>-591.07</v>
      </c>
      <c r="L231" s="25">
        <v>0</v>
      </c>
    </row>
    <row r="232" spans="1:12" ht="77.25" customHeight="1" hidden="1">
      <c r="A232" s="224" t="s">
        <v>243</v>
      </c>
      <c r="B232" s="226" t="s">
        <v>80</v>
      </c>
      <c r="C232" s="227" t="s">
        <v>126</v>
      </c>
      <c r="D232" s="227" t="s">
        <v>23</v>
      </c>
      <c r="E232" s="227" t="s">
        <v>242</v>
      </c>
      <c r="F232" s="227" t="s">
        <v>43</v>
      </c>
      <c r="G232" s="213">
        <f aca="true" t="shared" si="28" ref="G232:K233">G233</f>
        <v>769.69</v>
      </c>
      <c r="H232" s="213"/>
      <c r="I232" s="25">
        <f t="shared" si="26"/>
        <v>0</v>
      </c>
      <c r="J232" s="213">
        <f t="shared" si="28"/>
        <v>0</v>
      </c>
      <c r="K232" s="25">
        <f t="shared" si="28"/>
        <v>0</v>
      </c>
      <c r="L232" s="25">
        <f>J232+K232</f>
        <v>0</v>
      </c>
    </row>
    <row r="233" spans="1:12" ht="24" customHeight="1" hidden="1">
      <c r="A233" s="224" t="s">
        <v>47</v>
      </c>
      <c r="B233" s="226" t="s">
        <v>80</v>
      </c>
      <c r="C233" s="227" t="s">
        <v>126</v>
      </c>
      <c r="D233" s="227" t="s">
        <v>23</v>
      </c>
      <c r="E233" s="227" t="s">
        <v>241</v>
      </c>
      <c r="F233" s="227" t="s">
        <v>43</v>
      </c>
      <c r="G233" s="213">
        <f t="shared" si="28"/>
        <v>769.69</v>
      </c>
      <c r="H233" s="213"/>
      <c r="I233" s="25">
        <f t="shared" si="26"/>
        <v>0</v>
      </c>
      <c r="J233" s="213">
        <f t="shared" si="28"/>
        <v>0</v>
      </c>
      <c r="K233" s="25">
        <f t="shared" si="28"/>
        <v>0</v>
      </c>
      <c r="L233" s="25">
        <f>J233+K233</f>
        <v>0</v>
      </c>
    </row>
    <row r="234" spans="1:12" ht="12.75" customHeight="1" hidden="1">
      <c r="A234" s="224" t="s">
        <v>211</v>
      </c>
      <c r="B234" s="226" t="s">
        <v>80</v>
      </c>
      <c r="C234" s="227" t="s">
        <v>126</v>
      </c>
      <c r="D234" s="227" t="s">
        <v>23</v>
      </c>
      <c r="E234" s="227" t="s">
        <v>241</v>
      </c>
      <c r="F234" s="227" t="s">
        <v>132</v>
      </c>
      <c r="G234" s="213">
        <v>769.69</v>
      </c>
      <c r="H234" s="213"/>
      <c r="I234" s="25">
        <f t="shared" si="26"/>
        <v>0</v>
      </c>
      <c r="J234" s="213">
        <v>0</v>
      </c>
      <c r="K234" s="25"/>
      <c r="L234" s="25">
        <f>J234+K234</f>
        <v>0</v>
      </c>
    </row>
    <row r="235" spans="1:12" ht="12.75" customHeight="1">
      <c r="A235" s="273" t="s">
        <v>448</v>
      </c>
      <c r="B235" s="274" t="s">
        <v>80</v>
      </c>
      <c r="C235" s="275" t="s">
        <v>446</v>
      </c>
      <c r="D235" s="275" t="s">
        <v>16</v>
      </c>
      <c r="E235" s="275" t="s">
        <v>393</v>
      </c>
      <c r="F235" s="275" t="s">
        <v>43</v>
      </c>
      <c r="G235" s="213"/>
      <c r="H235" s="208">
        <f>H236</f>
        <v>72</v>
      </c>
      <c r="I235" s="60">
        <f t="shared" si="26"/>
        <v>0</v>
      </c>
      <c r="J235" s="208">
        <f>J236</f>
        <v>72</v>
      </c>
      <c r="K235" s="25"/>
      <c r="L235" s="25"/>
    </row>
    <row r="236" spans="1:12" ht="12.75" customHeight="1">
      <c r="A236" s="5" t="s">
        <v>445</v>
      </c>
      <c r="B236" s="270" t="s">
        <v>80</v>
      </c>
      <c r="C236" s="276" t="s">
        <v>446</v>
      </c>
      <c r="D236" s="276" t="s">
        <v>15</v>
      </c>
      <c r="E236" s="276" t="s">
        <v>393</v>
      </c>
      <c r="F236" s="276" t="s">
        <v>43</v>
      </c>
      <c r="G236" s="213"/>
      <c r="H236" s="213">
        <f>H237</f>
        <v>72</v>
      </c>
      <c r="I236" s="25">
        <f t="shared" si="26"/>
        <v>0</v>
      </c>
      <c r="J236" s="213">
        <f>J237</f>
        <v>72</v>
      </c>
      <c r="K236" s="25"/>
      <c r="L236" s="25"/>
    </row>
    <row r="237" spans="1:12" ht="12.75" customHeight="1">
      <c r="A237" s="272" t="s">
        <v>422</v>
      </c>
      <c r="B237" s="270" t="s">
        <v>80</v>
      </c>
      <c r="C237" s="276" t="s">
        <v>446</v>
      </c>
      <c r="D237" s="276" t="s">
        <v>15</v>
      </c>
      <c r="E237" s="276" t="s">
        <v>449</v>
      </c>
      <c r="F237" s="276" t="s">
        <v>43</v>
      </c>
      <c r="G237" s="213"/>
      <c r="H237" s="213">
        <f>H238</f>
        <v>72</v>
      </c>
      <c r="I237" s="25">
        <f t="shared" si="26"/>
        <v>0</v>
      </c>
      <c r="J237" s="213">
        <f>J238</f>
        <v>72</v>
      </c>
      <c r="K237" s="25"/>
      <c r="L237" s="25"/>
    </row>
    <row r="238" spans="1:12" ht="12.75" customHeight="1">
      <c r="A238" s="5" t="s">
        <v>450</v>
      </c>
      <c r="B238" s="270" t="s">
        <v>80</v>
      </c>
      <c r="C238" s="276" t="s">
        <v>446</v>
      </c>
      <c r="D238" s="276" t="s">
        <v>15</v>
      </c>
      <c r="E238" s="276" t="s">
        <v>449</v>
      </c>
      <c r="F238" s="276" t="s">
        <v>451</v>
      </c>
      <c r="G238" s="213"/>
      <c r="H238" s="213">
        <v>72</v>
      </c>
      <c r="I238" s="25">
        <f t="shared" si="26"/>
        <v>0</v>
      </c>
      <c r="J238" s="213">
        <v>72</v>
      </c>
      <c r="K238" s="25"/>
      <c r="L238" s="25"/>
    </row>
    <row r="239" spans="1:12" ht="12.75" customHeight="1">
      <c r="A239" s="229" t="s">
        <v>127</v>
      </c>
      <c r="B239" s="215" t="s">
        <v>80</v>
      </c>
      <c r="C239" s="228" t="s">
        <v>126</v>
      </c>
      <c r="D239" s="228" t="s">
        <v>16</v>
      </c>
      <c r="E239" s="228" t="s">
        <v>393</v>
      </c>
      <c r="F239" s="228" t="s">
        <v>43</v>
      </c>
      <c r="G239" s="208"/>
      <c r="H239" s="208">
        <f>H240</f>
        <v>2077.95</v>
      </c>
      <c r="I239" s="60">
        <f t="shared" si="26"/>
        <v>745.3500000000004</v>
      </c>
      <c r="J239" s="208">
        <f>J240</f>
        <v>2823.3</v>
      </c>
      <c r="K239" s="25"/>
      <c r="L239" s="25"/>
    </row>
    <row r="240" spans="1:12" ht="12.75" customHeight="1">
      <c r="A240" s="224" t="s">
        <v>431</v>
      </c>
      <c r="B240" s="226" t="s">
        <v>80</v>
      </c>
      <c r="C240" s="227" t="s">
        <v>126</v>
      </c>
      <c r="D240" s="227" t="s">
        <v>23</v>
      </c>
      <c r="E240" s="227" t="s">
        <v>393</v>
      </c>
      <c r="F240" s="227" t="s">
        <v>43</v>
      </c>
      <c r="G240" s="213"/>
      <c r="H240" s="213">
        <f>H241</f>
        <v>2077.95</v>
      </c>
      <c r="I240" s="25">
        <f t="shared" si="26"/>
        <v>745.3500000000004</v>
      </c>
      <c r="J240" s="213">
        <f>J241</f>
        <v>2823.3</v>
      </c>
      <c r="K240" s="25"/>
      <c r="L240" s="25"/>
    </row>
    <row r="241" spans="1:12" ht="30.75" customHeight="1">
      <c r="A241" s="230" t="s">
        <v>435</v>
      </c>
      <c r="B241" s="226" t="s">
        <v>80</v>
      </c>
      <c r="C241" s="227" t="s">
        <v>126</v>
      </c>
      <c r="D241" s="227" t="s">
        <v>23</v>
      </c>
      <c r="E241" s="227" t="s">
        <v>343</v>
      </c>
      <c r="F241" s="227" t="s">
        <v>43</v>
      </c>
      <c r="G241" s="213"/>
      <c r="H241" s="213">
        <f>H242</f>
        <v>2077.95</v>
      </c>
      <c r="I241" s="25">
        <f t="shared" si="26"/>
        <v>745.3500000000004</v>
      </c>
      <c r="J241" s="213">
        <f>J242</f>
        <v>2823.3</v>
      </c>
      <c r="K241" s="25"/>
      <c r="L241" s="25"/>
    </row>
    <row r="242" spans="1:18" s="191" customFormat="1" ht="27.75" customHeight="1">
      <c r="A242" s="230" t="s">
        <v>438</v>
      </c>
      <c r="B242" s="226" t="s">
        <v>80</v>
      </c>
      <c r="C242" s="226" t="s">
        <v>126</v>
      </c>
      <c r="D242" s="226" t="s">
        <v>23</v>
      </c>
      <c r="E242" s="226" t="s">
        <v>365</v>
      </c>
      <c r="F242" s="226" t="s">
        <v>43</v>
      </c>
      <c r="G242" s="213"/>
      <c r="H242" s="213">
        <f>H243+H246+H249+H252</f>
        <v>2077.95</v>
      </c>
      <c r="I242" s="25">
        <f t="shared" si="26"/>
        <v>745.3500000000004</v>
      </c>
      <c r="J242" s="213">
        <f>J243+J246+J249+J252</f>
        <v>2823.3</v>
      </c>
      <c r="K242" s="188">
        <f>L242-J242</f>
        <v>-1963.5100000000002</v>
      </c>
      <c r="L242" s="188">
        <f>L264</f>
        <v>859.79</v>
      </c>
      <c r="M242" s="196"/>
      <c r="N242" s="196"/>
      <c r="O242" s="196"/>
      <c r="P242" s="196"/>
      <c r="Q242" s="196"/>
      <c r="R242" s="196"/>
    </row>
    <row r="243" spans="1:18" s="191" customFormat="1" ht="27.75" customHeight="1">
      <c r="A243" s="230" t="s">
        <v>424</v>
      </c>
      <c r="B243" s="226" t="s">
        <v>80</v>
      </c>
      <c r="C243" s="226" t="s">
        <v>126</v>
      </c>
      <c r="D243" s="226" t="s">
        <v>23</v>
      </c>
      <c r="E243" s="226" t="s">
        <v>367</v>
      </c>
      <c r="F243" s="226" t="s">
        <v>43</v>
      </c>
      <c r="G243" s="213"/>
      <c r="H243" s="213">
        <f>H244+H245</f>
        <v>104.5</v>
      </c>
      <c r="I243" s="25">
        <f t="shared" si="26"/>
        <v>0</v>
      </c>
      <c r="J243" s="213">
        <f>J244+J245</f>
        <v>104.5</v>
      </c>
      <c r="K243" s="188"/>
      <c r="L243" s="188"/>
      <c r="M243" s="196"/>
      <c r="N243" s="196"/>
      <c r="O243" s="196"/>
      <c r="P243" s="196"/>
      <c r="Q243" s="196"/>
      <c r="R243" s="196"/>
    </row>
    <row r="244" spans="1:18" s="191" customFormat="1" ht="18" customHeight="1">
      <c r="A244" s="230" t="s">
        <v>391</v>
      </c>
      <c r="B244" s="226" t="s">
        <v>80</v>
      </c>
      <c r="C244" s="226" t="s">
        <v>126</v>
      </c>
      <c r="D244" s="226" t="s">
        <v>23</v>
      </c>
      <c r="E244" s="226" t="s">
        <v>494</v>
      </c>
      <c r="F244" s="226" t="s">
        <v>132</v>
      </c>
      <c r="G244" s="213"/>
      <c r="H244" s="213">
        <v>80.26</v>
      </c>
      <c r="I244" s="25">
        <f t="shared" si="26"/>
        <v>0</v>
      </c>
      <c r="J244" s="213">
        <v>80.26</v>
      </c>
      <c r="K244" s="188"/>
      <c r="L244" s="188"/>
      <c r="M244" s="196"/>
      <c r="N244" s="196"/>
      <c r="O244" s="196"/>
      <c r="P244" s="196"/>
      <c r="Q244" s="196"/>
      <c r="R244" s="196"/>
    </row>
    <row r="245" spans="1:18" s="191" customFormat="1" ht="36.75" customHeight="1">
      <c r="A245" s="230" t="s">
        <v>389</v>
      </c>
      <c r="B245" s="226" t="s">
        <v>80</v>
      </c>
      <c r="C245" s="226" t="s">
        <v>126</v>
      </c>
      <c r="D245" s="226" t="s">
        <v>23</v>
      </c>
      <c r="E245" s="226" t="s">
        <v>494</v>
      </c>
      <c r="F245" s="226" t="s">
        <v>387</v>
      </c>
      <c r="G245" s="213"/>
      <c r="H245" s="213">
        <v>24.24</v>
      </c>
      <c r="I245" s="25">
        <f t="shared" si="26"/>
        <v>0</v>
      </c>
      <c r="J245" s="213">
        <v>24.24</v>
      </c>
      <c r="K245" s="188"/>
      <c r="L245" s="188"/>
      <c r="M245" s="196"/>
      <c r="N245" s="196"/>
      <c r="O245" s="196"/>
      <c r="P245" s="196"/>
      <c r="Q245" s="196"/>
      <c r="R245" s="196"/>
    </row>
    <row r="246" spans="1:18" s="191" customFormat="1" ht="36.75" customHeight="1">
      <c r="A246" s="230" t="s">
        <v>456</v>
      </c>
      <c r="B246" s="226" t="s">
        <v>80</v>
      </c>
      <c r="C246" s="226" t="s">
        <v>126</v>
      </c>
      <c r="D246" s="226" t="s">
        <v>23</v>
      </c>
      <c r="E246" s="226" t="s">
        <v>453</v>
      </c>
      <c r="F246" s="226" t="s">
        <v>43</v>
      </c>
      <c r="G246" s="213"/>
      <c r="H246" s="213">
        <f>H247+H248</f>
        <v>108.66</v>
      </c>
      <c r="I246" s="25">
        <f t="shared" si="26"/>
        <v>0</v>
      </c>
      <c r="J246" s="213">
        <f>J247+J248</f>
        <v>108.66</v>
      </c>
      <c r="K246" s="188"/>
      <c r="L246" s="188"/>
      <c r="M246" s="196"/>
      <c r="N246" s="196"/>
      <c r="O246" s="196"/>
      <c r="P246" s="196"/>
      <c r="Q246" s="196"/>
      <c r="R246" s="196"/>
    </row>
    <row r="247" spans="1:18" s="191" customFormat="1" ht="17.25" customHeight="1">
      <c r="A247" s="230" t="s">
        <v>391</v>
      </c>
      <c r="B247" s="226" t="s">
        <v>80</v>
      </c>
      <c r="C247" s="226" t="s">
        <v>126</v>
      </c>
      <c r="D247" s="226" t="s">
        <v>23</v>
      </c>
      <c r="E247" s="226" t="s">
        <v>453</v>
      </c>
      <c r="F247" s="226" t="s">
        <v>132</v>
      </c>
      <c r="G247" s="213"/>
      <c r="H247" s="213">
        <v>83.46</v>
      </c>
      <c r="I247" s="25">
        <f t="shared" si="26"/>
        <v>0</v>
      </c>
      <c r="J247" s="213">
        <v>83.46</v>
      </c>
      <c r="K247" s="188"/>
      <c r="L247" s="188"/>
      <c r="M247" s="196"/>
      <c r="N247" s="196"/>
      <c r="O247" s="196"/>
      <c r="P247" s="196"/>
      <c r="Q247" s="196"/>
      <c r="R247" s="196"/>
    </row>
    <row r="248" spans="1:18" s="191" customFormat="1" ht="41.25" customHeight="1">
      <c r="A248" s="230" t="s">
        <v>389</v>
      </c>
      <c r="B248" s="226" t="s">
        <v>80</v>
      </c>
      <c r="C248" s="226" t="s">
        <v>126</v>
      </c>
      <c r="D248" s="226" t="s">
        <v>23</v>
      </c>
      <c r="E248" s="226" t="s">
        <v>453</v>
      </c>
      <c r="F248" s="226" t="s">
        <v>387</v>
      </c>
      <c r="G248" s="213"/>
      <c r="H248" s="213">
        <v>25.2</v>
      </c>
      <c r="I248" s="25">
        <f t="shared" si="26"/>
        <v>0</v>
      </c>
      <c r="J248" s="213">
        <v>25.2</v>
      </c>
      <c r="K248" s="188"/>
      <c r="L248" s="188"/>
      <c r="M248" s="196"/>
      <c r="N248" s="196"/>
      <c r="O248" s="196"/>
      <c r="P248" s="196"/>
      <c r="Q248" s="196"/>
      <c r="R248" s="196"/>
    </row>
    <row r="249" spans="1:18" s="191" customFormat="1" ht="26.25" customHeight="1">
      <c r="A249" s="230" t="s">
        <v>424</v>
      </c>
      <c r="B249" s="226" t="s">
        <v>80</v>
      </c>
      <c r="C249" s="226" t="s">
        <v>126</v>
      </c>
      <c r="D249" s="226" t="s">
        <v>23</v>
      </c>
      <c r="E249" s="226" t="s">
        <v>369</v>
      </c>
      <c r="F249" s="226" t="s">
        <v>43</v>
      </c>
      <c r="G249" s="213"/>
      <c r="H249" s="213">
        <f>H250+H251</f>
        <v>1078.59</v>
      </c>
      <c r="I249" s="25">
        <f t="shared" si="26"/>
        <v>17.549999999999955</v>
      </c>
      <c r="J249" s="213">
        <f>J250+J251</f>
        <v>1096.1399999999999</v>
      </c>
      <c r="K249" s="188"/>
      <c r="L249" s="188"/>
      <c r="M249" s="196"/>
      <c r="N249" s="196"/>
      <c r="O249" s="196"/>
      <c r="P249" s="196"/>
      <c r="Q249" s="196"/>
      <c r="R249" s="196"/>
    </row>
    <row r="250" spans="1:18" s="191" customFormat="1" ht="15" customHeight="1">
      <c r="A250" s="230" t="s">
        <v>391</v>
      </c>
      <c r="B250" s="226" t="s">
        <v>80</v>
      </c>
      <c r="C250" s="226" t="s">
        <v>126</v>
      </c>
      <c r="D250" s="226" t="s">
        <v>23</v>
      </c>
      <c r="E250" s="226" t="s">
        <v>495</v>
      </c>
      <c r="F250" s="226" t="s">
        <v>132</v>
      </c>
      <c r="G250" s="213"/>
      <c r="H250" s="213">
        <v>822.75</v>
      </c>
      <c r="I250" s="25">
        <f t="shared" si="26"/>
        <v>0</v>
      </c>
      <c r="J250" s="213">
        <f>855.15-32.4</f>
        <v>822.75</v>
      </c>
      <c r="K250" s="188"/>
      <c r="L250" s="188"/>
      <c r="M250" s="196"/>
      <c r="N250" s="196"/>
      <c r="O250" s="196"/>
      <c r="P250" s="196"/>
      <c r="Q250" s="196"/>
      <c r="R250" s="196"/>
    </row>
    <row r="251" spans="1:18" s="191" customFormat="1" ht="41.25" customHeight="1">
      <c r="A251" s="230" t="s">
        <v>389</v>
      </c>
      <c r="B251" s="226" t="s">
        <v>80</v>
      </c>
      <c r="C251" s="226" t="s">
        <v>126</v>
      </c>
      <c r="D251" s="226" t="s">
        <v>23</v>
      </c>
      <c r="E251" s="226" t="s">
        <v>495</v>
      </c>
      <c r="F251" s="226" t="s">
        <v>387</v>
      </c>
      <c r="G251" s="213"/>
      <c r="H251" s="213">
        <v>255.84</v>
      </c>
      <c r="I251" s="25">
        <f t="shared" si="26"/>
        <v>17.549999999999983</v>
      </c>
      <c r="J251" s="213">
        <v>273.39</v>
      </c>
      <c r="K251" s="188"/>
      <c r="L251" s="188"/>
      <c r="M251" s="196"/>
      <c r="N251" s="196"/>
      <c r="O251" s="196"/>
      <c r="P251" s="196"/>
      <c r="Q251" s="196"/>
      <c r="R251" s="196"/>
    </row>
    <row r="252" spans="1:18" s="191" customFormat="1" ht="36.75" customHeight="1">
      <c r="A252" s="230" t="s">
        <v>456</v>
      </c>
      <c r="B252" s="226" t="s">
        <v>80</v>
      </c>
      <c r="C252" s="226" t="s">
        <v>126</v>
      </c>
      <c r="D252" s="226" t="s">
        <v>23</v>
      </c>
      <c r="E252" s="226" t="s">
        <v>479</v>
      </c>
      <c r="F252" s="226" t="s">
        <v>43</v>
      </c>
      <c r="G252" s="213"/>
      <c r="H252" s="213">
        <f>H253+H254</f>
        <v>786.2</v>
      </c>
      <c r="I252" s="25">
        <f t="shared" si="26"/>
        <v>727.8</v>
      </c>
      <c r="J252" s="213">
        <f>J253+J254</f>
        <v>1514</v>
      </c>
      <c r="K252" s="188"/>
      <c r="L252" s="188"/>
      <c r="M252" s="196"/>
      <c r="N252" s="196"/>
      <c r="O252" s="196"/>
      <c r="P252" s="196"/>
      <c r="Q252" s="196"/>
      <c r="R252" s="196"/>
    </row>
    <row r="253" spans="1:18" s="191" customFormat="1" ht="18.75" customHeight="1">
      <c r="A253" s="230" t="s">
        <v>391</v>
      </c>
      <c r="B253" s="226" t="s">
        <v>80</v>
      </c>
      <c r="C253" s="226" t="s">
        <v>126</v>
      </c>
      <c r="D253" s="226" t="s">
        <v>23</v>
      </c>
      <c r="E253" s="226" t="s">
        <v>479</v>
      </c>
      <c r="F253" s="226" t="s">
        <v>132</v>
      </c>
      <c r="G253" s="213"/>
      <c r="H253" s="213">
        <v>524.47</v>
      </c>
      <c r="I253" s="25">
        <f t="shared" si="26"/>
        <v>635.9100000000001</v>
      </c>
      <c r="J253" s="213">
        <v>1160.38</v>
      </c>
      <c r="K253" s="188"/>
      <c r="L253" s="188"/>
      <c r="M253" s="296"/>
      <c r="N253" s="196"/>
      <c r="O253" s="196"/>
      <c r="P253" s="196"/>
      <c r="Q253" s="196"/>
      <c r="R253" s="196"/>
    </row>
    <row r="254" spans="1:18" s="191" customFormat="1" ht="42" customHeight="1">
      <c r="A254" s="230" t="s">
        <v>389</v>
      </c>
      <c r="B254" s="226" t="s">
        <v>80</v>
      </c>
      <c r="C254" s="226" t="s">
        <v>126</v>
      </c>
      <c r="D254" s="226" t="s">
        <v>23</v>
      </c>
      <c r="E254" s="226" t="s">
        <v>479</v>
      </c>
      <c r="F254" s="226" t="s">
        <v>387</v>
      </c>
      <c r="G254" s="213"/>
      <c r="H254" s="213">
        <v>261.73</v>
      </c>
      <c r="I254" s="25">
        <f t="shared" si="26"/>
        <v>91.88999999999999</v>
      </c>
      <c r="J254" s="213">
        <v>353.62</v>
      </c>
      <c r="K254" s="188"/>
      <c r="L254" s="188"/>
      <c r="M254" s="196"/>
      <c r="N254" s="196"/>
      <c r="O254" s="196"/>
      <c r="P254" s="196"/>
      <c r="Q254" s="196"/>
      <c r="R254" s="196"/>
    </row>
    <row r="255" spans="1:18" s="191" customFormat="1" ht="44.25" customHeight="1" hidden="1">
      <c r="A255" s="230" t="s">
        <v>456</v>
      </c>
      <c r="B255" s="226" t="s">
        <v>80</v>
      </c>
      <c r="C255" s="226" t="s">
        <v>126</v>
      </c>
      <c r="D255" s="226" t="s">
        <v>23</v>
      </c>
      <c r="E255" s="226" t="s">
        <v>371</v>
      </c>
      <c r="F255" s="226" t="s">
        <v>43</v>
      </c>
      <c r="G255" s="213"/>
      <c r="H255" s="213">
        <f>H260+H261</f>
        <v>0</v>
      </c>
      <c r="I255" s="25">
        <f t="shared" si="26"/>
        <v>0</v>
      </c>
      <c r="J255" s="213">
        <f>J260+J261</f>
        <v>0</v>
      </c>
      <c r="K255" s="188"/>
      <c r="L255" s="188"/>
      <c r="M255" s="196"/>
      <c r="N255" s="196"/>
      <c r="O255" s="196"/>
      <c r="P255" s="196"/>
      <c r="Q255" s="196"/>
      <c r="R255" s="196"/>
    </row>
    <row r="256" spans="1:18" s="191" customFormat="1" ht="15" customHeight="1" hidden="1">
      <c r="A256" s="230" t="s">
        <v>391</v>
      </c>
      <c r="B256" s="226" t="s">
        <v>80</v>
      </c>
      <c r="C256" s="226" t="s">
        <v>126</v>
      </c>
      <c r="D256" s="226" t="s">
        <v>23</v>
      </c>
      <c r="E256" s="226" t="s">
        <v>371</v>
      </c>
      <c r="F256" s="226" t="s">
        <v>132</v>
      </c>
      <c r="G256" s="213"/>
      <c r="H256" s="213">
        <v>0</v>
      </c>
      <c r="I256" s="25">
        <f t="shared" si="26"/>
        <v>0</v>
      </c>
      <c r="J256" s="213">
        <v>0</v>
      </c>
      <c r="K256" s="188"/>
      <c r="L256" s="188"/>
      <c r="M256" s="196"/>
      <c r="N256" s="196"/>
      <c r="O256" s="196"/>
      <c r="P256" s="196"/>
      <c r="Q256" s="196"/>
      <c r="R256" s="196"/>
    </row>
    <row r="257" spans="1:18" s="191" customFormat="1" ht="36.75" customHeight="1" hidden="1">
      <c r="A257" s="210" t="s">
        <v>389</v>
      </c>
      <c r="B257" s="226" t="s">
        <v>80</v>
      </c>
      <c r="C257" s="227" t="s">
        <v>126</v>
      </c>
      <c r="D257" s="227" t="s">
        <v>23</v>
      </c>
      <c r="E257" s="226" t="s">
        <v>371</v>
      </c>
      <c r="F257" s="227" t="s">
        <v>387</v>
      </c>
      <c r="G257" s="213"/>
      <c r="H257" s="213">
        <v>0</v>
      </c>
      <c r="I257" s="25">
        <f t="shared" si="26"/>
        <v>0</v>
      </c>
      <c r="J257" s="213">
        <v>0</v>
      </c>
      <c r="K257" s="188"/>
      <c r="L257" s="188"/>
      <c r="M257" s="196"/>
      <c r="N257" s="196"/>
      <c r="O257" s="196"/>
      <c r="P257" s="196"/>
      <c r="Q257" s="196"/>
      <c r="R257" s="196"/>
    </row>
    <row r="258" spans="1:18" s="191" customFormat="1" ht="18.75" customHeight="1" hidden="1">
      <c r="A258" s="277" t="s">
        <v>391</v>
      </c>
      <c r="B258" s="270" t="s">
        <v>80</v>
      </c>
      <c r="C258" s="270" t="s">
        <v>126</v>
      </c>
      <c r="D258" s="270" t="s">
        <v>23</v>
      </c>
      <c r="E258" s="270" t="s">
        <v>452</v>
      </c>
      <c r="F258" s="276" t="s">
        <v>132</v>
      </c>
      <c r="G258" s="213"/>
      <c r="H258" s="213">
        <v>0</v>
      </c>
      <c r="I258" s="25">
        <f t="shared" si="26"/>
        <v>0</v>
      </c>
      <c r="J258" s="213">
        <v>0</v>
      </c>
      <c r="K258" s="188"/>
      <c r="L258" s="188"/>
      <c r="M258" s="196"/>
      <c r="N258" s="196"/>
      <c r="O258" s="196"/>
      <c r="P258" s="196"/>
      <c r="Q258" s="196"/>
      <c r="R258" s="196"/>
    </row>
    <row r="259" spans="1:18" s="191" customFormat="1" ht="36.75" customHeight="1" hidden="1">
      <c r="A259" s="272" t="s">
        <v>389</v>
      </c>
      <c r="B259" s="270" t="s">
        <v>80</v>
      </c>
      <c r="C259" s="276" t="s">
        <v>126</v>
      </c>
      <c r="D259" s="276" t="s">
        <v>23</v>
      </c>
      <c r="E259" s="270" t="s">
        <v>452</v>
      </c>
      <c r="F259" s="276" t="s">
        <v>387</v>
      </c>
      <c r="G259" s="213"/>
      <c r="H259" s="213">
        <v>0</v>
      </c>
      <c r="I259" s="25">
        <f t="shared" si="26"/>
        <v>0</v>
      </c>
      <c r="J259" s="213">
        <v>0</v>
      </c>
      <c r="K259" s="188"/>
      <c r="L259" s="188"/>
      <c r="M259" s="196"/>
      <c r="N259" s="196"/>
      <c r="O259" s="196"/>
      <c r="P259" s="196"/>
      <c r="Q259" s="196"/>
      <c r="R259" s="196"/>
    </row>
    <row r="260" spans="1:18" s="191" customFormat="1" ht="26.25" customHeight="1" hidden="1">
      <c r="A260" s="230" t="s">
        <v>466</v>
      </c>
      <c r="B260" s="270" t="s">
        <v>80</v>
      </c>
      <c r="C260" s="276" t="s">
        <v>126</v>
      </c>
      <c r="D260" s="276" t="s">
        <v>23</v>
      </c>
      <c r="E260" s="270" t="s">
        <v>371</v>
      </c>
      <c r="F260" s="276" t="s">
        <v>464</v>
      </c>
      <c r="G260" s="213"/>
      <c r="H260" s="213">
        <v>0</v>
      </c>
      <c r="I260" s="25">
        <f t="shared" si="26"/>
        <v>0</v>
      </c>
      <c r="J260" s="213">
        <v>0</v>
      </c>
      <c r="K260" s="188"/>
      <c r="L260" s="188"/>
      <c r="M260" s="196"/>
      <c r="N260" s="196"/>
      <c r="O260" s="196"/>
      <c r="P260" s="196"/>
      <c r="Q260" s="196"/>
      <c r="R260" s="196"/>
    </row>
    <row r="261" spans="1:18" s="191" customFormat="1" ht="36.75" customHeight="1" hidden="1">
      <c r="A261" s="210" t="s">
        <v>467</v>
      </c>
      <c r="B261" s="270" t="s">
        <v>80</v>
      </c>
      <c r="C261" s="276" t="s">
        <v>126</v>
      </c>
      <c r="D261" s="276" t="s">
        <v>23</v>
      </c>
      <c r="E261" s="270" t="s">
        <v>371</v>
      </c>
      <c r="F261" s="276" t="s">
        <v>465</v>
      </c>
      <c r="G261" s="213"/>
      <c r="H261" s="213">
        <v>0</v>
      </c>
      <c r="I261" s="25">
        <f t="shared" si="26"/>
        <v>0</v>
      </c>
      <c r="J261" s="213">
        <v>0</v>
      </c>
      <c r="K261" s="188"/>
      <c r="L261" s="188"/>
      <c r="M261" s="196"/>
      <c r="N261" s="196"/>
      <c r="O261" s="196"/>
      <c r="P261" s="196"/>
      <c r="Q261" s="196"/>
      <c r="R261" s="196"/>
    </row>
    <row r="262" spans="1:18" s="191" customFormat="1" ht="27.75" customHeight="1" hidden="1">
      <c r="A262" s="230" t="s">
        <v>466</v>
      </c>
      <c r="B262" s="270" t="s">
        <v>80</v>
      </c>
      <c r="C262" s="276" t="s">
        <v>126</v>
      </c>
      <c r="D262" s="276" t="s">
        <v>23</v>
      </c>
      <c r="E262" s="270" t="s">
        <v>452</v>
      </c>
      <c r="F262" s="276" t="s">
        <v>464</v>
      </c>
      <c r="G262" s="213"/>
      <c r="H262" s="213">
        <v>0</v>
      </c>
      <c r="I262" s="25">
        <f t="shared" si="26"/>
        <v>805.09</v>
      </c>
      <c r="J262" s="213">
        <v>805.09</v>
      </c>
      <c r="K262" s="188"/>
      <c r="L262" s="188"/>
      <c r="M262" s="196"/>
      <c r="N262" s="196"/>
      <c r="O262" s="196"/>
      <c r="P262" s="196"/>
      <c r="Q262" s="196"/>
      <c r="R262" s="196"/>
    </row>
    <row r="263" spans="1:18" s="191" customFormat="1" ht="36.75" customHeight="1" hidden="1">
      <c r="A263" s="210" t="s">
        <v>467</v>
      </c>
      <c r="B263" s="270" t="s">
        <v>80</v>
      </c>
      <c r="C263" s="276" t="s">
        <v>126</v>
      </c>
      <c r="D263" s="276" t="s">
        <v>23</v>
      </c>
      <c r="E263" s="270" t="s">
        <v>452</v>
      </c>
      <c r="F263" s="270" t="s">
        <v>465</v>
      </c>
      <c r="G263" s="213"/>
      <c r="H263" s="213">
        <v>0</v>
      </c>
      <c r="I263" s="25">
        <f t="shared" si="26"/>
        <v>348.34</v>
      </c>
      <c r="J263" s="213">
        <v>348.34</v>
      </c>
      <c r="K263" s="188"/>
      <c r="L263" s="188"/>
      <c r="M263" s="196"/>
      <c r="N263" s="196"/>
      <c r="O263" s="196"/>
      <c r="P263" s="196"/>
      <c r="Q263" s="196"/>
      <c r="R263" s="196"/>
    </row>
    <row r="264" spans="1:18" s="191" customFormat="1" ht="45" customHeight="1" hidden="1">
      <c r="A264" s="230" t="s">
        <v>456</v>
      </c>
      <c r="B264" s="226" t="s">
        <v>80</v>
      </c>
      <c r="C264" s="226" t="s">
        <v>126</v>
      </c>
      <c r="D264" s="226" t="s">
        <v>23</v>
      </c>
      <c r="E264" s="226" t="s">
        <v>371</v>
      </c>
      <c r="F264" s="226" t="s">
        <v>43</v>
      </c>
      <c r="G264" s="213"/>
      <c r="H264" s="213">
        <f>H265+H266+H267+H268</f>
        <v>0</v>
      </c>
      <c r="I264" s="25">
        <f t="shared" si="26"/>
        <v>0</v>
      </c>
      <c r="J264" s="213">
        <f>J265+J266+J267+J268</f>
        <v>0</v>
      </c>
      <c r="K264" s="185">
        <f>L264-J264</f>
        <v>859.79</v>
      </c>
      <c r="L264" s="185">
        <f>L265+L266</f>
        <v>859.79</v>
      </c>
      <c r="M264" s="196"/>
      <c r="N264" s="196"/>
      <c r="O264" s="196"/>
      <c r="P264" s="196"/>
      <c r="Q264" s="196"/>
      <c r="R264" s="196"/>
    </row>
    <row r="265" spans="1:18" s="191" customFormat="1" ht="16.5" customHeight="1" hidden="1">
      <c r="A265" s="230" t="s">
        <v>391</v>
      </c>
      <c r="B265" s="226" t="s">
        <v>80</v>
      </c>
      <c r="C265" s="226" t="s">
        <v>126</v>
      </c>
      <c r="D265" s="226" t="s">
        <v>23</v>
      </c>
      <c r="E265" s="226" t="s">
        <v>413</v>
      </c>
      <c r="F265" s="226" t="s">
        <v>132</v>
      </c>
      <c r="G265" s="213"/>
      <c r="H265" s="213">
        <v>0</v>
      </c>
      <c r="I265" s="25">
        <f t="shared" si="26"/>
        <v>0</v>
      </c>
      <c r="J265" s="213">
        <v>0</v>
      </c>
      <c r="K265" s="185">
        <f>L265-J265</f>
        <v>600.11</v>
      </c>
      <c r="L265" s="185">
        <v>600.11</v>
      </c>
      <c r="M265" s="196"/>
      <c r="N265" s="196"/>
      <c r="O265" s="196"/>
      <c r="P265" s="196"/>
      <c r="Q265" s="196"/>
      <c r="R265" s="196"/>
    </row>
    <row r="266" spans="1:18" s="191" customFormat="1" ht="38.25" customHeight="1" hidden="1">
      <c r="A266" s="210" t="s">
        <v>389</v>
      </c>
      <c r="B266" s="226" t="s">
        <v>80</v>
      </c>
      <c r="C266" s="227" t="s">
        <v>126</v>
      </c>
      <c r="D266" s="227" t="s">
        <v>23</v>
      </c>
      <c r="E266" s="226" t="s">
        <v>413</v>
      </c>
      <c r="F266" s="227" t="s">
        <v>387</v>
      </c>
      <c r="G266" s="213"/>
      <c r="H266" s="213">
        <v>0</v>
      </c>
      <c r="I266" s="25">
        <f t="shared" si="26"/>
        <v>0</v>
      </c>
      <c r="J266" s="213">
        <v>0</v>
      </c>
      <c r="K266" s="185">
        <f>L266-J266</f>
        <v>259.68</v>
      </c>
      <c r="L266" s="185">
        <v>259.68</v>
      </c>
      <c r="M266" s="196"/>
      <c r="N266" s="196"/>
      <c r="O266" s="196"/>
      <c r="P266" s="196"/>
      <c r="Q266" s="196"/>
      <c r="R266" s="196"/>
    </row>
    <row r="267" spans="1:18" s="191" customFormat="1" ht="18" customHeight="1" hidden="1">
      <c r="A267" s="277" t="s">
        <v>391</v>
      </c>
      <c r="B267" s="270" t="s">
        <v>80</v>
      </c>
      <c r="C267" s="270" t="s">
        <v>126</v>
      </c>
      <c r="D267" s="270" t="s">
        <v>23</v>
      </c>
      <c r="E267" s="270" t="s">
        <v>453</v>
      </c>
      <c r="F267" s="276" t="s">
        <v>132</v>
      </c>
      <c r="G267" s="213"/>
      <c r="H267" s="213">
        <v>0</v>
      </c>
      <c r="I267" s="25">
        <f t="shared" si="26"/>
        <v>0</v>
      </c>
      <c r="J267" s="213">
        <v>0</v>
      </c>
      <c r="K267" s="185"/>
      <c r="L267" s="185"/>
      <c r="M267" s="196"/>
      <c r="N267" s="196"/>
      <c r="O267" s="196"/>
      <c r="P267" s="196"/>
      <c r="Q267" s="196"/>
      <c r="R267" s="196"/>
    </row>
    <row r="268" spans="1:18" s="191" customFormat="1" ht="38.25" customHeight="1" hidden="1">
      <c r="A268" s="272" t="s">
        <v>389</v>
      </c>
      <c r="B268" s="270" t="s">
        <v>80</v>
      </c>
      <c r="C268" s="276" t="s">
        <v>126</v>
      </c>
      <c r="D268" s="276" t="s">
        <v>23</v>
      </c>
      <c r="E268" s="270" t="s">
        <v>453</v>
      </c>
      <c r="F268" s="276" t="s">
        <v>387</v>
      </c>
      <c r="G268" s="213"/>
      <c r="H268" s="213">
        <v>0</v>
      </c>
      <c r="I268" s="25">
        <f t="shared" si="26"/>
        <v>0</v>
      </c>
      <c r="J268" s="213">
        <v>0</v>
      </c>
      <c r="K268" s="185"/>
      <c r="L268" s="185"/>
      <c r="M268" s="196"/>
      <c r="N268" s="196"/>
      <c r="O268" s="196"/>
      <c r="P268" s="196"/>
      <c r="Q268" s="196"/>
      <c r="R268" s="196"/>
    </row>
    <row r="269" spans="1:12" ht="12.75" customHeight="1">
      <c r="A269" s="81" t="s">
        <v>28</v>
      </c>
      <c r="B269" s="68"/>
      <c r="C269" s="68"/>
      <c r="D269" s="68"/>
      <c r="E269" s="68"/>
      <c r="F269" s="68"/>
      <c r="G269" s="60">
        <f>G226+G183+G159+G117+G108+G100+G9+G85</f>
        <v>4279.68</v>
      </c>
      <c r="H269" s="60">
        <f>H8</f>
        <v>7474.9800000000005</v>
      </c>
      <c r="I269" s="60">
        <f t="shared" si="26"/>
        <v>1012.5500000000002</v>
      </c>
      <c r="J269" s="60">
        <f>J8</f>
        <v>8487.53</v>
      </c>
      <c r="K269" s="60">
        <f>L269-J269</f>
        <v>-5034.110000000001</v>
      </c>
      <c r="L269" s="60">
        <f>L8</f>
        <v>3453.4199999999996</v>
      </c>
    </row>
  </sheetData>
  <sheetProtection/>
  <mergeCells count="14">
    <mergeCell ref="M7:M35"/>
    <mergeCell ref="A4:A5"/>
    <mergeCell ref="B4:B5"/>
    <mergeCell ref="C4:C5"/>
    <mergeCell ref="D4:D5"/>
    <mergeCell ref="M2:O2"/>
    <mergeCell ref="F1:L1"/>
    <mergeCell ref="H4:J4"/>
    <mergeCell ref="A1:E1"/>
    <mergeCell ref="A2:L2"/>
    <mergeCell ref="E4:E5"/>
    <mergeCell ref="F4:F5"/>
    <mergeCell ref="K4:K5"/>
    <mergeCell ref="L4:L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1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3"/>
      <c r="B1" s="34"/>
      <c r="C1" s="33"/>
      <c r="D1" s="33"/>
      <c r="E1" s="298" t="s">
        <v>251</v>
      </c>
      <c r="F1" s="298"/>
      <c r="G1" s="298"/>
      <c r="H1" s="18"/>
      <c r="I1" s="18"/>
    </row>
    <row r="2" spans="1:7" s="6" customFormat="1" ht="51.75" customHeight="1">
      <c r="A2" s="324" t="s">
        <v>330</v>
      </c>
      <c r="B2" s="324"/>
      <c r="C2" s="324"/>
      <c r="D2" s="324"/>
      <c r="E2" s="324"/>
      <c r="F2" s="324"/>
      <c r="G2" s="324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311" t="s">
        <v>12</v>
      </c>
      <c r="B4" s="311" t="s">
        <v>8</v>
      </c>
      <c r="C4" s="311" t="s">
        <v>9</v>
      </c>
      <c r="D4" s="325" t="s">
        <v>202</v>
      </c>
      <c r="E4" s="326"/>
      <c r="F4" s="327"/>
      <c r="G4" s="82" t="s">
        <v>252</v>
      </c>
    </row>
    <row r="5" spans="1:7" s="8" customFormat="1" ht="45" customHeight="1">
      <c r="A5" s="312"/>
      <c r="B5" s="312"/>
      <c r="C5" s="312"/>
      <c r="D5" s="66" t="s">
        <v>93</v>
      </c>
      <c r="E5" s="66" t="s">
        <v>55</v>
      </c>
      <c r="F5" s="66" t="s">
        <v>94</v>
      </c>
      <c r="G5" s="66" t="s">
        <v>0</v>
      </c>
    </row>
    <row r="6" spans="1:7" s="8" customFormat="1" ht="15.75">
      <c r="A6" s="66">
        <v>1</v>
      </c>
      <c r="B6" s="66">
        <v>2</v>
      </c>
      <c r="C6" s="66">
        <v>3</v>
      </c>
      <c r="D6" s="66"/>
      <c r="E6" s="66">
        <v>4</v>
      </c>
      <c r="F6" s="66">
        <v>5</v>
      </c>
      <c r="G6" s="66">
        <v>7</v>
      </c>
    </row>
    <row r="7" spans="1:7" s="10" customFormat="1" ht="12.75">
      <c r="A7" s="67" t="s">
        <v>14</v>
      </c>
      <c r="B7" s="68" t="s">
        <v>15</v>
      </c>
      <c r="C7" s="68" t="s">
        <v>16</v>
      </c>
      <c r="D7" s="60">
        <f>D8+D10+D12+D11</f>
        <v>2018.8</v>
      </c>
      <c r="E7" s="60">
        <f aca="true" t="shared" si="0" ref="E7:E30">F7-D7</f>
        <v>-437.71000000000004</v>
      </c>
      <c r="F7" s="60">
        <f>F9+F10+F11</f>
        <v>1581.09</v>
      </c>
      <c r="G7" s="60">
        <f>G9+G10+G11</f>
        <v>1584.03</v>
      </c>
    </row>
    <row r="8" spans="1:7" s="22" customFormat="1" ht="25.5" hidden="1">
      <c r="A8" s="69" t="s">
        <v>198</v>
      </c>
      <c r="B8" s="70" t="s">
        <v>15</v>
      </c>
      <c r="C8" s="70" t="s">
        <v>17</v>
      </c>
      <c r="D8" s="71"/>
      <c r="E8" s="60">
        <f t="shared" si="0"/>
        <v>0</v>
      </c>
      <c r="F8" s="25"/>
      <c r="G8" s="25"/>
    </row>
    <row r="9" spans="1:7" s="22" customFormat="1" ht="25.5">
      <c r="A9" s="69" t="s">
        <v>336</v>
      </c>
      <c r="B9" s="70" t="s">
        <v>15</v>
      </c>
      <c r="C9" s="70" t="s">
        <v>17</v>
      </c>
      <c r="D9" s="71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69" t="s">
        <v>199</v>
      </c>
      <c r="B10" s="70" t="s">
        <v>15</v>
      </c>
      <c r="C10" s="70" t="s">
        <v>19</v>
      </c>
      <c r="D10" s="71">
        <v>2003.8</v>
      </c>
      <c r="E10" s="25">
        <f t="shared" si="0"/>
        <v>-826.05</v>
      </c>
      <c r="F10" s="71">
        <f>1308.75-131</f>
        <v>1177.75</v>
      </c>
      <c r="G10" s="25">
        <f>1177.75+1.47</f>
        <v>1179.22</v>
      </c>
    </row>
    <row r="11" spans="1:7" s="19" customFormat="1" ht="12.75">
      <c r="A11" s="69" t="s">
        <v>103</v>
      </c>
      <c r="B11" s="70" t="s">
        <v>15</v>
      </c>
      <c r="C11" s="70" t="s">
        <v>126</v>
      </c>
      <c r="D11" s="71">
        <v>15</v>
      </c>
      <c r="E11" s="25">
        <f t="shared" si="0"/>
        <v>0</v>
      </c>
      <c r="F11" s="72">
        <v>15</v>
      </c>
      <c r="G11" s="72">
        <v>15</v>
      </c>
    </row>
    <row r="12" spans="1:7" s="19" customFormat="1" ht="12.75" hidden="1">
      <c r="A12" s="69" t="s">
        <v>103</v>
      </c>
      <c r="B12" s="70" t="s">
        <v>15</v>
      </c>
      <c r="C12" s="70" t="s">
        <v>56</v>
      </c>
      <c r="D12" s="71"/>
      <c r="E12" s="25">
        <f t="shared" si="0"/>
        <v>0</v>
      </c>
      <c r="F12" s="72">
        <v>0</v>
      </c>
      <c r="G12" s="72">
        <v>0</v>
      </c>
    </row>
    <row r="13" spans="1:7" s="11" customFormat="1" ht="12.75">
      <c r="A13" s="67" t="s">
        <v>21</v>
      </c>
      <c r="B13" s="68" t="s">
        <v>17</v>
      </c>
      <c r="C13" s="68" t="s">
        <v>16</v>
      </c>
      <c r="D13" s="60">
        <f>D14</f>
        <v>54.4</v>
      </c>
      <c r="E13" s="60">
        <f t="shared" si="0"/>
        <v>6.200000000000003</v>
      </c>
      <c r="F13" s="60">
        <f>F14</f>
        <v>60.6</v>
      </c>
      <c r="G13" s="60">
        <f>G14</f>
        <v>60.6</v>
      </c>
    </row>
    <row r="14" spans="1:7" s="19" customFormat="1" ht="12.75">
      <c r="A14" s="69" t="s">
        <v>57</v>
      </c>
      <c r="B14" s="70" t="s">
        <v>17</v>
      </c>
      <c r="C14" s="70" t="s">
        <v>18</v>
      </c>
      <c r="D14" s="71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3" t="s">
        <v>22</v>
      </c>
      <c r="B15" s="94" t="s">
        <v>19</v>
      </c>
      <c r="C15" s="94" t="s">
        <v>16</v>
      </c>
      <c r="D15" s="95">
        <f>D16</f>
        <v>477.8</v>
      </c>
      <c r="E15" s="25">
        <f t="shared" si="0"/>
        <v>-477.8</v>
      </c>
      <c r="F15" s="60">
        <f>F16</f>
        <v>0</v>
      </c>
      <c r="G15" s="60">
        <f>G16</f>
        <v>0</v>
      </c>
    </row>
    <row r="16" spans="1:7" s="19" customFormat="1" ht="12.75">
      <c r="A16" s="73" t="s">
        <v>197</v>
      </c>
      <c r="B16" s="70" t="s">
        <v>19</v>
      </c>
      <c r="C16" s="70" t="s">
        <v>196</v>
      </c>
      <c r="D16" s="71">
        <v>477.8</v>
      </c>
      <c r="E16" s="25">
        <f t="shared" si="0"/>
        <v>-477.8</v>
      </c>
      <c r="F16" s="25"/>
      <c r="G16" s="25"/>
    </row>
    <row r="17" spans="1:7" ht="12.75">
      <c r="A17" s="67" t="s">
        <v>25</v>
      </c>
      <c r="B17" s="68" t="s">
        <v>23</v>
      </c>
      <c r="C17" s="68" t="s">
        <v>16</v>
      </c>
      <c r="D17" s="60">
        <f>D18+D19</f>
        <v>524.72</v>
      </c>
      <c r="E17" s="60">
        <f t="shared" si="0"/>
        <v>-51.5</v>
      </c>
      <c r="F17" s="60">
        <f>F18+F19</f>
        <v>473.22</v>
      </c>
      <c r="G17" s="60">
        <f>G18+G19</f>
        <v>473.22</v>
      </c>
    </row>
    <row r="18" spans="1:7" ht="12.75">
      <c r="A18" s="73" t="s">
        <v>71</v>
      </c>
      <c r="B18" s="70" t="s">
        <v>23</v>
      </c>
      <c r="C18" s="70" t="s">
        <v>17</v>
      </c>
      <c r="D18" s="71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3" t="s">
        <v>128</v>
      </c>
      <c r="B19" s="70" t="s">
        <v>23</v>
      </c>
      <c r="C19" s="70" t="s">
        <v>18</v>
      </c>
      <c r="D19" s="71">
        <v>100.12</v>
      </c>
      <c r="E19" s="25">
        <f t="shared" si="0"/>
        <v>373.1</v>
      </c>
      <c r="F19" s="72">
        <f>108.5+364.72</f>
        <v>473.22</v>
      </c>
      <c r="G19" s="72">
        <f>108.5+364.72</f>
        <v>473.22</v>
      </c>
    </row>
    <row r="20" spans="1:7" ht="12.75">
      <c r="A20" s="67" t="s">
        <v>26</v>
      </c>
      <c r="B20" s="68" t="s">
        <v>20</v>
      </c>
      <c r="C20" s="68" t="s">
        <v>16</v>
      </c>
      <c r="D20" s="60">
        <f>D21</f>
        <v>89.2</v>
      </c>
      <c r="E20" s="60">
        <f t="shared" si="0"/>
        <v>0</v>
      </c>
      <c r="F20" s="60">
        <f>F21</f>
        <v>89.2</v>
      </c>
      <c r="G20" s="60">
        <f>G21</f>
        <v>89.2</v>
      </c>
    </row>
    <row r="21" spans="1:7" ht="12.75">
      <c r="A21" s="73" t="s">
        <v>46</v>
      </c>
      <c r="B21" s="70" t="s">
        <v>20</v>
      </c>
      <c r="C21" s="70" t="s">
        <v>20</v>
      </c>
      <c r="D21" s="71">
        <v>89.2</v>
      </c>
      <c r="E21" s="25">
        <f t="shared" si="0"/>
        <v>0</v>
      </c>
      <c r="F21" s="72">
        <v>89.2</v>
      </c>
      <c r="G21" s="72">
        <v>89.2</v>
      </c>
    </row>
    <row r="22" spans="1:7" ht="12.75">
      <c r="A22" s="67" t="s">
        <v>203</v>
      </c>
      <c r="B22" s="68" t="s">
        <v>24</v>
      </c>
      <c r="C22" s="68" t="s">
        <v>16</v>
      </c>
      <c r="D22" s="60">
        <f>D23</f>
        <v>242.19</v>
      </c>
      <c r="E22" s="60">
        <f t="shared" si="0"/>
        <v>112.61000000000001</v>
      </c>
      <c r="F22" s="60">
        <f>F23</f>
        <v>354.8</v>
      </c>
      <c r="G22" s="60">
        <f>G23</f>
        <v>273.88</v>
      </c>
    </row>
    <row r="23" spans="1:7" ht="12.75">
      <c r="A23" s="73" t="s">
        <v>27</v>
      </c>
      <c r="B23" s="70" t="s">
        <v>24</v>
      </c>
      <c r="C23" s="70" t="s">
        <v>15</v>
      </c>
      <c r="D23" s="71">
        <f>135.09+107.1</f>
        <v>242.19</v>
      </c>
      <c r="E23" s="25">
        <f t="shared" si="0"/>
        <v>112.61000000000001</v>
      </c>
      <c r="F23" s="72">
        <f>435.57-80.77</f>
        <v>354.8</v>
      </c>
      <c r="G23" s="72">
        <f>354.8-80.92</f>
        <v>273.88</v>
      </c>
    </row>
    <row r="24" spans="1:7" ht="12.75" hidden="1">
      <c r="A24" s="83" t="s">
        <v>125</v>
      </c>
      <c r="B24" s="94" t="s">
        <v>126</v>
      </c>
      <c r="C24" s="94" t="s">
        <v>15</v>
      </c>
      <c r="D24" s="95"/>
      <c r="E24" s="25">
        <f t="shared" si="0"/>
        <v>0</v>
      </c>
      <c r="F24" s="96">
        <f>F25</f>
        <v>0</v>
      </c>
      <c r="G24" s="96">
        <f>G25</f>
        <v>0</v>
      </c>
    </row>
    <row r="25" spans="1:7" ht="12.75" hidden="1">
      <c r="A25" s="73" t="s">
        <v>127</v>
      </c>
      <c r="B25" s="70" t="s">
        <v>126</v>
      </c>
      <c r="C25" s="70" t="s">
        <v>15</v>
      </c>
      <c r="D25" s="71"/>
      <c r="E25" s="25">
        <f t="shared" si="0"/>
        <v>0</v>
      </c>
      <c r="F25" s="72">
        <v>0</v>
      </c>
      <c r="G25" s="72">
        <v>0</v>
      </c>
    </row>
    <row r="26" spans="1:7" ht="12.75">
      <c r="A26" s="83" t="s">
        <v>125</v>
      </c>
      <c r="B26" s="94" t="s">
        <v>126</v>
      </c>
      <c r="C26" s="94" t="s">
        <v>16</v>
      </c>
      <c r="D26" s="95">
        <f>D27</f>
        <v>769.69</v>
      </c>
      <c r="E26" s="25">
        <f t="shared" si="0"/>
        <v>-178.62</v>
      </c>
      <c r="F26" s="96">
        <f>F27</f>
        <v>591.07</v>
      </c>
      <c r="G26" s="96">
        <f>G27</f>
        <v>591.07</v>
      </c>
    </row>
    <row r="27" spans="1:7" ht="12.75">
      <c r="A27" s="73" t="s">
        <v>201</v>
      </c>
      <c r="B27" s="70" t="s">
        <v>126</v>
      </c>
      <c r="C27" s="70" t="s">
        <v>23</v>
      </c>
      <c r="D27" s="71">
        <v>769.69</v>
      </c>
      <c r="E27" s="25">
        <f t="shared" si="0"/>
        <v>-178.62</v>
      </c>
      <c r="F27" s="72">
        <v>591.07</v>
      </c>
      <c r="G27" s="72">
        <v>591.07</v>
      </c>
    </row>
    <row r="28" spans="1:7" s="103" customFormat="1" ht="12.75">
      <c r="A28" s="83" t="s">
        <v>167</v>
      </c>
      <c r="B28" s="94"/>
      <c r="C28" s="94"/>
      <c r="D28" s="95">
        <f>D7+D13+D17+D20+D22+D26+D15</f>
        <v>4176.8</v>
      </c>
      <c r="E28" s="25">
        <f t="shared" si="0"/>
        <v>-1026.8200000000002</v>
      </c>
      <c r="F28" s="96">
        <f>F7+F13+F15+F17+F20+F22+F26</f>
        <v>3149.98</v>
      </c>
      <c r="G28" s="96">
        <f>G7+G13+G15+G17+G20+G22+G26</f>
        <v>3072</v>
      </c>
    </row>
    <row r="29" spans="1:7" s="103" customFormat="1" ht="12.75">
      <c r="A29" s="83" t="s">
        <v>166</v>
      </c>
      <c r="B29" s="70" t="s">
        <v>158</v>
      </c>
      <c r="C29" s="70" t="s">
        <v>158</v>
      </c>
      <c r="D29" s="71">
        <v>107.1</v>
      </c>
      <c r="E29" s="25">
        <f t="shared" si="0"/>
        <v>-26.33</v>
      </c>
      <c r="F29" s="72">
        <v>80.77</v>
      </c>
      <c r="G29" s="72">
        <v>161.68</v>
      </c>
    </row>
    <row r="30" spans="1:7" ht="12.75">
      <c r="A30" s="67" t="s">
        <v>28</v>
      </c>
      <c r="B30" s="68"/>
      <c r="C30" s="68"/>
      <c r="D30" s="60">
        <f>D28+D29</f>
        <v>4283.900000000001</v>
      </c>
      <c r="E30" s="60">
        <f t="shared" si="0"/>
        <v>-1053.1500000000005</v>
      </c>
      <c r="F30" s="60">
        <f>F28+F29</f>
        <v>3230.75</v>
      </c>
      <c r="G30" s="60">
        <f>G28+G29</f>
        <v>3233.68</v>
      </c>
    </row>
    <row r="31" spans="4:7" ht="12.75">
      <c r="D31" s="90"/>
      <c r="E31" s="80"/>
      <c r="F31" s="12"/>
      <c r="G31" s="12"/>
    </row>
    <row r="32" spans="6:7" ht="12.75">
      <c r="F32" s="62"/>
      <c r="G32" s="62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1" customWidth="1"/>
    <col min="4" max="4" width="7.625" style="121" customWidth="1"/>
    <col min="5" max="5" width="8.75390625" style="121" customWidth="1"/>
    <col min="6" max="6" width="10.25390625" style="121" customWidth="1"/>
    <col min="7" max="7" width="9.125" style="121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5"/>
      <c r="I1" s="329" t="s">
        <v>255</v>
      </c>
      <c r="J1" s="329"/>
    </row>
    <row r="2" spans="9:10" ht="80.25" customHeight="1">
      <c r="I2" s="329"/>
      <c r="J2" s="329"/>
    </row>
    <row r="3" spans="2:10" ht="12.75">
      <c r="B3" s="328" t="s">
        <v>253</v>
      </c>
      <c r="C3" s="328"/>
      <c r="D3" s="328"/>
      <c r="E3" s="328"/>
      <c r="F3" s="328"/>
      <c r="G3" s="328"/>
      <c r="H3" s="328"/>
      <c r="I3" s="328"/>
      <c r="J3" s="328"/>
    </row>
    <row r="4" spans="2:10" ht="12.75">
      <c r="B4" s="328"/>
      <c r="C4" s="328"/>
      <c r="D4" s="328"/>
      <c r="E4" s="328"/>
      <c r="F4" s="328"/>
      <c r="G4" s="328"/>
      <c r="H4" s="328"/>
      <c r="I4" s="328"/>
      <c r="J4" s="328"/>
    </row>
    <row r="5" spans="2:10" ht="12.75">
      <c r="B5" s="328"/>
      <c r="C5" s="328"/>
      <c r="D5" s="328"/>
      <c r="E5" s="328"/>
      <c r="F5" s="328"/>
      <c r="G5" s="328"/>
      <c r="H5" s="328"/>
      <c r="I5" s="328"/>
      <c r="J5" s="328"/>
    </row>
    <row r="7" spans="1:10" ht="89.25">
      <c r="A7" s="118" t="s">
        <v>261</v>
      </c>
      <c r="B7" s="118" t="s">
        <v>262</v>
      </c>
      <c r="C7" s="122" t="s">
        <v>263</v>
      </c>
      <c r="D7" s="122" t="s">
        <v>264</v>
      </c>
      <c r="E7" s="122" t="s">
        <v>265</v>
      </c>
      <c r="F7" s="122" t="s">
        <v>266</v>
      </c>
      <c r="G7" s="122" t="s">
        <v>267</v>
      </c>
      <c r="H7" s="120" t="s">
        <v>268</v>
      </c>
      <c r="I7" s="120" t="s">
        <v>55</v>
      </c>
      <c r="J7" s="120" t="s">
        <v>304</v>
      </c>
    </row>
    <row r="8" spans="1:10" s="103" customFormat="1" ht="12.75">
      <c r="A8" s="128"/>
      <c r="B8" s="129" t="s">
        <v>269</v>
      </c>
      <c r="C8" s="130">
        <v>801</v>
      </c>
      <c r="D8" s="130">
        <v>1</v>
      </c>
      <c r="E8" s="130">
        <v>0</v>
      </c>
      <c r="F8" s="130">
        <v>0</v>
      </c>
      <c r="G8" s="130">
        <v>0</v>
      </c>
      <c r="H8" s="131">
        <f>H9+H13</f>
        <v>0</v>
      </c>
      <c r="I8" s="131">
        <f aca="true" t="shared" si="0" ref="I8:I15">J8-H8</f>
        <v>980.84</v>
      </c>
      <c r="J8" s="131">
        <f>J9</f>
        <v>980.84</v>
      </c>
    </row>
    <row r="9" spans="1:10" ht="12.75">
      <c r="A9" s="118"/>
      <c r="B9" s="119" t="s">
        <v>270</v>
      </c>
      <c r="C9" s="123">
        <v>801</v>
      </c>
      <c r="D9" s="123">
        <v>1</v>
      </c>
      <c r="E9" s="123">
        <v>2</v>
      </c>
      <c r="F9" s="123">
        <v>9900801</v>
      </c>
      <c r="G9" s="123"/>
      <c r="H9" s="126">
        <f>H10</f>
        <v>0</v>
      </c>
      <c r="I9" s="126">
        <f t="shared" si="0"/>
        <v>980.84</v>
      </c>
      <c r="J9" s="126">
        <f>J10</f>
        <v>980.84</v>
      </c>
    </row>
    <row r="10" spans="1:10" ht="25.5">
      <c r="A10" s="118"/>
      <c r="B10" s="119" t="s">
        <v>271</v>
      </c>
      <c r="C10" s="123">
        <v>801</v>
      </c>
      <c r="D10" s="123">
        <v>1</v>
      </c>
      <c r="E10" s="123">
        <v>2</v>
      </c>
      <c r="F10" s="123">
        <v>9900801</v>
      </c>
      <c r="G10" s="123"/>
      <c r="H10" s="126">
        <f>H11</f>
        <v>0</v>
      </c>
      <c r="I10" s="126">
        <f t="shared" si="0"/>
        <v>980.84</v>
      </c>
      <c r="J10" s="126">
        <f>J11</f>
        <v>980.84</v>
      </c>
    </row>
    <row r="11" spans="1:10" ht="25.5">
      <c r="A11" s="118"/>
      <c r="B11" s="119" t="s">
        <v>272</v>
      </c>
      <c r="C11" s="123">
        <v>801</v>
      </c>
      <c r="D11" s="123">
        <v>1</v>
      </c>
      <c r="E11" s="123">
        <v>2</v>
      </c>
      <c r="F11" s="123">
        <v>9900801</v>
      </c>
      <c r="G11" s="123">
        <v>0</v>
      </c>
      <c r="H11" s="126">
        <f>H12</f>
        <v>0</v>
      </c>
      <c r="I11" s="126">
        <f t="shared" si="0"/>
        <v>980.84</v>
      </c>
      <c r="J11" s="126">
        <f>J12</f>
        <v>980.84</v>
      </c>
    </row>
    <row r="12" spans="1:10" ht="38.25">
      <c r="A12" s="118"/>
      <c r="B12" s="119" t="s">
        <v>211</v>
      </c>
      <c r="C12" s="123">
        <v>801</v>
      </c>
      <c r="D12" s="123">
        <v>1</v>
      </c>
      <c r="E12" s="123">
        <v>2</v>
      </c>
      <c r="F12" s="123">
        <v>9900801</v>
      </c>
      <c r="G12" s="123">
        <v>121</v>
      </c>
      <c r="H12" s="127">
        <v>0</v>
      </c>
      <c r="I12" s="126">
        <f t="shared" si="0"/>
        <v>980.84</v>
      </c>
      <c r="J12" s="126">
        <v>980.84</v>
      </c>
    </row>
    <row r="13" spans="1:10" ht="38.25">
      <c r="A13" s="118"/>
      <c r="B13" s="119" t="s">
        <v>273</v>
      </c>
      <c r="C13" s="123">
        <v>801</v>
      </c>
      <c r="D13" s="123">
        <v>1</v>
      </c>
      <c r="E13" s="123">
        <v>4</v>
      </c>
      <c r="F13" s="123" t="s">
        <v>307</v>
      </c>
      <c r="G13" s="123"/>
      <c r="H13" s="126">
        <f>H14</f>
        <v>0</v>
      </c>
      <c r="I13" s="126">
        <f t="shared" si="0"/>
        <v>1245.7900000000002</v>
      </c>
      <c r="J13" s="126">
        <f>J14</f>
        <v>1245.7900000000002</v>
      </c>
    </row>
    <row r="14" spans="1:10" ht="38.25">
      <c r="A14" s="118"/>
      <c r="B14" s="119" t="s">
        <v>274</v>
      </c>
      <c r="C14" s="123">
        <v>801</v>
      </c>
      <c r="D14" s="123">
        <v>1</v>
      </c>
      <c r="E14" s="123">
        <v>4</v>
      </c>
      <c r="F14" s="123" t="s">
        <v>308</v>
      </c>
      <c r="G14" s="123"/>
      <c r="H14" s="126">
        <f>H15+H16+H17+H18+H19</f>
        <v>0</v>
      </c>
      <c r="I14" s="126">
        <f t="shared" si="0"/>
        <v>1245.7900000000002</v>
      </c>
      <c r="J14" s="126">
        <f>J15+J16+J17+J18+J19</f>
        <v>1245.7900000000002</v>
      </c>
    </row>
    <row r="15" spans="1:10" ht="38.25">
      <c r="A15" s="118"/>
      <c r="B15" s="119" t="s">
        <v>211</v>
      </c>
      <c r="C15" s="123">
        <v>801</v>
      </c>
      <c r="D15" s="123">
        <v>1</v>
      </c>
      <c r="E15" s="123">
        <v>4</v>
      </c>
      <c r="F15" s="123" t="s">
        <v>308</v>
      </c>
      <c r="G15" s="123">
        <v>121</v>
      </c>
      <c r="H15" s="126">
        <v>0</v>
      </c>
      <c r="I15" s="126">
        <f t="shared" si="0"/>
        <v>980.84</v>
      </c>
      <c r="J15" s="126">
        <v>980.84</v>
      </c>
    </row>
    <row r="16" spans="1:10" ht="38.25">
      <c r="A16" s="118"/>
      <c r="B16" s="119" t="s">
        <v>275</v>
      </c>
      <c r="C16" s="123">
        <v>801</v>
      </c>
      <c r="D16" s="123">
        <v>1</v>
      </c>
      <c r="E16" s="123">
        <v>4</v>
      </c>
      <c r="F16" s="123">
        <v>100801</v>
      </c>
      <c r="G16" s="123">
        <v>242</v>
      </c>
      <c r="H16" s="126">
        <v>0</v>
      </c>
      <c r="I16" s="126">
        <f aca="true" t="shared" si="1" ref="I16:I21">J16-H16</f>
        <v>45</v>
      </c>
      <c r="J16" s="126">
        <v>45</v>
      </c>
    </row>
    <row r="17" spans="1:10" ht="38.25">
      <c r="A17" s="118"/>
      <c r="B17" s="119" t="s">
        <v>276</v>
      </c>
      <c r="C17" s="123">
        <v>801</v>
      </c>
      <c r="D17" s="123">
        <v>1</v>
      </c>
      <c r="E17" s="123">
        <v>4</v>
      </c>
      <c r="F17" s="123">
        <v>100801</v>
      </c>
      <c r="G17" s="123">
        <v>244</v>
      </c>
      <c r="H17" s="126">
        <v>0</v>
      </c>
      <c r="I17" s="126">
        <f t="shared" si="1"/>
        <v>171.75</v>
      </c>
      <c r="J17" s="126">
        <v>171.75</v>
      </c>
    </row>
    <row r="18" spans="1:10" ht="25.5">
      <c r="A18" s="118"/>
      <c r="B18" s="119" t="s">
        <v>277</v>
      </c>
      <c r="C18" s="123">
        <v>801</v>
      </c>
      <c r="D18" s="123">
        <v>1</v>
      </c>
      <c r="E18" s="123">
        <v>4</v>
      </c>
      <c r="F18" s="123">
        <v>101000</v>
      </c>
      <c r="G18" s="123">
        <v>851</v>
      </c>
      <c r="H18" s="126">
        <v>0</v>
      </c>
      <c r="I18" s="126">
        <f t="shared" si="1"/>
        <v>33.56</v>
      </c>
      <c r="J18" s="126">
        <v>33.56</v>
      </c>
    </row>
    <row r="19" spans="1:10" ht="12.75">
      <c r="A19" s="118"/>
      <c r="B19" s="119" t="s">
        <v>278</v>
      </c>
      <c r="C19" s="123">
        <v>801</v>
      </c>
      <c r="D19" s="123">
        <v>1</v>
      </c>
      <c r="E19" s="123">
        <v>4</v>
      </c>
      <c r="F19" s="123">
        <v>101000</v>
      </c>
      <c r="G19" s="123">
        <v>852</v>
      </c>
      <c r="H19" s="126">
        <v>0</v>
      </c>
      <c r="I19" s="126">
        <f t="shared" si="1"/>
        <v>14.64</v>
      </c>
      <c r="J19" s="126">
        <v>14.64</v>
      </c>
    </row>
    <row r="20" spans="1:10" ht="51">
      <c r="A20" s="118"/>
      <c r="B20" s="119" t="s">
        <v>199</v>
      </c>
      <c r="C20" s="123">
        <v>801</v>
      </c>
      <c r="D20" s="123" t="s">
        <v>15</v>
      </c>
      <c r="E20" s="123" t="s">
        <v>19</v>
      </c>
      <c r="F20" s="123">
        <v>0</v>
      </c>
      <c r="G20" s="123">
        <v>0</v>
      </c>
      <c r="H20" s="126">
        <f>H21</f>
        <v>727</v>
      </c>
      <c r="I20" s="126">
        <f t="shared" si="1"/>
        <v>-727</v>
      </c>
      <c r="J20" s="126">
        <f>J21</f>
        <v>0</v>
      </c>
    </row>
    <row r="21" spans="1:10" ht="51">
      <c r="A21" s="118"/>
      <c r="B21" s="119" t="s">
        <v>279</v>
      </c>
      <c r="C21" s="123">
        <v>801</v>
      </c>
      <c r="D21" s="123" t="s">
        <v>15</v>
      </c>
      <c r="E21" s="123" t="s">
        <v>19</v>
      </c>
      <c r="F21" s="123">
        <v>20000</v>
      </c>
      <c r="G21" s="123">
        <v>0</v>
      </c>
      <c r="H21" s="126">
        <f>H22</f>
        <v>727</v>
      </c>
      <c r="I21" s="126">
        <f t="shared" si="1"/>
        <v>-727</v>
      </c>
      <c r="J21" s="126">
        <f>J22</f>
        <v>0</v>
      </c>
    </row>
    <row r="22" spans="1:10" ht="25.5">
      <c r="A22" s="118"/>
      <c r="B22" s="119" t="s">
        <v>214</v>
      </c>
      <c r="C22" s="123">
        <v>801</v>
      </c>
      <c r="D22" s="123" t="s">
        <v>15</v>
      </c>
      <c r="E22" s="123" t="s">
        <v>19</v>
      </c>
      <c r="F22" s="123">
        <v>20300</v>
      </c>
      <c r="G22" s="123">
        <v>0</v>
      </c>
      <c r="H22" s="126">
        <f>H23</f>
        <v>727</v>
      </c>
      <c r="I22" s="126">
        <f aca="true" t="shared" si="2" ref="I22:I29">J22-H22</f>
        <v>-727</v>
      </c>
      <c r="J22" s="126">
        <v>0</v>
      </c>
    </row>
    <row r="23" spans="1:10" ht="38.25">
      <c r="A23" s="118"/>
      <c r="B23" s="119" t="s">
        <v>211</v>
      </c>
      <c r="C23" s="123">
        <v>801</v>
      </c>
      <c r="D23" s="123" t="s">
        <v>15</v>
      </c>
      <c r="E23" s="123" t="s">
        <v>19</v>
      </c>
      <c r="F23" s="123">
        <v>20300</v>
      </c>
      <c r="G23" s="123">
        <v>121</v>
      </c>
      <c r="H23" s="126">
        <v>727</v>
      </c>
      <c r="I23" s="126">
        <f t="shared" si="2"/>
        <v>-727</v>
      </c>
      <c r="J23" s="126">
        <v>0</v>
      </c>
    </row>
    <row r="24" spans="1:10" s="103" customFormat="1" ht="12.75">
      <c r="A24" s="128"/>
      <c r="B24" s="129" t="s">
        <v>41</v>
      </c>
      <c r="C24" s="130">
        <v>801</v>
      </c>
      <c r="D24" s="130">
        <v>1</v>
      </c>
      <c r="E24" s="130">
        <v>4</v>
      </c>
      <c r="F24" s="130">
        <v>20400</v>
      </c>
      <c r="G24" s="130">
        <v>0</v>
      </c>
      <c r="H24" s="131">
        <f>H25+H26+H27+H28+H29</f>
        <v>1256.96</v>
      </c>
      <c r="I24" s="131">
        <f t="shared" si="2"/>
        <v>-1256.96</v>
      </c>
      <c r="J24" s="131">
        <f>J25+J26+J27+J28+J29</f>
        <v>0</v>
      </c>
    </row>
    <row r="25" spans="1:10" ht="38.25">
      <c r="A25" s="118"/>
      <c r="B25" s="119" t="s">
        <v>211</v>
      </c>
      <c r="C25" s="123">
        <v>801</v>
      </c>
      <c r="D25" s="123">
        <v>1</v>
      </c>
      <c r="E25" s="123">
        <v>4</v>
      </c>
      <c r="F25" s="123">
        <v>20400</v>
      </c>
      <c r="G25" s="123">
        <v>121</v>
      </c>
      <c r="H25" s="126">
        <v>972.15</v>
      </c>
      <c r="I25" s="126">
        <f t="shared" si="2"/>
        <v>-972.15</v>
      </c>
      <c r="J25" s="126">
        <v>0</v>
      </c>
    </row>
    <row r="26" spans="1:10" ht="38.25">
      <c r="A26" s="118"/>
      <c r="B26" s="119" t="s">
        <v>275</v>
      </c>
      <c r="C26" s="123">
        <v>801</v>
      </c>
      <c r="D26" s="123">
        <v>1</v>
      </c>
      <c r="E26" s="123">
        <v>4</v>
      </c>
      <c r="F26" s="123">
        <v>20400</v>
      </c>
      <c r="G26" s="123">
        <v>242</v>
      </c>
      <c r="H26" s="126">
        <v>45</v>
      </c>
      <c r="I26" s="126">
        <f t="shared" si="2"/>
        <v>-45</v>
      </c>
      <c r="J26" s="126">
        <v>0</v>
      </c>
    </row>
    <row r="27" spans="1:10" ht="38.25">
      <c r="A27" s="118"/>
      <c r="B27" s="119" t="s">
        <v>276</v>
      </c>
      <c r="C27" s="123">
        <v>801</v>
      </c>
      <c r="D27" s="123">
        <v>1</v>
      </c>
      <c r="E27" s="123">
        <v>4</v>
      </c>
      <c r="F27" s="123">
        <v>20400</v>
      </c>
      <c r="G27" s="123">
        <v>244</v>
      </c>
      <c r="H27" s="126">
        <v>191.61</v>
      </c>
      <c r="I27" s="126">
        <f t="shared" si="2"/>
        <v>-191.61</v>
      </c>
      <c r="J27" s="126">
        <v>0</v>
      </c>
    </row>
    <row r="28" spans="1:10" ht="25.5">
      <c r="A28" s="118"/>
      <c r="B28" s="119" t="s">
        <v>277</v>
      </c>
      <c r="C28" s="123">
        <v>801</v>
      </c>
      <c r="D28" s="123">
        <v>1</v>
      </c>
      <c r="E28" s="123">
        <v>4</v>
      </c>
      <c r="F28" s="123">
        <v>20400</v>
      </c>
      <c r="G28" s="123">
        <v>851</v>
      </c>
      <c r="H28" s="126">
        <v>33.56</v>
      </c>
      <c r="I28" s="126">
        <f t="shared" si="2"/>
        <v>-33.56</v>
      </c>
      <c r="J28" s="126">
        <v>0</v>
      </c>
    </row>
    <row r="29" spans="1:10" ht="12.75">
      <c r="A29" s="118"/>
      <c r="B29" s="119" t="s">
        <v>278</v>
      </c>
      <c r="C29" s="123">
        <v>801</v>
      </c>
      <c r="D29" s="123">
        <v>1</v>
      </c>
      <c r="E29" s="123">
        <v>4</v>
      </c>
      <c r="F29" s="123">
        <v>20400</v>
      </c>
      <c r="G29" s="123">
        <v>852</v>
      </c>
      <c r="H29" s="126">
        <v>14.64</v>
      </c>
      <c r="I29" s="126">
        <f t="shared" si="2"/>
        <v>-14.64</v>
      </c>
      <c r="J29" s="126">
        <v>0</v>
      </c>
    </row>
    <row r="30" spans="1:10" ht="12.75">
      <c r="A30" s="118"/>
      <c r="B30" s="119" t="s">
        <v>270</v>
      </c>
      <c r="C30" s="123">
        <v>801</v>
      </c>
      <c r="D30" s="123">
        <v>1</v>
      </c>
      <c r="E30" s="123"/>
      <c r="F30" s="123"/>
      <c r="G30" s="123"/>
      <c r="H30" s="126"/>
      <c r="I30" s="126"/>
      <c r="J30" s="126"/>
    </row>
    <row r="31" spans="1:10" ht="25.5">
      <c r="A31" s="118"/>
      <c r="B31" s="119" t="s">
        <v>271</v>
      </c>
      <c r="C31" s="123">
        <v>801</v>
      </c>
      <c r="D31" s="123">
        <v>1</v>
      </c>
      <c r="E31" s="123">
        <v>11</v>
      </c>
      <c r="F31" s="124" t="s">
        <v>280</v>
      </c>
      <c r="G31" s="123"/>
      <c r="H31" s="126"/>
      <c r="I31" s="126"/>
      <c r="J31" s="126"/>
    </row>
    <row r="32" spans="1:10" ht="25.5">
      <c r="A32" s="118"/>
      <c r="B32" s="119" t="s">
        <v>45</v>
      </c>
      <c r="C32" s="123">
        <v>801</v>
      </c>
      <c r="D32" s="123">
        <v>1</v>
      </c>
      <c r="E32" s="123">
        <v>11</v>
      </c>
      <c r="F32" s="124" t="s">
        <v>280</v>
      </c>
      <c r="G32" s="123">
        <v>0</v>
      </c>
      <c r="H32" s="126"/>
      <c r="I32" s="126"/>
      <c r="J32" s="126"/>
    </row>
    <row r="33" spans="1:10" ht="12.75">
      <c r="A33" s="118"/>
      <c r="B33" s="119" t="s">
        <v>217</v>
      </c>
      <c r="C33" s="123">
        <v>801</v>
      </c>
      <c r="D33" s="123">
        <v>1</v>
      </c>
      <c r="E33" s="123">
        <v>11</v>
      </c>
      <c r="F33" s="124" t="s">
        <v>280</v>
      </c>
      <c r="G33" s="123">
        <v>870</v>
      </c>
      <c r="H33" s="126"/>
      <c r="I33" s="126"/>
      <c r="J33" s="126"/>
    </row>
    <row r="34" spans="1:10" ht="12.75">
      <c r="A34" s="118"/>
      <c r="B34" s="119" t="s">
        <v>281</v>
      </c>
      <c r="C34" s="123">
        <v>801</v>
      </c>
      <c r="D34" s="123">
        <v>1</v>
      </c>
      <c r="E34" s="123">
        <v>11</v>
      </c>
      <c r="F34" s="123">
        <v>0</v>
      </c>
      <c r="G34" s="123">
        <v>0</v>
      </c>
      <c r="H34" s="126"/>
      <c r="I34" s="126"/>
      <c r="J34" s="126"/>
    </row>
    <row r="35" spans="1:10" ht="25.5">
      <c r="A35" s="118"/>
      <c r="B35" s="119" t="s">
        <v>45</v>
      </c>
      <c r="C35" s="123">
        <v>801</v>
      </c>
      <c r="D35" s="123">
        <v>1</v>
      </c>
      <c r="E35" s="123">
        <v>11</v>
      </c>
      <c r="F35" s="123">
        <v>700000</v>
      </c>
      <c r="G35" s="123">
        <v>0</v>
      </c>
      <c r="H35" s="126"/>
      <c r="I35" s="126"/>
      <c r="J35" s="126"/>
    </row>
    <row r="36" spans="1:10" ht="12.75">
      <c r="A36" s="118"/>
      <c r="B36" s="119" t="s">
        <v>217</v>
      </c>
      <c r="C36" s="123">
        <v>801</v>
      </c>
      <c r="D36" s="123">
        <v>1</v>
      </c>
      <c r="E36" s="123">
        <v>11</v>
      </c>
      <c r="F36" s="123">
        <v>700500</v>
      </c>
      <c r="G36" s="123">
        <v>870</v>
      </c>
      <c r="H36" s="126"/>
      <c r="I36" s="126"/>
      <c r="J36" s="126"/>
    </row>
    <row r="37" spans="1:10" ht="12.75">
      <c r="A37" s="118"/>
      <c r="B37" s="119" t="s">
        <v>270</v>
      </c>
      <c r="C37" s="123">
        <v>801</v>
      </c>
      <c r="D37" s="123">
        <v>2</v>
      </c>
      <c r="E37" s="123"/>
      <c r="F37" s="123"/>
      <c r="G37" s="123"/>
      <c r="H37" s="126"/>
      <c r="I37" s="126"/>
      <c r="J37" s="126"/>
    </row>
    <row r="38" spans="1:10" ht="12.75">
      <c r="A38" s="118"/>
      <c r="B38" s="119" t="s">
        <v>57</v>
      </c>
      <c r="C38" s="123">
        <v>801</v>
      </c>
      <c r="D38" s="123">
        <v>2</v>
      </c>
      <c r="E38" s="123">
        <v>3</v>
      </c>
      <c r="F38" s="123">
        <v>990000</v>
      </c>
      <c r="G38" s="123"/>
      <c r="H38" s="126"/>
      <c r="I38" s="126"/>
      <c r="J38" s="126"/>
    </row>
    <row r="39" spans="1:10" ht="25.5">
      <c r="A39" s="118"/>
      <c r="B39" s="119" t="s">
        <v>61</v>
      </c>
      <c r="C39" s="123">
        <v>801</v>
      </c>
      <c r="D39" s="123">
        <v>2</v>
      </c>
      <c r="E39" s="123">
        <v>3</v>
      </c>
      <c r="F39" s="123">
        <v>9905118</v>
      </c>
      <c r="G39" s="123"/>
      <c r="H39" s="126"/>
      <c r="I39" s="126"/>
      <c r="J39" s="126"/>
    </row>
    <row r="40" spans="1:10" ht="38.25">
      <c r="A40" s="118"/>
      <c r="B40" s="119" t="s">
        <v>211</v>
      </c>
      <c r="C40" s="123">
        <v>801</v>
      </c>
      <c r="D40" s="123">
        <v>2</v>
      </c>
      <c r="E40" s="123">
        <v>3</v>
      </c>
      <c r="F40" s="123">
        <v>9905118</v>
      </c>
      <c r="G40" s="123">
        <v>121</v>
      </c>
      <c r="H40" s="126"/>
      <c r="I40" s="126"/>
      <c r="J40" s="126"/>
    </row>
    <row r="41" spans="1:10" ht="38.25">
      <c r="A41" s="118"/>
      <c r="B41" s="119" t="s">
        <v>276</v>
      </c>
      <c r="C41" s="123">
        <v>801</v>
      </c>
      <c r="D41" s="123">
        <v>2</v>
      </c>
      <c r="E41" s="123">
        <v>3</v>
      </c>
      <c r="F41" s="123">
        <v>9905118</v>
      </c>
      <c r="G41" s="123">
        <v>244</v>
      </c>
      <c r="H41" s="126"/>
      <c r="I41" s="126"/>
      <c r="J41" s="126"/>
    </row>
    <row r="42" spans="1:10" ht="12.75">
      <c r="A42" s="118"/>
      <c r="B42" s="119" t="s">
        <v>21</v>
      </c>
      <c r="C42" s="123">
        <v>801</v>
      </c>
      <c r="D42" s="123">
        <v>2</v>
      </c>
      <c r="E42" s="123">
        <v>0</v>
      </c>
      <c r="F42" s="123"/>
      <c r="G42" s="123"/>
      <c r="H42" s="126"/>
      <c r="I42" s="126"/>
      <c r="J42" s="126"/>
    </row>
    <row r="43" spans="1:10" ht="12.75">
      <c r="A43" s="118"/>
      <c r="B43" s="119" t="s">
        <v>57</v>
      </c>
      <c r="C43" s="123">
        <v>801</v>
      </c>
      <c r="D43" s="123">
        <v>2</v>
      </c>
      <c r="E43" s="123">
        <v>3</v>
      </c>
      <c r="F43" s="123">
        <v>1110000</v>
      </c>
      <c r="G43" s="123">
        <v>0</v>
      </c>
      <c r="H43" s="126"/>
      <c r="I43" s="126"/>
      <c r="J43" s="126"/>
    </row>
    <row r="44" spans="1:10" ht="25.5">
      <c r="A44" s="118"/>
      <c r="B44" s="119" t="s">
        <v>61</v>
      </c>
      <c r="C44" s="123">
        <v>801</v>
      </c>
      <c r="D44" s="123">
        <v>2</v>
      </c>
      <c r="E44" s="123">
        <v>3</v>
      </c>
      <c r="F44" s="123">
        <v>1115118</v>
      </c>
      <c r="G44" s="123">
        <v>0</v>
      </c>
      <c r="H44" s="126"/>
      <c r="I44" s="126"/>
      <c r="J44" s="126"/>
    </row>
    <row r="45" spans="1:10" ht="38.25">
      <c r="A45" s="118"/>
      <c r="B45" s="119" t="s">
        <v>211</v>
      </c>
      <c r="C45" s="123">
        <v>801</v>
      </c>
      <c r="D45" s="123">
        <v>2</v>
      </c>
      <c r="E45" s="123">
        <v>3</v>
      </c>
      <c r="F45" s="123">
        <v>1115118</v>
      </c>
      <c r="G45" s="123">
        <v>121</v>
      </c>
      <c r="H45" s="126"/>
      <c r="I45" s="126"/>
      <c r="J45" s="126"/>
    </row>
    <row r="46" spans="1:10" ht="38.25">
      <c r="A46" s="118"/>
      <c r="B46" s="119" t="s">
        <v>276</v>
      </c>
      <c r="C46" s="123">
        <v>801</v>
      </c>
      <c r="D46" s="123">
        <v>2</v>
      </c>
      <c r="E46" s="123">
        <v>3</v>
      </c>
      <c r="F46" s="123">
        <v>1115118</v>
      </c>
      <c r="G46" s="123">
        <v>244</v>
      </c>
      <c r="H46" s="126"/>
      <c r="I46" s="126"/>
      <c r="J46" s="126"/>
    </row>
    <row r="47" spans="1:10" ht="25.5">
      <c r="A47" s="118"/>
      <c r="B47" s="119" t="s">
        <v>282</v>
      </c>
      <c r="C47" s="123">
        <v>801</v>
      </c>
      <c r="D47" s="123">
        <v>3</v>
      </c>
      <c r="E47" s="123">
        <v>0</v>
      </c>
      <c r="F47" s="123">
        <v>0</v>
      </c>
      <c r="G47" s="123">
        <v>0</v>
      </c>
      <c r="H47" s="126"/>
      <c r="I47" s="126"/>
      <c r="J47" s="126"/>
    </row>
    <row r="48" spans="1:10" ht="38.25">
      <c r="A48" s="118"/>
      <c r="B48" s="119" t="s">
        <v>283</v>
      </c>
      <c r="C48" s="123">
        <v>801</v>
      </c>
      <c r="D48" s="123">
        <v>3</v>
      </c>
      <c r="E48" s="123">
        <v>9</v>
      </c>
      <c r="F48" s="123">
        <v>0</v>
      </c>
      <c r="G48" s="123">
        <v>0</v>
      </c>
      <c r="H48" s="126"/>
      <c r="I48" s="126"/>
      <c r="J48" s="126"/>
    </row>
    <row r="49" spans="1:10" ht="38.25">
      <c r="A49" s="118"/>
      <c r="B49" s="119" t="s">
        <v>284</v>
      </c>
      <c r="C49" s="123">
        <v>801</v>
      </c>
      <c r="D49" s="123">
        <v>3</v>
      </c>
      <c r="E49" s="123">
        <v>9</v>
      </c>
      <c r="F49" s="123">
        <v>2180100</v>
      </c>
      <c r="G49" s="123">
        <v>0</v>
      </c>
      <c r="H49" s="126"/>
      <c r="I49" s="126"/>
      <c r="J49" s="126"/>
    </row>
    <row r="50" spans="1:10" ht="38.25">
      <c r="A50" s="118"/>
      <c r="B50" s="119" t="s">
        <v>276</v>
      </c>
      <c r="C50" s="123">
        <v>801</v>
      </c>
      <c r="D50" s="123">
        <v>3</v>
      </c>
      <c r="E50" s="123">
        <v>9</v>
      </c>
      <c r="F50" s="123">
        <v>2180100</v>
      </c>
      <c r="G50" s="123">
        <v>244</v>
      </c>
      <c r="H50" s="126"/>
      <c r="I50" s="126"/>
      <c r="J50" s="126"/>
    </row>
    <row r="51" spans="1:10" ht="25.5">
      <c r="A51" s="118"/>
      <c r="B51" s="119" t="s">
        <v>285</v>
      </c>
      <c r="C51" s="123">
        <v>801</v>
      </c>
      <c r="D51" s="123">
        <v>3</v>
      </c>
      <c r="E51" s="123">
        <v>14</v>
      </c>
      <c r="F51" s="123">
        <v>0</v>
      </c>
      <c r="G51" s="123">
        <v>0</v>
      </c>
      <c r="H51" s="126"/>
      <c r="I51" s="126"/>
      <c r="J51" s="126"/>
    </row>
    <row r="52" spans="1:10" ht="38.25">
      <c r="A52" s="118"/>
      <c r="B52" s="119" t="s">
        <v>286</v>
      </c>
      <c r="C52" s="123">
        <v>801</v>
      </c>
      <c r="D52" s="123">
        <v>3</v>
      </c>
      <c r="E52" s="123">
        <v>14</v>
      </c>
      <c r="F52" s="123">
        <v>2470000</v>
      </c>
      <c r="G52" s="123">
        <v>0</v>
      </c>
      <c r="H52" s="126"/>
      <c r="I52" s="126"/>
      <c r="J52" s="126"/>
    </row>
    <row r="53" spans="1:10" ht="38.25">
      <c r="A53" s="118"/>
      <c r="B53" s="119" t="s">
        <v>276</v>
      </c>
      <c r="C53" s="123">
        <v>801</v>
      </c>
      <c r="D53" s="123">
        <v>3</v>
      </c>
      <c r="E53" s="123">
        <v>14</v>
      </c>
      <c r="F53" s="123">
        <v>2470000</v>
      </c>
      <c r="G53" s="123">
        <v>244</v>
      </c>
      <c r="H53" s="126"/>
      <c r="I53" s="126"/>
      <c r="J53" s="126"/>
    </row>
    <row r="54" spans="1:10" ht="12.75">
      <c r="A54" s="118"/>
      <c r="B54" s="119" t="s">
        <v>22</v>
      </c>
      <c r="C54" s="123">
        <v>801</v>
      </c>
      <c r="D54" s="123">
        <v>4</v>
      </c>
      <c r="E54" s="123">
        <v>0</v>
      </c>
      <c r="F54" s="123"/>
      <c r="G54" s="123"/>
      <c r="H54" s="126"/>
      <c r="I54" s="126"/>
      <c r="J54" s="126"/>
    </row>
    <row r="55" spans="1:10" ht="12.75">
      <c r="A55" s="118"/>
      <c r="B55" s="119" t="s">
        <v>287</v>
      </c>
      <c r="C55" s="123">
        <v>801</v>
      </c>
      <c r="D55" s="123">
        <v>4</v>
      </c>
      <c r="E55" s="123">
        <v>9</v>
      </c>
      <c r="F55" s="123"/>
      <c r="G55" s="123"/>
      <c r="H55" s="126"/>
      <c r="I55" s="126"/>
      <c r="J55" s="126"/>
    </row>
    <row r="56" spans="1:10" ht="12.75">
      <c r="A56" s="118"/>
      <c r="B56" s="119" t="s">
        <v>288</v>
      </c>
      <c r="C56" s="123">
        <v>801</v>
      </c>
      <c r="D56" s="123">
        <v>4</v>
      </c>
      <c r="E56" s="123">
        <v>9</v>
      </c>
      <c r="F56" s="123">
        <v>7950000</v>
      </c>
      <c r="G56" s="123">
        <v>0</v>
      </c>
      <c r="H56" s="126"/>
      <c r="I56" s="126"/>
      <c r="J56" s="126"/>
    </row>
    <row r="57" spans="1:10" ht="38.25">
      <c r="A57" s="118"/>
      <c r="B57" s="119" t="s">
        <v>289</v>
      </c>
      <c r="C57" s="123">
        <v>801</v>
      </c>
      <c r="D57" s="123">
        <v>4</v>
      </c>
      <c r="E57" s="123">
        <v>9</v>
      </c>
      <c r="F57" s="123">
        <v>7950001</v>
      </c>
      <c r="G57" s="123">
        <v>0</v>
      </c>
      <c r="H57" s="126"/>
      <c r="I57" s="126"/>
      <c r="J57" s="126"/>
    </row>
    <row r="58" spans="1:10" ht="38.25">
      <c r="A58" s="118"/>
      <c r="B58" s="119" t="s">
        <v>290</v>
      </c>
      <c r="C58" s="123">
        <v>801</v>
      </c>
      <c r="D58" s="123">
        <v>4</v>
      </c>
      <c r="E58" s="123">
        <v>9</v>
      </c>
      <c r="F58" s="123">
        <v>7950001</v>
      </c>
      <c r="G58" s="123">
        <v>244</v>
      </c>
      <c r="H58" s="126"/>
      <c r="I58" s="126"/>
      <c r="J58" s="126"/>
    </row>
    <row r="59" spans="1:10" ht="12.75">
      <c r="A59" s="118"/>
      <c r="B59" s="119" t="s">
        <v>25</v>
      </c>
      <c r="C59" s="123">
        <v>801</v>
      </c>
      <c r="D59" s="123">
        <v>5</v>
      </c>
      <c r="E59" s="123">
        <v>0</v>
      </c>
      <c r="F59" s="123">
        <v>0</v>
      </c>
      <c r="G59" s="123">
        <v>0</v>
      </c>
      <c r="H59" s="126"/>
      <c r="I59" s="126"/>
      <c r="J59" s="126"/>
    </row>
    <row r="60" spans="1:10" ht="12.75">
      <c r="A60" s="118"/>
      <c r="B60" s="119" t="s">
        <v>71</v>
      </c>
      <c r="C60" s="123">
        <v>801</v>
      </c>
      <c r="D60" s="123">
        <v>5</v>
      </c>
      <c r="E60" s="123">
        <v>2</v>
      </c>
      <c r="F60" s="123">
        <v>0</v>
      </c>
      <c r="G60" s="123">
        <v>0</v>
      </c>
      <c r="H60" s="126"/>
      <c r="I60" s="126"/>
      <c r="J60" s="126"/>
    </row>
    <row r="61" spans="1:10" ht="12.75">
      <c r="A61" s="118"/>
      <c r="B61" s="119" t="s">
        <v>291</v>
      </c>
      <c r="C61" s="123">
        <v>801</v>
      </c>
      <c r="D61" s="123">
        <v>5</v>
      </c>
      <c r="E61" s="123">
        <v>2</v>
      </c>
      <c r="F61" s="123">
        <v>3510500</v>
      </c>
      <c r="G61" s="123">
        <v>0</v>
      </c>
      <c r="H61" s="126"/>
      <c r="I61" s="126"/>
      <c r="J61" s="126"/>
    </row>
    <row r="62" spans="1:10" ht="38.25">
      <c r="A62" s="118"/>
      <c r="B62" s="119" t="s">
        <v>276</v>
      </c>
      <c r="C62" s="123">
        <v>801</v>
      </c>
      <c r="D62" s="123">
        <v>5</v>
      </c>
      <c r="E62" s="123">
        <v>2</v>
      </c>
      <c r="F62" s="123">
        <v>3510500</v>
      </c>
      <c r="G62" s="123">
        <v>244</v>
      </c>
      <c r="H62" s="126"/>
      <c r="I62" s="126"/>
      <c r="J62" s="126"/>
    </row>
    <row r="63" spans="1:10" ht="12.75">
      <c r="A63" s="118"/>
      <c r="B63" s="119" t="s">
        <v>292</v>
      </c>
      <c r="C63" s="123">
        <v>801</v>
      </c>
      <c r="D63" s="123">
        <v>5</v>
      </c>
      <c r="E63" s="123">
        <v>3</v>
      </c>
      <c r="F63" s="123">
        <v>0</v>
      </c>
      <c r="G63" s="123">
        <v>0</v>
      </c>
      <c r="H63" s="126"/>
      <c r="I63" s="126"/>
      <c r="J63" s="126"/>
    </row>
    <row r="64" spans="1:10" ht="38.25">
      <c r="A64" s="118"/>
      <c r="B64" s="119" t="s">
        <v>273</v>
      </c>
      <c r="C64" s="123">
        <v>801</v>
      </c>
      <c r="D64" s="123">
        <v>5</v>
      </c>
      <c r="E64" s="123">
        <v>3</v>
      </c>
      <c r="F64" s="123">
        <v>100000</v>
      </c>
      <c r="G64" s="123"/>
      <c r="H64" s="126"/>
      <c r="I64" s="126"/>
      <c r="J64" s="126"/>
    </row>
    <row r="65" spans="1:10" ht="25.5">
      <c r="A65" s="118"/>
      <c r="B65" s="119" t="s">
        <v>293</v>
      </c>
      <c r="C65" s="123">
        <v>801</v>
      </c>
      <c r="D65" s="123">
        <v>5</v>
      </c>
      <c r="E65" s="123">
        <v>3</v>
      </c>
      <c r="F65" s="123">
        <v>121000</v>
      </c>
      <c r="G65" s="123"/>
      <c r="H65" s="126"/>
      <c r="I65" s="126"/>
      <c r="J65" s="126"/>
    </row>
    <row r="66" spans="1:10" ht="25.5">
      <c r="A66" s="118"/>
      <c r="B66" s="119" t="s">
        <v>294</v>
      </c>
      <c r="C66" s="123">
        <v>801</v>
      </c>
      <c r="D66" s="123">
        <v>5</v>
      </c>
      <c r="E66" s="123">
        <v>3</v>
      </c>
      <c r="F66" s="123">
        <v>121000</v>
      </c>
      <c r="G66" s="123"/>
      <c r="H66" s="126"/>
      <c r="I66" s="126"/>
      <c r="J66" s="126"/>
    </row>
    <row r="67" spans="1:10" ht="25.5">
      <c r="A67" s="118"/>
      <c r="B67" s="119" t="s">
        <v>295</v>
      </c>
      <c r="C67" s="123">
        <v>801</v>
      </c>
      <c r="D67" s="123">
        <v>5</v>
      </c>
      <c r="E67" s="123">
        <v>3</v>
      </c>
      <c r="F67" s="123">
        <v>121000</v>
      </c>
      <c r="G67" s="123">
        <v>244</v>
      </c>
      <c r="H67" s="126"/>
      <c r="I67" s="126"/>
      <c r="J67" s="126"/>
    </row>
    <row r="68" spans="1:10" ht="25.5">
      <c r="A68" s="118"/>
      <c r="B68" s="119" t="s">
        <v>244</v>
      </c>
      <c r="C68" s="123">
        <v>801</v>
      </c>
      <c r="D68" s="123">
        <v>5</v>
      </c>
      <c r="E68" s="123">
        <v>3</v>
      </c>
      <c r="F68" s="123">
        <v>6000500</v>
      </c>
      <c r="G68" s="123">
        <v>0</v>
      </c>
      <c r="H68" s="126"/>
      <c r="I68" s="126"/>
      <c r="J68" s="126"/>
    </row>
    <row r="69" spans="1:10" ht="38.25">
      <c r="A69" s="118"/>
      <c r="B69" s="119" t="s">
        <v>276</v>
      </c>
      <c r="C69" s="123">
        <v>801</v>
      </c>
      <c r="D69" s="123">
        <v>5</v>
      </c>
      <c r="E69" s="123">
        <v>3</v>
      </c>
      <c r="F69" s="123">
        <v>6000500</v>
      </c>
      <c r="G69" s="123">
        <v>244</v>
      </c>
      <c r="H69" s="126"/>
      <c r="I69" s="126"/>
      <c r="J69" s="126"/>
    </row>
    <row r="70" spans="1:10" ht="38.25">
      <c r="A70" s="118"/>
      <c r="B70" s="119" t="s">
        <v>273</v>
      </c>
      <c r="C70" s="123">
        <v>801</v>
      </c>
      <c r="D70" s="123">
        <v>5</v>
      </c>
      <c r="E70" s="123"/>
      <c r="F70" s="123">
        <v>10000</v>
      </c>
      <c r="G70" s="123"/>
      <c r="H70" s="126"/>
      <c r="I70" s="126"/>
      <c r="J70" s="126"/>
    </row>
    <row r="71" spans="1:10" ht="12.75">
      <c r="A71" s="118"/>
      <c r="B71" s="119" t="s">
        <v>26</v>
      </c>
      <c r="C71" s="123">
        <v>801</v>
      </c>
      <c r="D71" s="123">
        <v>7</v>
      </c>
      <c r="E71" s="123">
        <v>0</v>
      </c>
      <c r="F71" s="123">
        <v>0</v>
      </c>
      <c r="G71" s="123">
        <v>0</v>
      </c>
      <c r="H71" s="126"/>
      <c r="I71" s="126"/>
      <c r="J71" s="126"/>
    </row>
    <row r="72" spans="1:10" ht="38.25">
      <c r="A72" s="118"/>
      <c r="B72" s="119" t="s">
        <v>273</v>
      </c>
      <c r="C72" s="123">
        <v>801</v>
      </c>
      <c r="D72" s="123">
        <v>7</v>
      </c>
      <c r="E72" s="123"/>
      <c r="F72" s="123">
        <v>100000</v>
      </c>
      <c r="G72" s="123"/>
      <c r="H72" s="126"/>
      <c r="I72" s="126"/>
      <c r="J72" s="126"/>
    </row>
    <row r="73" spans="1:10" ht="38.25">
      <c r="A73" s="118"/>
      <c r="B73" s="119" t="s">
        <v>296</v>
      </c>
      <c r="C73" s="123">
        <v>801</v>
      </c>
      <c r="D73" s="123">
        <v>7</v>
      </c>
      <c r="E73" s="123">
        <v>7</v>
      </c>
      <c r="F73" s="123">
        <v>130000</v>
      </c>
      <c r="G73" s="123"/>
      <c r="H73" s="126"/>
      <c r="I73" s="126"/>
      <c r="J73" s="126"/>
    </row>
    <row r="74" spans="1:10" ht="63.75">
      <c r="A74" s="118"/>
      <c r="B74" s="119" t="s">
        <v>297</v>
      </c>
      <c r="C74" s="123">
        <v>801</v>
      </c>
      <c r="D74" s="123">
        <v>7</v>
      </c>
      <c r="E74" s="123">
        <v>7</v>
      </c>
      <c r="F74" s="123">
        <v>131000</v>
      </c>
      <c r="G74" s="123">
        <v>0</v>
      </c>
      <c r="H74" s="126"/>
      <c r="I74" s="126"/>
      <c r="J74" s="126"/>
    </row>
    <row r="75" spans="1:10" ht="38.25">
      <c r="A75" s="118"/>
      <c r="B75" s="119" t="s">
        <v>211</v>
      </c>
      <c r="C75" s="123">
        <v>801</v>
      </c>
      <c r="D75" s="123">
        <v>7</v>
      </c>
      <c r="E75" s="123">
        <v>7</v>
      </c>
      <c r="F75" s="123">
        <v>131000</v>
      </c>
      <c r="G75" s="123">
        <v>121</v>
      </c>
      <c r="H75" s="126"/>
      <c r="I75" s="126"/>
      <c r="J75" s="126"/>
    </row>
    <row r="76" spans="1:10" ht="38.25">
      <c r="A76" s="118"/>
      <c r="B76" s="119" t="s">
        <v>276</v>
      </c>
      <c r="C76" s="123">
        <v>801</v>
      </c>
      <c r="D76" s="123">
        <v>7</v>
      </c>
      <c r="E76" s="123">
        <v>7</v>
      </c>
      <c r="F76" s="123">
        <v>131000</v>
      </c>
      <c r="G76" s="123">
        <v>244</v>
      </c>
      <c r="H76" s="126"/>
      <c r="I76" s="126"/>
      <c r="J76" s="126"/>
    </row>
    <row r="77" spans="1:10" ht="12.75">
      <c r="A77" s="118"/>
      <c r="B77" s="119" t="s">
        <v>46</v>
      </c>
      <c r="C77" s="123">
        <v>801</v>
      </c>
      <c r="D77" s="123">
        <v>7</v>
      </c>
      <c r="E77" s="123">
        <v>7</v>
      </c>
      <c r="F77" s="123">
        <v>0</v>
      </c>
      <c r="G77" s="123">
        <v>0</v>
      </c>
      <c r="H77" s="126"/>
      <c r="I77" s="126"/>
      <c r="J77" s="126"/>
    </row>
    <row r="78" spans="1:10" ht="25.5">
      <c r="A78" s="118"/>
      <c r="B78" s="119" t="s">
        <v>233</v>
      </c>
      <c r="C78" s="123">
        <v>801</v>
      </c>
      <c r="D78" s="123">
        <v>7</v>
      </c>
      <c r="E78" s="123">
        <v>7</v>
      </c>
      <c r="F78" s="123">
        <v>4310000</v>
      </c>
      <c r="G78" s="123">
        <v>0</v>
      </c>
      <c r="H78" s="126"/>
      <c r="I78" s="126"/>
      <c r="J78" s="126"/>
    </row>
    <row r="79" spans="1:10" ht="25.5">
      <c r="A79" s="118"/>
      <c r="B79" s="119" t="s">
        <v>298</v>
      </c>
      <c r="C79" s="123">
        <v>801</v>
      </c>
      <c r="D79" s="123">
        <v>7</v>
      </c>
      <c r="E79" s="123">
        <v>7</v>
      </c>
      <c r="F79" s="123">
        <v>4319900</v>
      </c>
      <c r="G79" s="123">
        <v>0</v>
      </c>
      <c r="H79" s="126"/>
      <c r="I79" s="126"/>
      <c r="J79" s="126"/>
    </row>
    <row r="80" spans="1:10" ht="38.25">
      <c r="A80" s="118"/>
      <c r="B80" s="119" t="s">
        <v>211</v>
      </c>
      <c r="C80" s="123">
        <v>801</v>
      </c>
      <c r="D80" s="123">
        <v>7</v>
      </c>
      <c r="E80" s="123">
        <v>7</v>
      </c>
      <c r="F80" s="123">
        <v>4319900</v>
      </c>
      <c r="G80" s="123">
        <v>121</v>
      </c>
      <c r="H80" s="126"/>
      <c r="I80" s="126"/>
      <c r="J80" s="126"/>
    </row>
    <row r="81" spans="1:10" ht="38.25">
      <c r="A81" s="118"/>
      <c r="B81" s="119" t="s">
        <v>276</v>
      </c>
      <c r="C81" s="123">
        <v>801</v>
      </c>
      <c r="D81" s="123">
        <v>7</v>
      </c>
      <c r="E81" s="123">
        <v>7</v>
      </c>
      <c r="F81" s="123">
        <v>4319900</v>
      </c>
      <c r="G81" s="123">
        <v>244</v>
      </c>
      <c r="H81" s="126"/>
      <c r="I81" s="126"/>
      <c r="J81" s="126"/>
    </row>
    <row r="82" spans="1:10" ht="12.75">
      <c r="A82" s="118"/>
      <c r="B82" s="119" t="s">
        <v>200</v>
      </c>
      <c r="C82" s="123">
        <v>801</v>
      </c>
      <c r="D82" s="123">
        <v>8</v>
      </c>
      <c r="E82" s="123">
        <v>0</v>
      </c>
      <c r="F82" s="123">
        <v>0</v>
      </c>
      <c r="G82" s="123">
        <v>0</v>
      </c>
      <c r="H82" s="126"/>
      <c r="I82" s="126"/>
      <c r="J82" s="126"/>
    </row>
    <row r="83" spans="1:10" ht="12.75">
      <c r="A83" s="118"/>
      <c r="B83" s="119" t="s">
        <v>27</v>
      </c>
      <c r="C83" s="123">
        <v>801</v>
      </c>
      <c r="D83" s="123">
        <v>8</v>
      </c>
      <c r="E83" s="123">
        <v>1</v>
      </c>
      <c r="F83" s="123"/>
      <c r="G83" s="123"/>
      <c r="H83" s="126"/>
      <c r="I83" s="126"/>
      <c r="J83" s="126"/>
    </row>
    <row r="84" spans="1:10" ht="38.25">
      <c r="A84" s="118"/>
      <c r="B84" s="119" t="s">
        <v>273</v>
      </c>
      <c r="C84" s="123">
        <v>801</v>
      </c>
      <c r="D84" s="123">
        <v>8</v>
      </c>
      <c r="E84" s="123">
        <v>1</v>
      </c>
      <c r="F84" s="123">
        <v>100000</v>
      </c>
      <c r="G84" s="123"/>
      <c r="H84" s="126"/>
      <c r="I84" s="126"/>
      <c r="J84" s="126"/>
    </row>
    <row r="85" spans="1:10" ht="51">
      <c r="A85" s="118"/>
      <c r="B85" s="119" t="s">
        <v>299</v>
      </c>
      <c r="C85" s="123">
        <v>801</v>
      </c>
      <c r="D85" s="123">
        <v>8</v>
      </c>
      <c r="E85" s="123">
        <v>1</v>
      </c>
      <c r="F85" s="123">
        <v>130000</v>
      </c>
      <c r="G85" s="123">
        <v>0</v>
      </c>
      <c r="H85" s="126"/>
      <c r="I85" s="126"/>
      <c r="J85" s="126"/>
    </row>
    <row r="86" spans="1:10" ht="63.75">
      <c r="A86" s="118"/>
      <c r="B86" s="119" t="s">
        <v>300</v>
      </c>
      <c r="C86" s="123">
        <v>801</v>
      </c>
      <c r="D86" s="123">
        <v>8</v>
      </c>
      <c r="E86" s="123">
        <v>1</v>
      </c>
      <c r="F86" s="123">
        <v>132000</v>
      </c>
      <c r="G86" s="123">
        <v>0</v>
      </c>
      <c r="H86" s="126"/>
      <c r="I86" s="126"/>
      <c r="J86" s="126"/>
    </row>
    <row r="87" spans="1:10" ht="38.25">
      <c r="A87" s="118"/>
      <c r="B87" s="119" t="s">
        <v>276</v>
      </c>
      <c r="C87" s="123">
        <v>801</v>
      </c>
      <c r="D87" s="123">
        <v>8</v>
      </c>
      <c r="E87" s="123">
        <v>1</v>
      </c>
      <c r="F87" s="123">
        <v>132000</v>
      </c>
      <c r="G87" s="123">
        <v>244</v>
      </c>
      <c r="H87" s="126"/>
      <c r="I87" s="126"/>
      <c r="J87" s="126"/>
    </row>
    <row r="88" spans="1:10" ht="25.5">
      <c r="A88" s="118"/>
      <c r="B88" s="119" t="s">
        <v>301</v>
      </c>
      <c r="C88" s="123">
        <v>801</v>
      </c>
      <c r="D88" s="123">
        <v>8</v>
      </c>
      <c r="E88" s="123">
        <v>1</v>
      </c>
      <c r="F88" s="123">
        <v>4400000</v>
      </c>
      <c r="G88" s="123">
        <v>0</v>
      </c>
      <c r="H88" s="126"/>
      <c r="I88" s="126"/>
      <c r="J88" s="126"/>
    </row>
    <row r="89" spans="1:10" ht="25.5">
      <c r="A89" s="118"/>
      <c r="B89" s="119" t="s">
        <v>298</v>
      </c>
      <c r="C89" s="123">
        <v>801</v>
      </c>
      <c r="D89" s="123">
        <v>8</v>
      </c>
      <c r="E89" s="123">
        <v>1</v>
      </c>
      <c r="F89" s="123">
        <v>4409900</v>
      </c>
      <c r="G89" s="123">
        <v>0</v>
      </c>
      <c r="H89" s="126"/>
      <c r="I89" s="126"/>
      <c r="J89" s="126"/>
    </row>
    <row r="90" spans="1:10" ht="38.25">
      <c r="A90" s="118"/>
      <c r="B90" s="119" t="s">
        <v>211</v>
      </c>
      <c r="C90" s="123">
        <v>801</v>
      </c>
      <c r="D90" s="123">
        <v>8</v>
      </c>
      <c r="E90" s="123">
        <v>1</v>
      </c>
      <c r="F90" s="123">
        <v>4409900</v>
      </c>
      <c r="G90" s="123">
        <v>121</v>
      </c>
      <c r="H90" s="126"/>
      <c r="I90" s="126"/>
      <c r="J90" s="126"/>
    </row>
    <row r="91" spans="1:10" ht="38.25">
      <c r="A91" s="118"/>
      <c r="B91" s="119" t="s">
        <v>276</v>
      </c>
      <c r="C91" s="123">
        <v>801</v>
      </c>
      <c r="D91" s="123">
        <v>8</v>
      </c>
      <c r="E91" s="123">
        <v>1</v>
      </c>
      <c r="F91" s="123">
        <v>4409900</v>
      </c>
      <c r="G91" s="123">
        <v>244</v>
      </c>
      <c r="H91" s="126"/>
      <c r="I91" s="126"/>
      <c r="J91" s="126"/>
    </row>
    <row r="92" spans="1:10" ht="12.75">
      <c r="A92" s="118"/>
      <c r="B92" s="119" t="s">
        <v>194</v>
      </c>
      <c r="C92" s="123">
        <v>801</v>
      </c>
      <c r="D92" s="123">
        <v>8</v>
      </c>
      <c r="E92" s="123">
        <v>1</v>
      </c>
      <c r="F92" s="123">
        <v>4409900</v>
      </c>
      <c r="G92" s="123">
        <v>540</v>
      </c>
      <c r="H92" s="126"/>
      <c r="I92" s="126"/>
      <c r="J92" s="126"/>
    </row>
    <row r="93" spans="1:10" ht="25.5">
      <c r="A93" s="118"/>
      <c r="B93" s="119" t="s">
        <v>277</v>
      </c>
      <c r="C93" s="123">
        <v>801</v>
      </c>
      <c r="D93" s="123">
        <v>8</v>
      </c>
      <c r="E93" s="123">
        <v>1</v>
      </c>
      <c r="F93" s="123">
        <v>4409900</v>
      </c>
      <c r="G93" s="123">
        <v>851</v>
      </c>
      <c r="H93" s="126"/>
      <c r="I93" s="126"/>
      <c r="J93" s="126"/>
    </row>
    <row r="94" spans="1:10" ht="12.75">
      <c r="A94" s="118"/>
      <c r="B94" s="119" t="s">
        <v>278</v>
      </c>
      <c r="C94" s="123">
        <v>801</v>
      </c>
      <c r="D94" s="123">
        <v>8</v>
      </c>
      <c r="E94" s="123">
        <v>1</v>
      </c>
      <c r="F94" s="123">
        <v>4409900</v>
      </c>
      <c r="G94" s="123">
        <v>852</v>
      </c>
      <c r="H94" s="126"/>
      <c r="I94" s="126"/>
      <c r="J94" s="126"/>
    </row>
    <row r="95" spans="1:10" ht="12.75">
      <c r="A95" s="118"/>
      <c r="B95" s="119" t="s">
        <v>302</v>
      </c>
      <c r="C95" s="123">
        <v>801</v>
      </c>
      <c r="D95" s="123">
        <v>8</v>
      </c>
      <c r="E95" s="123">
        <v>1</v>
      </c>
      <c r="F95" s="123">
        <v>4420000</v>
      </c>
      <c r="G95" s="123">
        <v>0</v>
      </c>
      <c r="H95" s="126"/>
      <c r="I95" s="126"/>
      <c r="J95" s="126"/>
    </row>
    <row r="96" spans="1:10" ht="25.5">
      <c r="A96" s="118"/>
      <c r="B96" s="119" t="s">
        <v>47</v>
      </c>
      <c r="C96" s="123">
        <v>801</v>
      </c>
      <c r="D96" s="123">
        <v>8</v>
      </c>
      <c r="E96" s="123">
        <v>1</v>
      </c>
      <c r="F96" s="123">
        <v>4429900</v>
      </c>
      <c r="G96" s="123">
        <v>0</v>
      </c>
      <c r="H96" s="126"/>
      <c r="I96" s="126"/>
      <c r="J96" s="126"/>
    </row>
    <row r="97" spans="1:10" ht="38.25">
      <c r="A97" s="118"/>
      <c r="B97" s="119" t="s">
        <v>276</v>
      </c>
      <c r="C97" s="123">
        <v>801</v>
      </c>
      <c r="D97" s="123">
        <v>8</v>
      </c>
      <c r="E97" s="123">
        <v>1</v>
      </c>
      <c r="F97" s="123">
        <v>4429900</v>
      </c>
      <c r="G97" s="123">
        <v>244</v>
      </c>
      <c r="H97" s="126"/>
      <c r="I97" s="126"/>
      <c r="J97" s="126"/>
    </row>
    <row r="98" spans="1:10" ht="25.5">
      <c r="A98" s="118"/>
      <c r="B98" s="119" t="s">
        <v>277</v>
      </c>
      <c r="C98" s="123">
        <v>801</v>
      </c>
      <c r="D98" s="123">
        <v>8</v>
      </c>
      <c r="E98" s="123">
        <v>1</v>
      </c>
      <c r="F98" s="123">
        <v>4429900</v>
      </c>
      <c r="G98" s="123">
        <v>851</v>
      </c>
      <c r="H98" s="126"/>
      <c r="I98" s="126"/>
      <c r="J98" s="126"/>
    </row>
    <row r="99" spans="1:10" ht="12.75">
      <c r="A99" s="118"/>
      <c r="B99" s="119" t="s">
        <v>278</v>
      </c>
      <c r="C99" s="123">
        <v>801</v>
      </c>
      <c r="D99" s="123">
        <v>8</v>
      </c>
      <c r="E99" s="123">
        <v>1</v>
      </c>
      <c r="F99" s="123">
        <v>4429900</v>
      </c>
      <c r="G99" s="123">
        <v>852</v>
      </c>
      <c r="H99" s="126"/>
      <c r="I99" s="126"/>
      <c r="J99" s="126"/>
    </row>
    <row r="100" spans="1:10" ht="12.75">
      <c r="A100" s="118"/>
      <c r="B100" s="119" t="s">
        <v>303</v>
      </c>
      <c r="C100" s="123">
        <v>801</v>
      </c>
      <c r="D100" s="123">
        <v>11</v>
      </c>
      <c r="E100" s="123">
        <v>0</v>
      </c>
      <c r="F100" s="123">
        <v>0</v>
      </c>
      <c r="G100" s="123">
        <v>0</v>
      </c>
      <c r="H100" s="126"/>
      <c r="I100" s="126"/>
      <c r="J100" s="126"/>
    </row>
    <row r="101" spans="1:10" ht="25.5">
      <c r="A101" s="118"/>
      <c r="B101" s="119" t="s">
        <v>201</v>
      </c>
      <c r="C101" s="123">
        <v>801</v>
      </c>
      <c r="D101" s="123">
        <v>11</v>
      </c>
      <c r="E101" s="123">
        <v>5</v>
      </c>
      <c r="F101" s="123">
        <v>0</v>
      </c>
      <c r="G101" s="123">
        <v>0</v>
      </c>
      <c r="H101" s="126"/>
      <c r="I101" s="126"/>
      <c r="J101" s="126"/>
    </row>
    <row r="102" spans="1:10" ht="38.25">
      <c r="A102" s="118"/>
      <c r="B102" s="119" t="s">
        <v>273</v>
      </c>
      <c r="C102" s="123">
        <v>801</v>
      </c>
      <c r="D102" s="123">
        <v>11</v>
      </c>
      <c r="E102" s="123">
        <v>5</v>
      </c>
      <c r="F102" s="123">
        <v>100000</v>
      </c>
      <c r="G102" s="123"/>
      <c r="H102" s="126"/>
      <c r="I102" s="126"/>
      <c r="J102" s="126"/>
    </row>
    <row r="103" spans="1:10" ht="51">
      <c r="A103" s="118"/>
      <c r="B103" s="119" t="s">
        <v>299</v>
      </c>
      <c r="C103" s="123">
        <v>801</v>
      </c>
      <c r="D103" s="123">
        <v>11</v>
      </c>
      <c r="E103" s="123">
        <v>5</v>
      </c>
      <c r="F103" s="123">
        <v>130000</v>
      </c>
      <c r="G103" s="123"/>
      <c r="H103" s="126"/>
      <c r="I103" s="126"/>
      <c r="J103" s="126"/>
    </row>
    <row r="104" spans="1:10" ht="51">
      <c r="A104" s="118"/>
      <c r="B104" s="119" t="s">
        <v>305</v>
      </c>
      <c r="C104" s="123">
        <v>801</v>
      </c>
      <c r="D104" s="123">
        <v>11</v>
      </c>
      <c r="E104" s="123">
        <v>5</v>
      </c>
      <c r="F104" s="123">
        <v>133000</v>
      </c>
      <c r="G104" s="123">
        <v>0</v>
      </c>
      <c r="H104" s="126"/>
      <c r="I104" s="126"/>
      <c r="J104" s="126"/>
    </row>
    <row r="105" spans="1:10" ht="38.25">
      <c r="A105" s="118"/>
      <c r="B105" s="119" t="s">
        <v>211</v>
      </c>
      <c r="C105" s="123">
        <v>801</v>
      </c>
      <c r="D105" s="123">
        <v>11</v>
      </c>
      <c r="E105" s="123">
        <v>5</v>
      </c>
      <c r="F105" s="123">
        <v>133000</v>
      </c>
      <c r="G105" s="123">
        <v>121</v>
      </c>
      <c r="H105" s="126"/>
      <c r="I105" s="126"/>
      <c r="J105" s="126"/>
    </row>
    <row r="106" spans="1:10" ht="38.25">
      <c r="A106" s="118"/>
      <c r="B106" s="119" t="s">
        <v>276</v>
      </c>
      <c r="C106" s="123">
        <v>801</v>
      </c>
      <c r="D106" s="123">
        <v>11</v>
      </c>
      <c r="E106" s="123">
        <v>5</v>
      </c>
      <c r="F106" s="123">
        <v>133000</v>
      </c>
      <c r="G106" s="123">
        <v>244</v>
      </c>
      <c r="H106" s="126"/>
      <c r="I106" s="126"/>
      <c r="J106" s="126"/>
    </row>
    <row r="107" spans="1:10" ht="63.75">
      <c r="A107" s="118"/>
      <c r="B107" s="119" t="s">
        <v>243</v>
      </c>
      <c r="C107" s="123">
        <v>801</v>
      </c>
      <c r="D107" s="123">
        <v>11</v>
      </c>
      <c r="E107" s="123">
        <v>5</v>
      </c>
      <c r="F107" s="123">
        <v>4520000</v>
      </c>
      <c r="G107" s="123">
        <v>0</v>
      </c>
      <c r="H107" s="126"/>
      <c r="I107" s="126"/>
      <c r="J107" s="126"/>
    </row>
    <row r="108" spans="1:10" ht="25.5">
      <c r="A108" s="118"/>
      <c r="B108" s="119" t="s">
        <v>298</v>
      </c>
      <c r="C108" s="123">
        <v>801</v>
      </c>
      <c r="D108" s="123">
        <v>11</v>
      </c>
      <c r="E108" s="123">
        <v>5</v>
      </c>
      <c r="F108" s="123">
        <v>4529900</v>
      </c>
      <c r="G108" s="123">
        <v>0</v>
      </c>
      <c r="H108" s="126"/>
      <c r="I108" s="126"/>
      <c r="J108" s="126"/>
    </row>
    <row r="109" spans="1:10" ht="38.25">
      <c r="A109" s="118"/>
      <c r="B109" s="119" t="s">
        <v>211</v>
      </c>
      <c r="C109" s="123">
        <v>801</v>
      </c>
      <c r="D109" s="123">
        <v>11</v>
      </c>
      <c r="E109" s="123">
        <v>5</v>
      </c>
      <c r="F109" s="123">
        <v>4529900</v>
      </c>
      <c r="G109" s="123">
        <v>121</v>
      </c>
      <c r="H109" s="126"/>
      <c r="I109" s="126"/>
      <c r="J109" s="126"/>
    </row>
    <row r="110" spans="1:10" ht="38.25">
      <c r="A110" s="118"/>
      <c r="B110" s="119" t="s">
        <v>276</v>
      </c>
      <c r="C110" s="123">
        <v>801</v>
      </c>
      <c r="D110" s="123">
        <v>11</v>
      </c>
      <c r="E110" s="123">
        <v>5</v>
      </c>
      <c r="F110" s="123">
        <v>4529900</v>
      </c>
      <c r="G110" s="123">
        <v>244</v>
      </c>
      <c r="H110" s="126"/>
      <c r="I110" s="126"/>
      <c r="J110" s="126"/>
    </row>
    <row r="111" spans="1:10" ht="12.75">
      <c r="A111" s="118"/>
      <c r="B111" s="119" t="s">
        <v>306</v>
      </c>
      <c r="C111" s="123">
        <v>999</v>
      </c>
      <c r="D111" s="123">
        <v>99</v>
      </c>
      <c r="E111" s="123">
        <v>99</v>
      </c>
      <c r="F111" s="123">
        <v>9990000</v>
      </c>
      <c r="G111" s="123">
        <v>999</v>
      </c>
      <c r="H111" s="126"/>
      <c r="I111" s="126"/>
      <c r="J111" s="126"/>
    </row>
    <row r="112" spans="1:10" ht="12.75">
      <c r="A112" s="118"/>
      <c r="B112" s="119" t="s">
        <v>28</v>
      </c>
      <c r="C112" s="123"/>
      <c r="D112" s="123"/>
      <c r="E112" s="123"/>
      <c r="F112" s="123"/>
      <c r="G112" s="123"/>
      <c r="H112" s="126"/>
      <c r="I112" s="126"/>
      <c r="J112" s="126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3"/>
      <c r="G1" s="33"/>
      <c r="H1" s="298" t="s">
        <v>333</v>
      </c>
      <c r="I1" s="298"/>
      <c r="J1" s="298"/>
      <c r="K1" s="33"/>
    </row>
    <row r="2" spans="1:10" s="1" customFormat="1" ht="64.5" customHeight="1">
      <c r="A2" s="310" t="s">
        <v>332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s="1" customFormat="1" ht="15.75">
      <c r="A3" s="89"/>
      <c r="B3" s="89"/>
      <c r="C3" s="89"/>
      <c r="D3" s="89"/>
      <c r="E3" s="89"/>
      <c r="F3" s="89"/>
      <c r="G3" s="74"/>
      <c r="H3" s="89"/>
      <c r="I3" s="89"/>
      <c r="J3" s="74" t="s">
        <v>7</v>
      </c>
    </row>
    <row r="4" spans="1:10" s="9" customFormat="1" ht="15.75">
      <c r="A4" s="311" t="s">
        <v>12</v>
      </c>
      <c r="B4" s="311" t="s">
        <v>13</v>
      </c>
      <c r="C4" s="311" t="s">
        <v>8</v>
      </c>
      <c r="D4" s="311" t="s">
        <v>9</v>
      </c>
      <c r="E4" s="311" t="s">
        <v>10</v>
      </c>
      <c r="F4" s="311" t="s">
        <v>11</v>
      </c>
      <c r="G4" s="315" t="s">
        <v>202</v>
      </c>
      <c r="H4" s="315"/>
      <c r="I4" s="315"/>
      <c r="J4" s="66" t="s">
        <v>252</v>
      </c>
    </row>
    <row r="5" spans="1:10" s="9" customFormat="1" ht="38.25">
      <c r="A5" s="312"/>
      <c r="B5" s="312"/>
      <c r="C5" s="312"/>
      <c r="D5" s="312"/>
      <c r="E5" s="312"/>
      <c r="F5" s="312"/>
      <c r="G5" s="66" t="s">
        <v>93</v>
      </c>
      <c r="H5" s="66" t="s">
        <v>55</v>
      </c>
      <c r="I5" s="66" t="s">
        <v>94</v>
      </c>
      <c r="J5" s="21" t="s">
        <v>0</v>
      </c>
    </row>
    <row r="6" spans="1:10" s="9" customFormat="1" ht="15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75">
        <v>8</v>
      </c>
      <c r="H6" s="66">
        <v>7</v>
      </c>
      <c r="I6" s="66"/>
      <c r="J6" s="75">
        <v>8</v>
      </c>
    </row>
    <row r="7" spans="1:10" s="9" customFormat="1" ht="17.25" customHeight="1">
      <c r="A7" s="85" t="s">
        <v>331</v>
      </c>
      <c r="B7" s="68" t="s">
        <v>80</v>
      </c>
      <c r="C7" s="68" t="s">
        <v>16</v>
      </c>
      <c r="D7" s="68" t="s">
        <v>16</v>
      </c>
      <c r="E7" s="68" t="s">
        <v>42</v>
      </c>
      <c r="F7" s="68" t="s">
        <v>43</v>
      </c>
      <c r="G7" s="60">
        <f>G8</f>
        <v>2018.8</v>
      </c>
      <c r="H7" s="60">
        <f>I7-G7</f>
        <v>-437.71000000000004</v>
      </c>
      <c r="I7" s="60">
        <f>I8</f>
        <v>1581.09</v>
      </c>
      <c r="J7" s="60">
        <f>J8</f>
        <v>1584.03</v>
      </c>
    </row>
    <row r="8" spans="1:10" ht="15" customHeight="1">
      <c r="A8" s="85" t="s">
        <v>207</v>
      </c>
      <c r="B8" s="68" t="s">
        <v>80</v>
      </c>
      <c r="C8" s="68" t="s">
        <v>15</v>
      </c>
      <c r="D8" s="68" t="s">
        <v>16</v>
      </c>
      <c r="E8" s="68" t="s">
        <v>42</v>
      </c>
      <c r="F8" s="68" t="s">
        <v>43</v>
      </c>
      <c r="G8" s="60">
        <f>G13+G17+G26+G39+G43</f>
        <v>2018.8</v>
      </c>
      <c r="H8" s="25">
        <f aca="true" t="shared" si="0" ref="H8:H55">I8-G8</f>
        <v>-437.71000000000004</v>
      </c>
      <c r="I8" s="60">
        <f>I13+I17+I26+I39+I43</f>
        <v>1581.09</v>
      </c>
      <c r="J8" s="60">
        <f>J13+J17+J26+J39+J43</f>
        <v>1584.03</v>
      </c>
    </row>
    <row r="9" spans="1:10" ht="26.25" customHeight="1" hidden="1">
      <c r="A9" s="67" t="s">
        <v>198</v>
      </c>
      <c r="B9" s="68" t="s">
        <v>80</v>
      </c>
      <c r="C9" s="68" t="s">
        <v>15</v>
      </c>
      <c r="D9" s="68" t="s">
        <v>17</v>
      </c>
      <c r="E9" s="68" t="s">
        <v>42</v>
      </c>
      <c r="F9" s="68" t="s">
        <v>43</v>
      </c>
      <c r="G9" s="60">
        <f>G10</f>
        <v>0</v>
      </c>
      <c r="H9" s="25">
        <f t="shared" si="0"/>
        <v>0</v>
      </c>
      <c r="I9" s="60">
        <f aca="true" t="shared" si="1" ref="I9:J11">I10</f>
        <v>0</v>
      </c>
      <c r="J9" s="60">
        <f t="shared" si="1"/>
        <v>0</v>
      </c>
    </row>
    <row r="10" spans="1:10" ht="25.5" customHeight="1" hidden="1">
      <c r="A10" s="73" t="s">
        <v>209</v>
      </c>
      <c r="B10" s="44" t="s">
        <v>80</v>
      </c>
      <c r="C10" s="70" t="s">
        <v>15</v>
      </c>
      <c r="D10" s="70" t="s">
        <v>17</v>
      </c>
      <c r="E10" s="70" t="s">
        <v>208</v>
      </c>
      <c r="F10" s="70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3" t="s">
        <v>210</v>
      </c>
      <c r="B11" s="44" t="s">
        <v>80</v>
      </c>
      <c r="C11" s="70" t="s">
        <v>15</v>
      </c>
      <c r="D11" s="70" t="s">
        <v>17</v>
      </c>
      <c r="E11" s="70" t="s">
        <v>60</v>
      </c>
      <c r="F11" s="70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3" t="s">
        <v>211</v>
      </c>
      <c r="B12" s="44" t="s">
        <v>80</v>
      </c>
      <c r="C12" s="70" t="s">
        <v>15</v>
      </c>
      <c r="D12" s="70" t="s">
        <v>17</v>
      </c>
      <c r="E12" s="70" t="s">
        <v>60</v>
      </c>
      <c r="F12" s="70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8" t="s">
        <v>270</v>
      </c>
      <c r="B13" s="132" t="s">
        <v>80</v>
      </c>
      <c r="C13" s="132" t="s">
        <v>15</v>
      </c>
      <c r="D13" s="132" t="s">
        <v>17</v>
      </c>
      <c r="E13" s="139" t="s">
        <v>309</v>
      </c>
      <c r="F13" s="139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3" t="s">
        <v>271</v>
      </c>
      <c r="B14" s="132" t="s">
        <v>80</v>
      </c>
      <c r="C14" s="132" t="s">
        <v>15</v>
      </c>
      <c r="D14" s="132" t="s">
        <v>17</v>
      </c>
      <c r="E14" s="139" t="s">
        <v>309</v>
      </c>
      <c r="F14" s="139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3" t="s">
        <v>272</v>
      </c>
      <c r="B15" s="132" t="s">
        <v>80</v>
      </c>
      <c r="C15" s="132" t="s">
        <v>15</v>
      </c>
      <c r="D15" s="132" t="s">
        <v>17</v>
      </c>
      <c r="E15" s="139" t="s">
        <v>309</v>
      </c>
      <c r="F15" s="139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4" t="s">
        <v>211</v>
      </c>
      <c r="B16" s="132" t="s">
        <v>80</v>
      </c>
      <c r="C16" s="132" t="s">
        <v>15</v>
      </c>
      <c r="D16" s="132" t="s">
        <v>17</v>
      </c>
      <c r="E16" s="139" t="s">
        <v>309</v>
      </c>
      <c r="F16" s="139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0" t="s">
        <v>313</v>
      </c>
      <c r="B17" s="141" t="s">
        <v>80</v>
      </c>
      <c r="C17" s="141" t="s">
        <v>15</v>
      </c>
      <c r="D17" s="141" t="s">
        <v>19</v>
      </c>
      <c r="E17" s="142" t="s">
        <v>307</v>
      </c>
      <c r="F17" s="142" t="s">
        <v>43</v>
      </c>
      <c r="G17" s="60">
        <f>G20+G21+G22+G23+G24</f>
        <v>0</v>
      </c>
      <c r="H17" s="60">
        <f t="shared" si="0"/>
        <v>1177.75</v>
      </c>
      <c r="I17" s="60">
        <f>I19</f>
        <v>1177.75</v>
      </c>
      <c r="J17" s="60">
        <f>J19</f>
        <v>1179.22</v>
      </c>
    </row>
    <row r="18" spans="1:10" ht="24.75" customHeight="1" hidden="1">
      <c r="A18" s="136" t="s">
        <v>328</v>
      </c>
      <c r="B18" s="132" t="s">
        <v>80</v>
      </c>
      <c r="C18" s="132" t="s">
        <v>15</v>
      </c>
      <c r="D18" s="132" t="s">
        <v>19</v>
      </c>
      <c r="E18" s="139" t="s">
        <v>308</v>
      </c>
      <c r="F18" s="139" t="s">
        <v>43</v>
      </c>
      <c r="G18" s="25"/>
      <c r="H18" s="60">
        <f t="shared" si="0"/>
        <v>0</v>
      </c>
      <c r="I18" s="25"/>
      <c r="J18" s="25"/>
    </row>
    <row r="19" spans="1:10" ht="24.75" customHeight="1">
      <c r="A19" s="136" t="s">
        <v>328</v>
      </c>
      <c r="B19" s="132" t="s">
        <v>80</v>
      </c>
      <c r="C19" s="132" t="s">
        <v>15</v>
      </c>
      <c r="D19" s="132" t="s">
        <v>19</v>
      </c>
      <c r="E19" s="139" t="s">
        <v>308</v>
      </c>
      <c r="F19" s="139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37" t="s">
        <v>211</v>
      </c>
      <c r="B20" s="132" t="s">
        <v>80</v>
      </c>
      <c r="C20" s="132" t="s">
        <v>15</v>
      </c>
      <c r="D20" s="132" t="s">
        <v>19</v>
      </c>
      <c r="E20" s="139" t="s">
        <v>308</v>
      </c>
      <c r="F20" s="139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3" t="s">
        <v>275</v>
      </c>
      <c r="B21" s="132" t="s">
        <v>80</v>
      </c>
      <c r="C21" s="132" t="s">
        <v>15</v>
      </c>
      <c r="D21" s="132" t="s">
        <v>19</v>
      </c>
      <c r="E21" s="139" t="s">
        <v>308</v>
      </c>
      <c r="F21" s="139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3" t="s">
        <v>276</v>
      </c>
      <c r="B22" s="132" t="s">
        <v>80</v>
      </c>
      <c r="C22" s="132" t="s">
        <v>15</v>
      </c>
      <c r="D22" s="132" t="s">
        <v>19</v>
      </c>
      <c r="E22" s="139" t="s">
        <v>308</v>
      </c>
      <c r="F22" s="139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3" t="s">
        <v>277</v>
      </c>
      <c r="B23" s="132" t="s">
        <v>80</v>
      </c>
      <c r="C23" s="132" t="s">
        <v>15</v>
      </c>
      <c r="D23" s="132" t="s">
        <v>19</v>
      </c>
      <c r="E23" s="139" t="s">
        <v>312</v>
      </c>
      <c r="F23" s="139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3" t="s">
        <v>278</v>
      </c>
      <c r="B24" s="132" t="s">
        <v>80</v>
      </c>
      <c r="C24" s="132" t="s">
        <v>15</v>
      </c>
      <c r="D24" s="132" t="s">
        <v>19</v>
      </c>
      <c r="E24" s="139" t="s">
        <v>312</v>
      </c>
      <c r="F24" s="139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3"/>
      <c r="B25" s="44"/>
      <c r="C25" s="70"/>
      <c r="D25" s="70"/>
      <c r="E25" s="70"/>
      <c r="F25" s="70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7" t="s">
        <v>216</v>
      </c>
      <c r="B26" s="68" t="s">
        <v>80</v>
      </c>
      <c r="C26" s="94" t="s">
        <v>15</v>
      </c>
      <c r="D26" s="94" t="s">
        <v>19</v>
      </c>
      <c r="E26" s="94" t="s">
        <v>42</v>
      </c>
      <c r="F26" s="94" t="s">
        <v>43</v>
      </c>
      <c r="G26" s="60">
        <f>G27+G30</f>
        <v>2003.8</v>
      </c>
      <c r="H26" s="60">
        <f t="shared" si="0"/>
        <v>-2003.8</v>
      </c>
      <c r="I26" s="60">
        <f>I27+I30</f>
        <v>0</v>
      </c>
      <c r="J26" s="60">
        <f>J27+J30</f>
        <v>0</v>
      </c>
    </row>
    <row r="27" spans="1:10" ht="51">
      <c r="A27" s="73" t="s">
        <v>215</v>
      </c>
      <c r="B27" s="44" t="s">
        <v>80</v>
      </c>
      <c r="C27" s="70" t="s">
        <v>15</v>
      </c>
      <c r="D27" s="70" t="s">
        <v>19</v>
      </c>
      <c r="E27" s="70" t="s">
        <v>208</v>
      </c>
      <c r="F27" s="70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3" t="s">
        <v>214</v>
      </c>
      <c r="B28" s="44" t="s">
        <v>80</v>
      </c>
      <c r="C28" s="70" t="s">
        <v>15</v>
      </c>
      <c r="D28" s="70" t="s">
        <v>19</v>
      </c>
      <c r="E28" s="70" t="s">
        <v>60</v>
      </c>
      <c r="F28" s="70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3" t="s">
        <v>211</v>
      </c>
      <c r="B29" s="44" t="s">
        <v>80</v>
      </c>
      <c r="C29" s="70" t="s">
        <v>15</v>
      </c>
      <c r="D29" s="70" t="s">
        <v>19</v>
      </c>
      <c r="E29" s="70" t="s">
        <v>60</v>
      </c>
      <c r="F29" s="70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3" t="s">
        <v>41</v>
      </c>
      <c r="B30" s="68" t="s">
        <v>80</v>
      </c>
      <c r="C30" s="94" t="s">
        <v>15</v>
      </c>
      <c r="D30" s="94" t="s">
        <v>19</v>
      </c>
      <c r="E30" s="94" t="s">
        <v>58</v>
      </c>
      <c r="F30" s="94" t="s">
        <v>43</v>
      </c>
      <c r="G30" s="60">
        <f>G32+G33+G34+G35+G38</f>
        <v>1276.8</v>
      </c>
      <c r="H30" s="60">
        <f t="shared" si="0"/>
        <v>-1276.8</v>
      </c>
      <c r="I30" s="60">
        <f>I32+I33+I34+I35+I38</f>
        <v>0</v>
      </c>
      <c r="J30" s="60">
        <f>J32+J33+J34+J35+J38</f>
        <v>0</v>
      </c>
    </row>
    <row r="31" spans="1:10" ht="28.5" customHeight="1" hidden="1">
      <c r="A31" s="73" t="s">
        <v>112</v>
      </c>
      <c r="B31" s="44" t="s">
        <v>80</v>
      </c>
      <c r="C31" s="70" t="s">
        <v>15</v>
      </c>
      <c r="D31" s="70" t="s">
        <v>19</v>
      </c>
      <c r="E31" s="70" t="s">
        <v>58</v>
      </c>
      <c r="F31" s="70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3" t="s">
        <v>211</v>
      </c>
      <c r="B32" s="44" t="s">
        <v>80</v>
      </c>
      <c r="C32" s="70" t="s">
        <v>15</v>
      </c>
      <c r="D32" s="70" t="s">
        <v>19</v>
      </c>
      <c r="E32" s="70" t="s">
        <v>58</v>
      </c>
      <c r="F32" s="70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3" t="s">
        <v>144</v>
      </c>
      <c r="B33" s="44" t="s">
        <v>80</v>
      </c>
      <c r="C33" s="70" t="s">
        <v>15</v>
      </c>
      <c r="D33" s="70" t="s">
        <v>19</v>
      </c>
      <c r="E33" s="70" t="s">
        <v>58</v>
      </c>
      <c r="F33" s="70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3" t="s">
        <v>212</v>
      </c>
      <c r="B34" s="44" t="s">
        <v>80</v>
      </c>
      <c r="C34" s="70" t="s">
        <v>15</v>
      </c>
      <c r="D34" s="70" t="s">
        <v>19</v>
      </c>
      <c r="E34" s="70" t="s">
        <v>58</v>
      </c>
      <c r="F34" s="70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3" t="s">
        <v>145</v>
      </c>
      <c r="B35" s="44" t="s">
        <v>80</v>
      </c>
      <c r="C35" s="70" t="s">
        <v>15</v>
      </c>
      <c r="D35" s="70" t="s">
        <v>19</v>
      </c>
      <c r="E35" s="70" t="s">
        <v>58</v>
      </c>
      <c r="F35" s="70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3" t="s">
        <v>213</v>
      </c>
      <c r="B36" s="44" t="s">
        <v>80</v>
      </c>
      <c r="C36" s="70" t="s">
        <v>15</v>
      </c>
      <c r="D36" s="70" t="s">
        <v>19</v>
      </c>
      <c r="E36" s="70" t="s">
        <v>58</v>
      </c>
      <c r="F36" s="70" t="s">
        <v>140</v>
      </c>
      <c r="G36" s="60">
        <f>G37</f>
        <v>360.89</v>
      </c>
      <c r="H36" s="25">
        <f t="shared" si="0"/>
        <v>50.920000000000016</v>
      </c>
      <c r="I36" s="95">
        <f>I37</f>
        <v>411.81</v>
      </c>
      <c r="J36" s="95">
        <f>J37</f>
        <v>436.51</v>
      </c>
    </row>
    <row r="37" spans="1:10" ht="12.75" hidden="1">
      <c r="A37" s="73" t="s">
        <v>134</v>
      </c>
      <c r="B37" s="44" t="s">
        <v>80</v>
      </c>
      <c r="C37" s="70" t="s">
        <v>15</v>
      </c>
      <c r="D37" s="70" t="s">
        <v>17</v>
      </c>
      <c r="E37" s="70" t="s">
        <v>60</v>
      </c>
      <c r="F37" s="70" t="s">
        <v>132</v>
      </c>
      <c r="G37" s="25">
        <v>360.89</v>
      </c>
      <c r="H37" s="25">
        <f t="shared" si="0"/>
        <v>50.920000000000016</v>
      </c>
      <c r="I37" s="71">
        <v>411.81</v>
      </c>
      <c r="J37" s="25">
        <v>436.51</v>
      </c>
    </row>
    <row r="38" spans="1:10" ht="25.5">
      <c r="A38" s="73" t="s">
        <v>213</v>
      </c>
      <c r="B38" s="44" t="s">
        <v>80</v>
      </c>
      <c r="C38" s="70" t="s">
        <v>15</v>
      </c>
      <c r="D38" s="70" t="s">
        <v>19</v>
      </c>
      <c r="E38" s="70" t="s">
        <v>58</v>
      </c>
      <c r="F38" s="70" t="s">
        <v>140</v>
      </c>
      <c r="G38" s="25">
        <v>14.64</v>
      </c>
      <c r="H38" s="25">
        <f t="shared" si="0"/>
        <v>-14.64</v>
      </c>
      <c r="I38" s="71">
        <v>0</v>
      </c>
      <c r="J38" s="25">
        <v>0</v>
      </c>
    </row>
    <row r="39" spans="1:10" ht="12.75">
      <c r="A39" s="14" t="s">
        <v>270</v>
      </c>
      <c r="B39" s="141" t="s">
        <v>80</v>
      </c>
      <c r="C39" s="97" t="s">
        <v>15</v>
      </c>
      <c r="D39" s="97" t="s">
        <v>16</v>
      </c>
      <c r="E39" s="97" t="s">
        <v>42</v>
      </c>
      <c r="F39" s="94" t="s">
        <v>43</v>
      </c>
      <c r="G39" s="25">
        <f>G40</f>
        <v>0</v>
      </c>
      <c r="H39" s="25">
        <f t="shared" si="0"/>
        <v>15</v>
      </c>
      <c r="I39" s="71">
        <f aca="true" t="shared" si="3" ref="I39:J41">I40</f>
        <v>15</v>
      </c>
      <c r="J39" s="71">
        <f t="shared" si="3"/>
        <v>15</v>
      </c>
    </row>
    <row r="40" spans="1:10" ht="25.5">
      <c r="A40" s="143" t="s">
        <v>271</v>
      </c>
      <c r="B40" s="132" t="s">
        <v>80</v>
      </c>
      <c r="C40" s="138" t="s">
        <v>15</v>
      </c>
      <c r="D40" s="138" t="s">
        <v>126</v>
      </c>
      <c r="E40" s="138" t="s">
        <v>280</v>
      </c>
      <c r="F40" s="70" t="s">
        <v>43</v>
      </c>
      <c r="G40" s="25">
        <f>G41</f>
        <v>0</v>
      </c>
      <c r="H40" s="25">
        <f t="shared" si="0"/>
        <v>15</v>
      </c>
      <c r="I40" s="71">
        <f t="shared" si="3"/>
        <v>15</v>
      </c>
      <c r="J40" s="71">
        <f t="shared" si="3"/>
        <v>15</v>
      </c>
    </row>
    <row r="41" spans="1:10" ht="25.5">
      <c r="A41" s="144" t="s">
        <v>45</v>
      </c>
      <c r="B41" s="132" t="s">
        <v>80</v>
      </c>
      <c r="C41" s="138" t="s">
        <v>15</v>
      </c>
      <c r="D41" s="138" t="s">
        <v>126</v>
      </c>
      <c r="E41" s="138" t="s">
        <v>280</v>
      </c>
      <c r="F41" s="70" t="s">
        <v>43</v>
      </c>
      <c r="G41" s="25">
        <f>G42</f>
        <v>0</v>
      </c>
      <c r="H41" s="25">
        <f t="shared" si="0"/>
        <v>15</v>
      </c>
      <c r="I41" s="71">
        <f t="shared" si="3"/>
        <v>15</v>
      </c>
      <c r="J41" s="71">
        <f t="shared" si="3"/>
        <v>15</v>
      </c>
    </row>
    <row r="42" spans="1:10" ht="12.75">
      <c r="A42" s="73" t="s">
        <v>217</v>
      </c>
      <c r="B42" s="132" t="s">
        <v>80</v>
      </c>
      <c r="C42" s="138" t="s">
        <v>15</v>
      </c>
      <c r="D42" s="138" t="s">
        <v>126</v>
      </c>
      <c r="E42" s="138" t="s">
        <v>280</v>
      </c>
      <c r="F42" s="70" t="s">
        <v>143</v>
      </c>
      <c r="G42" s="25">
        <v>0</v>
      </c>
      <c r="H42" s="25">
        <f t="shared" si="0"/>
        <v>15</v>
      </c>
      <c r="I42" s="71">
        <v>15</v>
      </c>
      <c r="J42" s="71">
        <v>15</v>
      </c>
    </row>
    <row r="43" spans="1:10" ht="12.75">
      <c r="A43" s="83" t="s">
        <v>219</v>
      </c>
      <c r="B43" s="68" t="s">
        <v>80</v>
      </c>
      <c r="C43" s="94" t="s">
        <v>15</v>
      </c>
      <c r="D43" s="94" t="s">
        <v>126</v>
      </c>
      <c r="E43" s="94" t="s">
        <v>42</v>
      </c>
      <c r="F43" s="94" t="s">
        <v>43</v>
      </c>
      <c r="G43" s="60">
        <f>G44</f>
        <v>15</v>
      </c>
      <c r="H43" s="60">
        <f t="shared" si="0"/>
        <v>-15</v>
      </c>
      <c r="I43" s="95">
        <f aca="true" t="shared" si="4" ref="I43:J45">I44</f>
        <v>0</v>
      </c>
      <c r="J43" s="95">
        <f t="shared" si="4"/>
        <v>0</v>
      </c>
    </row>
    <row r="44" spans="1:10" ht="12.75">
      <c r="A44" s="73" t="s">
        <v>103</v>
      </c>
      <c r="B44" s="44" t="s">
        <v>80</v>
      </c>
      <c r="C44" s="70" t="s">
        <v>15</v>
      </c>
      <c r="D44" s="70" t="s">
        <v>126</v>
      </c>
      <c r="E44" s="70" t="s">
        <v>218</v>
      </c>
      <c r="F44" s="70" t="s">
        <v>43</v>
      </c>
      <c r="G44" s="25">
        <f>G45</f>
        <v>15</v>
      </c>
      <c r="H44" s="25">
        <f t="shared" si="0"/>
        <v>-15</v>
      </c>
      <c r="I44" s="71">
        <f t="shared" si="4"/>
        <v>0</v>
      </c>
      <c r="J44" s="71">
        <f t="shared" si="4"/>
        <v>0</v>
      </c>
    </row>
    <row r="45" spans="1:10" ht="25.5">
      <c r="A45" s="73" t="s">
        <v>45</v>
      </c>
      <c r="B45" s="44" t="s">
        <v>80</v>
      </c>
      <c r="C45" s="70" t="s">
        <v>15</v>
      </c>
      <c r="D45" s="70" t="s">
        <v>126</v>
      </c>
      <c r="E45" s="70" t="s">
        <v>102</v>
      </c>
      <c r="F45" s="70" t="s">
        <v>43</v>
      </c>
      <c r="G45" s="25">
        <f>G46</f>
        <v>15</v>
      </c>
      <c r="H45" s="25">
        <f t="shared" si="0"/>
        <v>-15</v>
      </c>
      <c r="I45" s="71">
        <f t="shared" si="4"/>
        <v>0</v>
      </c>
      <c r="J45" s="25">
        <f t="shared" si="4"/>
        <v>0</v>
      </c>
    </row>
    <row r="46" spans="1:10" ht="12.75">
      <c r="A46" s="73" t="s">
        <v>217</v>
      </c>
      <c r="B46" s="44" t="s">
        <v>80</v>
      </c>
      <c r="C46" s="70" t="s">
        <v>15</v>
      </c>
      <c r="D46" s="70" t="s">
        <v>126</v>
      </c>
      <c r="E46" s="70" t="s">
        <v>102</v>
      </c>
      <c r="F46" s="70" t="s">
        <v>143</v>
      </c>
      <c r="G46" s="25">
        <v>15</v>
      </c>
      <c r="H46" s="25">
        <f t="shared" si="0"/>
        <v>-15</v>
      </c>
      <c r="I46" s="71">
        <v>0</v>
      </c>
      <c r="J46" s="25">
        <v>0</v>
      </c>
    </row>
    <row r="47" spans="1:10" ht="12.75">
      <c r="A47" s="14" t="s">
        <v>270</v>
      </c>
      <c r="B47" s="141" t="s">
        <v>80</v>
      </c>
      <c r="C47" s="97" t="s">
        <v>17</v>
      </c>
      <c r="D47" s="97" t="s">
        <v>16</v>
      </c>
      <c r="E47" s="97" t="s">
        <v>315</v>
      </c>
      <c r="F47" s="97" t="s">
        <v>43</v>
      </c>
      <c r="G47" s="60">
        <f>G48</f>
        <v>0</v>
      </c>
      <c r="H47" s="60">
        <f t="shared" si="0"/>
        <v>60.6</v>
      </c>
      <c r="I47" s="95">
        <f>I48</f>
        <v>60.6</v>
      </c>
      <c r="J47" s="95">
        <f>J48</f>
        <v>60.6</v>
      </c>
    </row>
    <row r="48" spans="1:10" ht="12.75">
      <c r="A48" s="145" t="s">
        <v>57</v>
      </c>
      <c r="B48" s="132" t="s">
        <v>80</v>
      </c>
      <c r="C48" s="138" t="s">
        <v>17</v>
      </c>
      <c r="D48" s="138" t="s">
        <v>18</v>
      </c>
      <c r="E48" s="138" t="s">
        <v>258</v>
      </c>
      <c r="F48" s="138" t="s">
        <v>43</v>
      </c>
      <c r="G48" s="25">
        <f>G49</f>
        <v>0</v>
      </c>
      <c r="H48" s="25">
        <f t="shared" si="0"/>
        <v>60.6</v>
      </c>
      <c r="I48" s="71">
        <f>I49</f>
        <v>60.6</v>
      </c>
      <c r="J48" s="71">
        <f>J49</f>
        <v>60.6</v>
      </c>
    </row>
    <row r="49" spans="1:10" ht="38.25">
      <c r="A49" s="144" t="s">
        <v>61</v>
      </c>
      <c r="B49" s="132" t="s">
        <v>80</v>
      </c>
      <c r="C49" s="138" t="s">
        <v>17</v>
      </c>
      <c r="D49" s="138" t="s">
        <v>18</v>
      </c>
      <c r="E49" s="138" t="s">
        <v>314</v>
      </c>
      <c r="F49" s="138" t="s">
        <v>43</v>
      </c>
      <c r="G49" s="25">
        <f>G50+G51</f>
        <v>0</v>
      </c>
      <c r="H49" s="25">
        <f t="shared" si="0"/>
        <v>60.6</v>
      </c>
      <c r="I49" s="71">
        <f>I50+I51</f>
        <v>60.6</v>
      </c>
      <c r="J49" s="71">
        <f>J50+J51</f>
        <v>60.6</v>
      </c>
    </row>
    <row r="50" spans="1:10" ht="38.25">
      <c r="A50" s="134" t="s">
        <v>211</v>
      </c>
      <c r="B50" s="132" t="s">
        <v>80</v>
      </c>
      <c r="C50" s="138" t="s">
        <v>17</v>
      </c>
      <c r="D50" s="138" t="s">
        <v>18</v>
      </c>
      <c r="E50" s="138" t="s">
        <v>314</v>
      </c>
      <c r="F50" s="138" t="s">
        <v>132</v>
      </c>
      <c r="G50" s="25">
        <v>0</v>
      </c>
      <c r="H50" s="25">
        <f t="shared" si="0"/>
        <v>58.2</v>
      </c>
      <c r="I50" s="71">
        <v>58.2</v>
      </c>
      <c r="J50" s="71">
        <v>58.2</v>
      </c>
    </row>
    <row r="51" spans="1:10" ht="38.25">
      <c r="A51" s="73" t="s">
        <v>276</v>
      </c>
      <c r="B51" s="132" t="s">
        <v>80</v>
      </c>
      <c r="C51" s="138" t="s">
        <v>17</v>
      </c>
      <c r="D51" s="138" t="s">
        <v>18</v>
      </c>
      <c r="E51" s="138" t="s">
        <v>314</v>
      </c>
      <c r="F51" s="138" t="s">
        <v>133</v>
      </c>
      <c r="G51" s="25">
        <v>0</v>
      </c>
      <c r="H51" s="25">
        <f t="shared" si="0"/>
        <v>2.4</v>
      </c>
      <c r="I51" s="71">
        <v>2.4</v>
      </c>
      <c r="J51" s="71">
        <v>2.4</v>
      </c>
    </row>
    <row r="52" spans="1:10" ht="12.75">
      <c r="A52" s="67" t="s">
        <v>220</v>
      </c>
      <c r="B52" s="68" t="s">
        <v>80</v>
      </c>
      <c r="C52" s="94" t="s">
        <v>17</v>
      </c>
      <c r="D52" s="94" t="s">
        <v>16</v>
      </c>
      <c r="E52" s="94" t="s">
        <v>42</v>
      </c>
      <c r="F52" s="94" t="s">
        <v>43</v>
      </c>
      <c r="G52" s="60">
        <f>G53</f>
        <v>54.400000000000006</v>
      </c>
      <c r="H52" s="60">
        <f t="shared" si="0"/>
        <v>-54.400000000000006</v>
      </c>
      <c r="I52" s="60">
        <f>I53</f>
        <v>0</v>
      </c>
      <c r="J52" s="60">
        <f>J53</f>
        <v>0</v>
      </c>
    </row>
    <row r="53" spans="1:10" ht="16.5" customHeight="1">
      <c r="A53" s="69" t="s">
        <v>57</v>
      </c>
      <c r="B53" s="44" t="s">
        <v>80</v>
      </c>
      <c r="C53" s="70" t="s">
        <v>17</v>
      </c>
      <c r="D53" s="70" t="s">
        <v>18</v>
      </c>
      <c r="E53" s="70" t="s">
        <v>316</v>
      </c>
      <c r="F53" s="70" t="s">
        <v>43</v>
      </c>
      <c r="G53" s="25">
        <f>G54</f>
        <v>54.400000000000006</v>
      </c>
      <c r="H53" s="25">
        <f t="shared" si="0"/>
        <v>-54.400000000000006</v>
      </c>
      <c r="I53" s="71">
        <f>I54</f>
        <v>0</v>
      </c>
      <c r="J53" s="71">
        <f>J54</f>
        <v>0</v>
      </c>
    </row>
    <row r="54" spans="1:10" ht="25.5" customHeight="1">
      <c r="A54" s="88" t="s">
        <v>61</v>
      </c>
      <c r="B54" s="44" t="s">
        <v>80</v>
      </c>
      <c r="C54" s="70" t="s">
        <v>17</v>
      </c>
      <c r="D54" s="70" t="s">
        <v>18</v>
      </c>
      <c r="E54" s="70" t="s">
        <v>317</v>
      </c>
      <c r="F54" s="70" t="s">
        <v>43</v>
      </c>
      <c r="G54" s="25">
        <f>G58+G59</f>
        <v>54.400000000000006</v>
      </c>
      <c r="H54" s="25">
        <f t="shared" si="0"/>
        <v>-54.400000000000006</v>
      </c>
      <c r="I54" s="71">
        <f>I58+I59</f>
        <v>0</v>
      </c>
      <c r="J54" s="25">
        <f>J58+J59</f>
        <v>0</v>
      </c>
    </row>
    <row r="55" spans="1:10" ht="24" customHeight="1" hidden="1">
      <c r="A55" s="83" t="s">
        <v>70</v>
      </c>
      <c r="B55" s="44" t="s">
        <v>80</v>
      </c>
      <c r="C55" s="70" t="s">
        <v>19</v>
      </c>
      <c r="D55" s="70" t="s">
        <v>56</v>
      </c>
      <c r="E55" s="70" t="s">
        <v>42</v>
      </c>
      <c r="F55" s="70" t="s">
        <v>43</v>
      </c>
      <c r="G55" s="25">
        <v>11.08</v>
      </c>
      <c r="H55" s="25">
        <f t="shared" si="0"/>
        <v>3.4000000000000004</v>
      </c>
      <c r="I55" s="71">
        <f>12.08+2.4</f>
        <v>14.48</v>
      </c>
      <c r="J55" s="25">
        <v>14.58</v>
      </c>
    </row>
    <row r="56" spans="1:10" ht="24" customHeight="1" hidden="1">
      <c r="A56" s="73" t="s">
        <v>113</v>
      </c>
      <c r="B56" s="44" t="s">
        <v>80</v>
      </c>
      <c r="C56" s="70" t="s">
        <v>19</v>
      </c>
      <c r="D56" s="70" t="s">
        <v>56</v>
      </c>
      <c r="E56" s="70" t="s">
        <v>101</v>
      </c>
      <c r="F56" s="70" t="s">
        <v>43</v>
      </c>
      <c r="G56" s="25"/>
      <c r="H56" s="25"/>
      <c r="I56" s="71"/>
      <c r="J56" s="25"/>
    </row>
    <row r="57" spans="1:10" ht="25.5" hidden="1">
      <c r="A57" s="73" t="s">
        <v>112</v>
      </c>
      <c r="B57" s="44" t="s">
        <v>80</v>
      </c>
      <c r="C57" s="70" t="s">
        <v>19</v>
      </c>
      <c r="D57" s="70" t="s">
        <v>56</v>
      </c>
      <c r="E57" s="70" t="s">
        <v>101</v>
      </c>
      <c r="F57" s="70" t="s">
        <v>59</v>
      </c>
      <c r="G57" s="60">
        <f>G58</f>
        <v>52.2</v>
      </c>
      <c r="H57" s="60">
        <f aca="true" t="shared" si="5" ref="H57:H69">I57-G57</f>
        <v>-52.2</v>
      </c>
      <c r="I57" s="60">
        <f>I58</f>
        <v>0</v>
      </c>
      <c r="J57" s="60">
        <f>J58</f>
        <v>0</v>
      </c>
    </row>
    <row r="58" spans="1:10" ht="38.25">
      <c r="A58" s="73" t="s">
        <v>211</v>
      </c>
      <c r="B58" s="44" t="s">
        <v>80</v>
      </c>
      <c r="C58" s="70" t="s">
        <v>17</v>
      </c>
      <c r="D58" s="70" t="s">
        <v>18</v>
      </c>
      <c r="E58" s="70" t="s">
        <v>317</v>
      </c>
      <c r="F58" s="70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3" t="s">
        <v>212</v>
      </c>
      <c r="B59" s="44" t="s">
        <v>80</v>
      </c>
      <c r="C59" s="70" t="s">
        <v>17</v>
      </c>
      <c r="D59" s="70" t="s">
        <v>18</v>
      </c>
      <c r="E59" s="70" t="s">
        <v>317</v>
      </c>
      <c r="F59" s="70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3" t="s">
        <v>135</v>
      </c>
      <c r="B60" s="44" t="s">
        <v>80</v>
      </c>
      <c r="C60" s="70" t="s">
        <v>20</v>
      </c>
      <c r="D60" s="70" t="s">
        <v>20</v>
      </c>
      <c r="E60" s="70" t="s">
        <v>90</v>
      </c>
      <c r="F60" s="70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3" t="s">
        <v>225</v>
      </c>
      <c r="B61" s="68" t="s">
        <v>80</v>
      </c>
      <c r="C61" s="94" t="s">
        <v>19</v>
      </c>
      <c r="D61" s="94" t="s">
        <v>16</v>
      </c>
      <c r="E61" s="94" t="s">
        <v>42</v>
      </c>
      <c r="F61" s="94" t="s">
        <v>43</v>
      </c>
      <c r="G61" s="60">
        <f>G62</f>
        <v>477.8</v>
      </c>
      <c r="H61" s="60">
        <f t="shared" si="5"/>
        <v>-477.8</v>
      </c>
      <c r="I61" s="60">
        <f aca="true" t="shared" si="6" ref="I61:J64">I62</f>
        <v>0</v>
      </c>
      <c r="J61" s="60">
        <f t="shared" si="6"/>
        <v>0</v>
      </c>
    </row>
    <row r="62" spans="1:10" ht="12.75">
      <c r="A62" s="73" t="s">
        <v>197</v>
      </c>
      <c r="B62" s="44" t="s">
        <v>80</v>
      </c>
      <c r="C62" s="70" t="s">
        <v>19</v>
      </c>
      <c r="D62" s="70" t="s">
        <v>196</v>
      </c>
      <c r="E62" s="70" t="s">
        <v>42</v>
      </c>
      <c r="F62" s="70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3" t="s">
        <v>224</v>
      </c>
      <c r="B63" s="44" t="s">
        <v>80</v>
      </c>
      <c r="C63" s="70" t="s">
        <v>19</v>
      </c>
      <c r="D63" s="70" t="s">
        <v>196</v>
      </c>
      <c r="E63" s="70" t="s">
        <v>223</v>
      </c>
      <c r="F63" s="70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3" t="s">
        <v>222</v>
      </c>
      <c r="B64" s="44" t="s">
        <v>80</v>
      </c>
      <c r="C64" s="70" t="s">
        <v>19</v>
      </c>
      <c r="D64" s="70" t="s">
        <v>196</v>
      </c>
      <c r="E64" s="70" t="s">
        <v>221</v>
      </c>
      <c r="F64" s="70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3" t="s">
        <v>212</v>
      </c>
      <c r="B65" s="44" t="s">
        <v>80</v>
      </c>
      <c r="C65" s="70" t="s">
        <v>19</v>
      </c>
      <c r="D65" s="70" t="s">
        <v>196</v>
      </c>
      <c r="E65" s="70" t="s">
        <v>221</v>
      </c>
      <c r="F65" s="70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5" t="s">
        <v>63</v>
      </c>
      <c r="B66" s="68" t="s">
        <v>80</v>
      </c>
      <c r="C66" s="68" t="s">
        <v>23</v>
      </c>
      <c r="D66" s="68" t="s">
        <v>16</v>
      </c>
      <c r="E66" s="68" t="s">
        <v>42</v>
      </c>
      <c r="F66" s="68" t="s">
        <v>43</v>
      </c>
      <c r="G66" s="60">
        <f>G67+G72+G76</f>
        <v>524.72</v>
      </c>
      <c r="H66" s="60">
        <f t="shared" si="5"/>
        <v>-51.5</v>
      </c>
      <c r="I66" s="60">
        <f>I67+I72+I76</f>
        <v>473.22</v>
      </c>
      <c r="J66" s="60">
        <f>J67+J72+J76</f>
        <v>473.22</v>
      </c>
    </row>
    <row r="67" spans="1:10" ht="12.75">
      <c r="A67" s="108" t="s">
        <v>230</v>
      </c>
      <c r="B67" s="44" t="s">
        <v>80</v>
      </c>
      <c r="C67" s="44" t="s">
        <v>23</v>
      </c>
      <c r="D67" s="44" t="s">
        <v>17</v>
      </c>
      <c r="E67" s="44" t="s">
        <v>42</v>
      </c>
      <c r="F67" s="44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8" t="s">
        <v>228</v>
      </c>
      <c r="B68" s="44" t="s">
        <v>80</v>
      </c>
      <c r="C68" s="44" t="s">
        <v>23</v>
      </c>
      <c r="D68" s="44" t="s">
        <v>17</v>
      </c>
      <c r="E68" s="44" t="s">
        <v>229</v>
      </c>
      <c r="F68" s="44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8" t="s">
        <v>227</v>
      </c>
      <c r="B69" s="44" t="s">
        <v>80</v>
      </c>
      <c r="C69" s="44" t="s">
        <v>23</v>
      </c>
      <c r="D69" s="44" t="s">
        <v>17</v>
      </c>
      <c r="E69" s="44" t="s">
        <v>91</v>
      </c>
      <c r="F69" s="44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3" t="s">
        <v>211</v>
      </c>
      <c r="B70" s="44" t="s">
        <v>80</v>
      </c>
      <c r="C70" s="44" t="s">
        <v>23</v>
      </c>
      <c r="D70" s="44" t="s">
        <v>17</v>
      </c>
      <c r="E70" s="44" t="s">
        <v>91</v>
      </c>
      <c r="F70" s="44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3" t="s">
        <v>212</v>
      </c>
      <c r="B71" s="44" t="s">
        <v>80</v>
      </c>
      <c r="C71" s="44" t="s">
        <v>23</v>
      </c>
      <c r="D71" s="44" t="s">
        <v>17</v>
      </c>
      <c r="E71" s="44" t="s">
        <v>91</v>
      </c>
      <c r="F71" s="44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5" t="s">
        <v>313</v>
      </c>
      <c r="B72" s="132" t="s">
        <v>80</v>
      </c>
      <c r="C72" s="138" t="s">
        <v>23</v>
      </c>
      <c r="D72" s="138" t="s">
        <v>18</v>
      </c>
      <c r="E72" s="138" t="s">
        <v>307</v>
      </c>
      <c r="F72" s="138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6" t="s">
        <v>293</v>
      </c>
      <c r="B73" s="132" t="s">
        <v>80</v>
      </c>
      <c r="C73" s="138" t="s">
        <v>23</v>
      </c>
      <c r="D73" s="138" t="s">
        <v>18</v>
      </c>
      <c r="E73" s="138" t="s">
        <v>318</v>
      </c>
      <c r="F73" s="138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6" t="s">
        <v>294</v>
      </c>
      <c r="B74" s="132" t="s">
        <v>80</v>
      </c>
      <c r="C74" s="138" t="s">
        <v>23</v>
      </c>
      <c r="D74" s="138" t="s">
        <v>18</v>
      </c>
      <c r="E74" s="138" t="s">
        <v>318</v>
      </c>
      <c r="F74" s="138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3" t="s">
        <v>295</v>
      </c>
      <c r="B75" s="132" t="s">
        <v>80</v>
      </c>
      <c r="C75" s="138" t="s">
        <v>23</v>
      </c>
      <c r="D75" s="138" t="s">
        <v>18</v>
      </c>
      <c r="E75" s="138" t="s">
        <v>318</v>
      </c>
      <c r="F75" s="138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3" t="s">
        <v>128</v>
      </c>
      <c r="B76" s="44" t="s">
        <v>80</v>
      </c>
      <c r="C76" s="70" t="s">
        <v>23</v>
      </c>
      <c r="D76" s="70" t="s">
        <v>18</v>
      </c>
      <c r="E76" s="70" t="s">
        <v>42</v>
      </c>
      <c r="F76" s="70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3" t="s">
        <v>128</v>
      </c>
      <c r="B77" s="44" t="s">
        <v>80</v>
      </c>
      <c r="C77" s="70" t="s">
        <v>23</v>
      </c>
      <c r="D77" s="70" t="s">
        <v>18</v>
      </c>
      <c r="E77" s="70" t="s">
        <v>226</v>
      </c>
      <c r="F77" s="70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3" t="s">
        <v>244</v>
      </c>
      <c r="B78" s="44" t="s">
        <v>80</v>
      </c>
      <c r="C78" s="70" t="s">
        <v>23</v>
      </c>
      <c r="D78" s="70" t="s">
        <v>18</v>
      </c>
      <c r="E78" s="70" t="s">
        <v>129</v>
      </c>
      <c r="F78" s="70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3" t="s">
        <v>212</v>
      </c>
      <c r="B79" s="44" t="s">
        <v>80</v>
      </c>
      <c r="C79" s="70" t="s">
        <v>23</v>
      </c>
      <c r="D79" s="70" t="s">
        <v>18</v>
      </c>
      <c r="E79" s="70" t="s">
        <v>129</v>
      </c>
      <c r="F79" s="70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3" t="s">
        <v>234</v>
      </c>
      <c r="B80" s="68" t="s">
        <v>80</v>
      </c>
      <c r="C80" s="94" t="s">
        <v>20</v>
      </c>
      <c r="D80" s="94" t="s">
        <v>16</v>
      </c>
      <c r="E80" s="94" t="s">
        <v>42</v>
      </c>
      <c r="F80" s="94" t="s">
        <v>43</v>
      </c>
      <c r="G80" s="60">
        <f>G86+G81</f>
        <v>89.2</v>
      </c>
      <c r="H80" s="60">
        <f t="shared" si="7"/>
        <v>0</v>
      </c>
      <c r="I80" s="60">
        <f>I86+I81</f>
        <v>89.2</v>
      </c>
      <c r="J80" s="60">
        <f>J86+J81</f>
        <v>89.2</v>
      </c>
    </row>
    <row r="81" spans="1:10" ht="38.25">
      <c r="A81" s="135" t="s">
        <v>313</v>
      </c>
      <c r="B81" s="132" t="s">
        <v>80</v>
      </c>
      <c r="C81" s="138" t="s">
        <v>20</v>
      </c>
      <c r="D81" s="138" t="s">
        <v>16</v>
      </c>
      <c r="E81" s="138" t="s">
        <v>307</v>
      </c>
      <c r="F81" s="138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6" t="s">
        <v>321</v>
      </c>
      <c r="B82" s="132" t="s">
        <v>80</v>
      </c>
      <c r="C82" s="138" t="s">
        <v>20</v>
      </c>
      <c r="D82" s="138" t="s">
        <v>20</v>
      </c>
      <c r="E82" s="138" t="s">
        <v>319</v>
      </c>
      <c r="F82" s="138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4" t="s">
        <v>322</v>
      </c>
      <c r="B83" s="132" t="s">
        <v>80</v>
      </c>
      <c r="C83" s="138" t="s">
        <v>20</v>
      </c>
      <c r="D83" s="138" t="s">
        <v>20</v>
      </c>
      <c r="E83" s="138" t="s">
        <v>320</v>
      </c>
      <c r="F83" s="138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4" t="s">
        <v>211</v>
      </c>
      <c r="B84" s="132" t="s">
        <v>80</v>
      </c>
      <c r="C84" s="138" t="s">
        <v>20</v>
      </c>
      <c r="D84" s="138" t="s">
        <v>20</v>
      </c>
      <c r="E84" s="138" t="s">
        <v>320</v>
      </c>
      <c r="F84" s="138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3" t="s">
        <v>276</v>
      </c>
      <c r="B85" s="132" t="s">
        <v>80</v>
      </c>
      <c r="C85" s="138" t="s">
        <v>20</v>
      </c>
      <c r="D85" s="138" t="s">
        <v>20</v>
      </c>
      <c r="E85" s="138" t="s">
        <v>320</v>
      </c>
      <c r="F85" s="138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3" t="s">
        <v>46</v>
      </c>
      <c r="B86" s="44" t="s">
        <v>80</v>
      </c>
      <c r="C86" s="70" t="s">
        <v>20</v>
      </c>
      <c r="D86" s="70" t="s">
        <v>20</v>
      </c>
      <c r="E86" s="70" t="s">
        <v>42</v>
      </c>
      <c r="F86" s="70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3" t="s">
        <v>233</v>
      </c>
      <c r="B87" s="44" t="s">
        <v>80</v>
      </c>
      <c r="C87" s="70" t="s">
        <v>20</v>
      </c>
      <c r="D87" s="70" t="s">
        <v>20</v>
      </c>
      <c r="E87" s="70" t="s">
        <v>232</v>
      </c>
      <c r="F87" s="70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3" t="s">
        <v>231</v>
      </c>
      <c r="B88" s="44" t="s">
        <v>80</v>
      </c>
      <c r="C88" s="70" t="s">
        <v>20</v>
      </c>
      <c r="D88" s="70" t="s">
        <v>20</v>
      </c>
      <c r="E88" s="70" t="s">
        <v>90</v>
      </c>
      <c r="F88" s="70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3" t="s">
        <v>211</v>
      </c>
      <c r="B89" s="44" t="s">
        <v>80</v>
      </c>
      <c r="C89" s="70" t="s">
        <v>20</v>
      </c>
      <c r="D89" s="70" t="s">
        <v>20</v>
      </c>
      <c r="E89" s="70" t="s">
        <v>90</v>
      </c>
      <c r="F89" s="70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3" t="s">
        <v>212</v>
      </c>
      <c r="B90" s="44" t="s">
        <v>80</v>
      </c>
      <c r="C90" s="70" t="s">
        <v>20</v>
      </c>
      <c r="D90" s="70" t="s">
        <v>20</v>
      </c>
      <c r="E90" s="70" t="s">
        <v>90</v>
      </c>
      <c r="F90" s="70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5" t="s">
        <v>237</v>
      </c>
      <c r="B91" s="68" t="s">
        <v>80</v>
      </c>
      <c r="C91" s="68" t="s">
        <v>24</v>
      </c>
      <c r="D91" s="68" t="s">
        <v>16</v>
      </c>
      <c r="E91" s="68" t="s">
        <v>42</v>
      </c>
      <c r="F91" s="68" t="s">
        <v>43</v>
      </c>
      <c r="G91" s="60">
        <f>G93+G104+G111</f>
        <v>242.19000000000003</v>
      </c>
      <c r="H91" s="60">
        <f t="shared" si="7"/>
        <v>112.60999999999999</v>
      </c>
      <c r="I91" s="60">
        <f>I93+I104+I111</f>
        <v>354.8</v>
      </c>
      <c r="J91" s="60">
        <f>J93+J104+J111</f>
        <v>273.88</v>
      </c>
    </row>
    <row r="92" spans="1:10" ht="12.75" hidden="1">
      <c r="A92" s="73" t="s">
        <v>236</v>
      </c>
      <c r="B92" s="44" t="s">
        <v>80</v>
      </c>
      <c r="C92" s="70" t="s">
        <v>24</v>
      </c>
      <c r="D92" s="70" t="s">
        <v>16</v>
      </c>
      <c r="E92" s="70" t="s">
        <v>42</v>
      </c>
      <c r="F92" s="70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3" t="s">
        <v>48</v>
      </c>
      <c r="B93" s="68" t="s">
        <v>80</v>
      </c>
      <c r="C93" s="94" t="s">
        <v>24</v>
      </c>
      <c r="D93" s="94" t="s">
        <v>15</v>
      </c>
      <c r="E93" s="94" t="s">
        <v>42</v>
      </c>
      <c r="F93" s="94" t="s">
        <v>43</v>
      </c>
      <c r="G93" s="60">
        <f>G99+G94</f>
        <v>178.27</v>
      </c>
      <c r="H93" s="60">
        <f t="shared" si="7"/>
        <v>176.53</v>
      </c>
      <c r="I93" s="60">
        <f>I99+I94</f>
        <v>354.8</v>
      </c>
      <c r="J93" s="60">
        <f>J99+J94</f>
        <v>273.88</v>
      </c>
    </row>
    <row r="94" spans="1:10" ht="38.25">
      <c r="A94" s="135" t="s">
        <v>313</v>
      </c>
      <c r="B94" s="132" t="s">
        <v>80</v>
      </c>
      <c r="C94" s="132" t="s">
        <v>24</v>
      </c>
      <c r="D94" s="132" t="s">
        <v>15</v>
      </c>
      <c r="E94" s="44" t="s">
        <v>307</v>
      </c>
      <c r="F94" s="44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6" t="s">
        <v>324</v>
      </c>
      <c r="B95" s="132" t="s">
        <v>80</v>
      </c>
      <c r="C95" s="132" t="s">
        <v>24</v>
      </c>
      <c r="D95" s="132" t="s">
        <v>15</v>
      </c>
      <c r="E95" s="44" t="s">
        <v>319</v>
      </c>
      <c r="F95" s="44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4" t="s">
        <v>325</v>
      </c>
      <c r="B96" s="132" t="s">
        <v>80</v>
      </c>
      <c r="C96" s="132" t="s">
        <v>24</v>
      </c>
      <c r="D96" s="132" t="s">
        <v>15</v>
      </c>
      <c r="E96" s="44" t="s">
        <v>323</v>
      </c>
      <c r="F96" s="44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3" t="s">
        <v>276</v>
      </c>
      <c r="B97" s="132" t="s">
        <v>80</v>
      </c>
      <c r="C97" s="132" t="s">
        <v>24</v>
      </c>
      <c r="D97" s="132" t="s">
        <v>15</v>
      </c>
      <c r="E97" s="44" t="s">
        <v>323</v>
      </c>
      <c r="F97" s="44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8" t="s">
        <v>245</v>
      </c>
      <c r="B98" s="44" t="s">
        <v>80</v>
      </c>
      <c r="C98" s="44" t="s">
        <v>24</v>
      </c>
      <c r="D98" s="44" t="s">
        <v>15</v>
      </c>
      <c r="E98" s="44" t="s">
        <v>323</v>
      </c>
      <c r="F98" s="44" t="s">
        <v>246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3" t="s">
        <v>49</v>
      </c>
      <c r="B99" s="44" t="s">
        <v>80</v>
      </c>
      <c r="C99" s="70" t="s">
        <v>24</v>
      </c>
      <c r="D99" s="70" t="s">
        <v>15</v>
      </c>
      <c r="E99" s="70" t="s">
        <v>235</v>
      </c>
      <c r="F99" s="70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3" t="s">
        <v>47</v>
      </c>
      <c r="B100" s="44" t="s">
        <v>80</v>
      </c>
      <c r="C100" s="70" t="s">
        <v>24</v>
      </c>
      <c r="D100" s="70" t="s">
        <v>15</v>
      </c>
      <c r="E100" s="70" t="s">
        <v>64</v>
      </c>
      <c r="F100" s="70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3" t="s">
        <v>211</v>
      </c>
      <c r="B101" s="44" t="s">
        <v>80</v>
      </c>
      <c r="C101" s="70" t="s">
        <v>24</v>
      </c>
      <c r="D101" s="70" t="s">
        <v>15</v>
      </c>
      <c r="E101" s="70" t="s">
        <v>64</v>
      </c>
      <c r="F101" s="70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3" t="s">
        <v>212</v>
      </c>
      <c r="B102" s="44" t="s">
        <v>80</v>
      </c>
      <c r="C102" s="70" t="s">
        <v>24</v>
      </c>
      <c r="D102" s="70" t="s">
        <v>15</v>
      </c>
      <c r="E102" s="70" t="s">
        <v>64</v>
      </c>
      <c r="F102" s="70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8" t="s">
        <v>245</v>
      </c>
      <c r="B103" s="44" t="s">
        <v>80</v>
      </c>
      <c r="C103" s="44" t="s">
        <v>24</v>
      </c>
      <c r="D103" s="44" t="s">
        <v>15</v>
      </c>
      <c r="E103" s="44" t="s">
        <v>64</v>
      </c>
      <c r="F103" s="44" t="s">
        <v>246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3" t="s">
        <v>48</v>
      </c>
      <c r="B104" s="68" t="s">
        <v>80</v>
      </c>
      <c r="C104" s="94" t="s">
        <v>24</v>
      </c>
      <c r="D104" s="94" t="s">
        <v>15</v>
      </c>
      <c r="E104" s="94" t="s">
        <v>42</v>
      </c>
      <c r="F104" s="94" t="s">
        <v>43</v>
      </c>
      <c r="G104" s="60">
        <f>G105</f>
        <v>6.18</v>
      </c>
      <c r="H104" s="60">
        <f t="shared" si="7"/>
        <v>-6.18</v>
      </c>
      <c r="I104" s="60">
        <f>I105</f>
        <v>0</v>
      </c>
      <c r="J104" s="60">
        <f>J105</f>
        <v>0</v>
      </c>
    </row>
    <row r="105" spans="1:10" ht="12.75">
      <c r="A105" s="109" t="s">
        <v>240</v>
      </c>
      <c r="B105" s="68" t="s">
        <v>80</v>
      </c>
      <c r="C105" s="94" t="s">
        <v>24</v>
      </c>
      <c r="D105" s="94" t="s">
        <v>15</v>
      </c>
      <c r="E105" s="97" t="s">
        <v>239</v>
      </c>
      <c r="F105" s="97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3" t="s">
        <v>47</v>
      </c>
      <c r="B106" s="44" t="s">
        <v>80</v>
      </c>
      <c r="C106" s="70" t="s">
        <v>24</v>
      </c>
      <c r="D106" s="70" t="s">
        <v>15</v>
      </c>
      <c r="E106" s="70" t="s">
        <v>130</v>
      </c>
      <c r="F106" s="70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3" t="s">
        <v>211</v>
      </c>
      <c r="B107" s="44" t="s">
        <v>80</v>
      </c>
      <c r="C107" s="70" t="s">
        <v>24</v>
      </c>
      <c r="D107" s="70" t="s">
        <v>15</v>
      </c>
      <c r="E107" s="70" t="s">
        <v>130</v>
      </c>
      <c r="F107" s="70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3" t="s">
        <v>212</v>
      </c>
      <c r="B108" s="44" t="s">
        <v>80</v>
      </c>
      <c r="C108" s="70" t="s">
        <v>24</v>
      </c>
      <c r="D108" s="70" t="s">
        <v>15</v>
      </c>
      <c r="E108" s="70" t="s">
        <v>130</v>
      </c>
      <c r="F108" s="70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3"/>
      <c r="B109" s="44"/>
      <c r="C109" s="70"/>
      <c r="D109" s="70"/>
      <c r="E109" s="84"/>
      <c r="F109" s="84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8"/>
      <c r="B110" s="44"/>
      <c r="C110" s="44"/>
      <c r="D110" s="44"/>
      <c r="E110" s="44"/>
      <c r="F110" s="44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09" t="s">
        <v>27</v>
      </c>
      <c r="B111" s="68" t="s">
        <v>80</v>
      </c>
      <c r="C111" s="94" t="s">
        <v>24</v>
      </c>
      <c r="D111" s="94" t="s">
        <v>15</v>
      </c>
      <c r="E111" s="97" t="s">
        <v>42</v>
      </c>
      <c r="F111" s="97" t="s">
        <v>43</v>
      </c>
      <c r="G111" s="60">
        <f>G113</f>
        <v>57.74</v>
      </c>
      <c r="H111" s="60">
        <f>H113</f>
        <v>-57.74</v>
      </c>
      <c r="I111" s="60">
        <f>I113</f>
        <v>0</v>
      </c>
      <c r="J111" s="60">
        <f>J113</f>
        <v>0</v>
      </c>
      <c r="K111" s="104"/>
    </row>
    <row r="112" spans="1:10" ht="12.75" hidden="1">
      <c r="A112" s="109" t="s">
        <v>240</v>
      </c>
      <c r="B112" s="68" t="s">
        <v>80</v>
      </c>
      <c r="C112" s="94" t="s">
        <v>24</v>
      </c>
      <c r="D112" s="94" t="s">
        <v>15</v>
      </c>
      <c r="E112" s="97" t="s">
        <v>239</v>
      </c>
      <c r="F112" s="97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3" t="s">
        <v>50</v>
      </c>
      <c r="B113" s="68" t="s">
        <v>80</v>
      </c>
      <c r="C113" s="94" t="s">
        <v>24</v>
      </c>
      <c r="D113" s="94" t="s">
        <v>15</v>
      </c>
      <c r="E113" s="97" t="s">
        <v>238</v>
      </c>
      <c r="F113" s="97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3" t="s">
        <v>47</v>
      </c>
      <c r="B114" s="44" t="s">
        <v>80</v>
      </c>
      <c r="C114" s="70" t="s">
        <v>24</v>
      </c>
      <c r="D114" s="70" t="s">
        <v>15</v>
      </c>
      <c r="E114" s="70" t="s">
        <v>65</v>
      </c>
      <c r="F114" s="70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4"/>
    </row>
    <row r="115" spans="1:10" ht="38.25" hidden="1">
      <c r="A115" s="73" t="s">
        <v>211</v>
      </c>
      <c r="B115" s="44" t="s">
        <v>80</v>
      </c>
      <c r="C115" s="70" t="s">
        <v>24</v>
      </c>
      <c r="D115" s="70" t="s">
        <v>15</v>
      </c>
      <c r="E115" s="70" t="s">
        <v>65</v>
      </c>
      <c r="F115" s="70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3" t="s">
        <v>212</v>
      </c>
      <c r="B116" s="44" t="s">
        <v>80</v>
      </c>
      <c r="C116" s="70" t="s">
        <v>24</v>
      </c>
      <c r="D116" s="70" t="s">
        <v>15</v>
      </c>
      <c r="E116" s="70" t="s">
        <v>65</v>
      </c>
      <c r="F116" s="70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8" t="s">
        <v>245</v>
      </c>
      <c r="B117" s="44" t="s">
        <v>80</v>
      </c>
      <c r="C117" s="44" t="s">
        <v>24</v>
      </c>
      <c r="D117" s="44" t="s">
        <v>15</v>
      </c>
      <c r="E117" s="44" t="s">
        <v>65</v>
      </c>
      <c r="F117" s="44" t="s">
        <v>246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3" t="s">
        <v>127</v>
      </c>
      <c r="B118" s="68" t="s">
        <v>80</v>
      </c>
      <c r="C118" s="94" t="s">
        <v>126</v>
      </c>
      <c r="D118" s="94" t="s">
        <v>16</v>
      </c>
      <c r="E118" s="94" t="s">
        <v>42</v>
      </c>
      <c r="F118" s="94" t="s">
        <v>43</v>
      </c>
      <c r="G118" s="60">
        <f>G119</f>
        <v>769.69</v>
      </c>
      <c r="H118" s="60">
        <f t="shared" si="7"/>
        <v>-178.62</v>
      </c>
      <c r="I118" s="60">
        <f>I119</f>
        <v>591.07</v>
      </c>
      <c r="J118" s="60">
        <f>J119</f>
        <v>591.07</v>
      </c>
    </row>
    <row r="119" spans="1:10" ht="24" customHeight="1">
      <c r="A119" s="73" t="s">
        <v>201</v>
      </c>
      <c r="B119" s="44" t="s">
        <v>80</v>
      </c>
      <c r="C119" s="70" t="s">
        <v>126</v>
      </c>
      <c r="D119" s="70" t="s">
        <v>23</v>
      </c>
      <c r="E119" s="70" t="s">
        <v>42</v>
      </c>
      <c r="F119" s="70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5" t="s">
        <v>313</v>
      </c>
      <c r="B120" s="132" t="s">
        <v>80</v>
      </c>
      <c r="C120" s="138" t="s">
        <v>126</v>
      </c>
      <c r="D120" s="138" t="s">
        <v>23</v>
      </c>
      <c r="E120" s="84" t="s">
        <v>307</v>
      </c>
      <c r="F120" s="138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6" t="s">
        <v>324</v>
      </c>
      <c r="B121" s="132" t="s">
        <v>80</v>
      </c>
      <c r="C121" s="138" t="s">
        <v>126</v>
      </c>
      <c r="D121" s="138" t="s">
        <v>23</v>
      </c>
      <c r="E121" s="84" t="s">
        <v>319</v>
      </c>
      <c r="F121" s="138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6" t="s">
        <v>327</v>
      </c>
      <c r="B122" s="132" t="s">
        <v>80</v>
      </c>
      <c r="C122" s="138" t="s">
        <v>126</v>
      </c>
      <c r="D122" s="138" t="s">
        <v>23</v>
      </c>
      <c r="E122" s="84" t="s">
        <v>326</v>
      </c>
      <c r="F122" s="138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4" t="s">
        <v>211</v>
      </c>
      <c r="B123" s="132" t="s">
        <v>80</v>
      </c>
      <c r="C123" s="138" t="s">
        <v>126</v>
      </c>
      <c r="D123" s="138" t="s">
        <v>23</v>
      </c>
      <c r="E123" s="84" t="s">
        <v>326</v>
      </c>
      <c r="F123" s="138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3" t="s">
        <v>243</v>
      </c>
      <c r="B124" s="44" t="s">
        <v>80</v>
      </c>
      <c r="C124" s="70" t="s">
        <v>126</v>
      </c>
      <c r="D124" s="70" t="s">
        <v>23</v>
      </c>
      <c r="E124" s="70" t="s">
        <v>242</v>
      </c>
      <c r="F124" s="70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3" t="s">
        <v>47</v>
      </c>
      <c r="B125" s="44" t="s">
        <v>80</v>
      </c>
      <c r="C125" s="70" t="s">
        <v>126</v>
      </c>
      <c r="D125" s="70" t="s">
        <v>23</v>
      </c>
      <c r="E125" s="70" t="s">
        <v>241</v>
      </c>
      <c r="F125" s="70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3" t="s">
        <v>211</v>
      </c>
      <c r="B126" s="44" t="s">
        <v>80</v>
      </c>
      <c r="C126" s="70" t="s">
        <v>126</v>
      </c>
      <c r="D126" s="70" t="s">
        <v>23</v>
      </c>
      <c r="E126" s="70" t="s">
        <v>241</v>
      </c>
      <c r="F126" s="70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3" t="s">
        <v>167</v>
      </c>
      <c r="B127" s="44"/>
      <c r="C127" s="70"/>
      <c r="D127" s="70"/>
      <c r="E127" s="84"/>
      <c r="F127" s="84"/>
      <c r="G127" s="60">
        <f>G8+G52+G61+G66+G80+G91+G118</f>
        <v>4176.8</v>
      </c>
      <c r="H127" s="60">
        <f t="shared" si="7"/>
        <v>-1026.8200000000002</v>
      </c>
      <c r="I127" s="60">
        <f>I8+I52+I61+I66+I80+I91+I118+I47</f>
        <v>3149.98</v>
      </c>
      <c r="J127" s="60">
        <f>J8+J52+J61+J66+J80+J91+J118+J47</f>
        <v>3072</v>
      </c>
    </row>
    <row r="128" spans="1:10" ht="12.75">
      <c r="A128" s="73" t="s">
        <v>156</v>
      </c>
      <c r="B128" s="44" t="s">
        <v>157</v>
      </c>
      <c r="C128" s="70" t="s">
        <v>158</v>
      </c>
      <c r="D128" s="70" t="s">
        <v>158</v>
      </c>
      <c r="E128" s="84" t="s">
        <v>159</v>
      </c>
      <c r="F128" s="84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1" t="s">
        <v>28</v>
      </c>
      <c r="B129" s="68"/>
      <c r="C129" s="68"/>
      <c r="D129" s="68"/>
      <c r="E129" s="68"/>
      <c r="F129" s="68"/>
      <c r="G129" s="60">
        <f>G127+G128</f>
        <v>4283.900000000001</v>
      </c>
      <c r="H129" s="60">
        <f>I129-G129</f>
        <v>-1053.1500000000005</v>
      </c>
      <c r="I129" s="60">
        <f>I127+I128</f>
        <v>3230.75</v>
      </c>
      <c r="J129" s="60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3"/>
      <c r="G1" s="33"/>
      <c r="H1" s="33"/>
      <c r="I1" s="33"/>
      <c r="J1" s="33"/>
      <c r="K1" s="298" t="s">
        <v>256</v>
      </c>
      <c r="L1" s="298"/>
      <c r="M1" s="298"/>
      <c r="N1" s="33"/>
    </row>
    <row r="2" spans="1:13" s="1" customFormat="1" ht="64.5" customHeight="1">
      <c r="A2" s="310" t="s">
        <v>254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s="1" customFormat="1" ht="15.75">
      <c r="A3" s="89"/>
      <c r="B3" s="89"/>
      <c r="C3" s="89"/>
      <c r="D3" s="89"/>
      <c r="E3" s="89"/>
      <c r="F3" s="89"/>
      <c r="G3" s="76"/>
      <c r="H3" s="76"/>
      <c r="I3" s="74" t="s">
        <v>7</v>
      </c>
      <c r="J3" s="74"/>
      <c r="K3" s="89"/>
      <c r="L3" s="89"/>
      <c r="M3" s="74" t="s">
        <v>7</v>
      </c>
    </row>
    <row r="4" spans="1:13" s="9" customFormat="1" ht="15.75">
      <c r="A4" s="311" t="s">
        <v>12</v>
      </c>
      <c r="B4" s="311" t="s">
        <v>13</v>
      </c>
      <c r="C4" s="311" t="s">
        <v>8</v>
      </c>
      <c r="D4" s="311" t="s">
        <v>9</v>
      </c>
      <c r="E4" s="311" t="s">
        <v>10</v>
      </c>
      <c r="F4" s="311" t="s">
        <v>11</v>
      </c>
      <c r="G4" s="313" t="s">
        <v>137</v>
      </c>
      <c r="H4" s="330"/>
      <c r="I4" s="331"/>
      <c r="J4" s="315" t="s">
        <v>202</v>
      </c>
      <c r="K4" s="315"/>
      <c r="L4" s="315"/>
      <c r="M4" s="66" t="s">
        <v>252</v>
      </c>
    </row>
    <row r="5" spans="1:13" s="9" customFormat="1" ht="51">
      <c r="A5" s="312"/>
      <c r="B5" s="312"/>
      <c r="C5" s="312"/>
      <c r="D5" s="312"/>
      <c r="E5" s="312"/>
      <c r="F5" s="312"/>
      <c r="G5" s="66" t="s">
        <v>93</v>
      </c>
      <c r="H5" s="66" t="s">
        <v>97</v>
      </c>
      <c r="I5" s="21" t="s">
        <v>96</v>
      </c>
      <c r="J5" s="66" t="s">
        <v>93</v>
      </c>
      <c r="K5" s="66" t="s">
        <v>55</v>
      </c>
      <c r="L5" s="66" t="s">
        <v>94</v>
      </c>
      <c r="M5" s="21" t="s">
        <v>0</v>
      </c>
    </row>
    <row r="6" spans="1:13" s="9" customFormat="1" ht="15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6">
        <v>8</v>
      </c>
      <c r="I6" s="75">
        <v>9</v>
      </c>
      <c r="J6" s="75">
        <v>8</v>
      </c>
      <c r="K6" s="66">
        <v>7</v>
      </c>
      <c r="L6" s="66"/>
      <c r="M6" s="75">
        <v>8</v>
      </c>
    </row>
    <row r="7" spans="1:13" ht="15" customHeight="1">
      <c r="A7" s="85" t="s">
        <v>207</v>
      </c>
      <c r="B7" s="68" t="s">
        <v>80</v>
      </c>
      <c r="C7" s="68" t="s">
        <v>15</v>
      </c>
      <c r="D7" s="68" t="s">
        <v>16</v>
      </c>
      <c r="E7" s="68" t="s">
        <v>42</v>
      </c>
      <c r="F7" s="68" t="s">
        <v>43</v>
      </c>
      <c r="G7" s="60">
        <f>G13+G24+G30</f>
        <v>2359.85</v>
      </c>
      <c r="H7" s="60">
        <f aca="true" t="shared" si="0" ref="H7:H70">I7-G7</f>
        <v>176.07000000000016</v>
      </c>
      <c r="I7" s="60">
        <f>I13+I24+I30+I27</f>
        <v>2535.92</v>
      </c>
      <c r="J7" s="60">
        <f>J8+J12+J28</f>
        <v>2018.8</v>
      </c>
      <c r="K7" s="60">
        <f aca="true" t="shared" si="1" ref="K7:K35">L7-J7</f>
        <v>-4.529999999999745</v>
      </c>
      <c r="L7" s="60">
        <f>L8+L12+L28</f>
        <v>2014.2700000000002</v>
      </c>
      <c r="M7" s="60">
        <f>M8+M12+M28</f>
        <v>2014.2700000000002</v>
      </c>
    </row>
    <row r="8" spans="1:13" ht="26.25" customHeight="1" hidden="1">
      <c r="A8" s="67" t="s">
        <v>198</v>
      </c>
      <c r="B8" s="68" t="s">
        <v>80</v>
      </c>
      <c r="C8" s="68" t="s">
        <v>15</v>
      </c>
      <c r="D8" s="68" t="s">
        <v>17</v>
      </c>
      <c r="E8" s="68" t="s">
        <v>42</v>
      </c>
      <c r="F8" s="68" t="s">
        <v>43</v>
      </c>
      <c r="G8" s="60">
        <f>G9+G13+G30</f>
        <v>1998.96</v>
      </c>
      <c r="H8" s="60">
        <f>I8-G8</f>
        <v>15.310000000000173</v>
      </c>
      <c r="I8" s="60">
        <f>I9+I13+I30</f>
        <v>2014.2700000000002</v>
      </c>
      <c r="J8" s="60">
        <f>J9</f>
        <v>0</v>
      </c>
      <c r="K8" s="60">
        <f t="shared" si="1"/>
        <v>0</v>
      </c>
      <c r="L8" s="60">
        <f aca="true" t="shared" si="2" ref="L8:M10">L9</f>
        <v>0</v>
      </c>
      <c r="M8" s="60">
        <f t="shared" si="2"/>
        <v>0</v>
      </c>
    </row>
    <row r="9" spans="1:13" ht="25.5" customHeight="1" hidden="1">
      <c r="A9" s="73" t="s">
        <v>209</v>
      </c>
      <c r="B9" s="44" t="s">
        <v>80</v>
      </c>
      <c r="C9" s="70" t="s">
        <v>15</v>
      </c>
      <c r="D9" s="70" t="s">
        <v>17</v>
      </c>
      <c r="E9" s="70" t="s">
        <v>208</v>
      </c>
      <c r="F9" s="70" t="s">
        <v>43</v>
      </c>
      <c r="G9" s="60">
        <f>G10</f>
        <v>0</v>
      </c>
      <c r="H9" s="60">
        <f>I9-G9</f>
        <v>0</v>
      </c>
      <c r="I9" s="60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3" t="s">
        <v>210</v>
      </c>
      <c r="B10" s="44" t="s">
        <v>80</v>
      </c>
      <c r="C10" s="70" t="s">
        <v>15</v>
      </c>
      <c r="D10" s="70" t="s">
        <v>17</v>
      </c>
      <c r="E10" s="70" t="s">
        <v>60</v>
      </c>
      <c r="F10" s="70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3" t="s">
        <v>211</v>
      </c>
      <c r="B11" s="44" t="s">
        <v>80</v>
      </c>
      <c r="C11" s="70" t="s">
        <v>15</v>
      </c>
      <c r="D11" s="70" t="s">
        <v>17</v>
      </c>
      <c r="E11" s="70" t="s">
        <v>60</v>
      </c>
      <c r="F11" s="70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7" t="s">
        <v>216</v>
      </c>
      <c r="B12" s="68" t="s">
        <v>80</v>
      </c>
      <c r="C12" s="94" t="s">
        <v>15</v>
      </c>
      <c r="D12" s="94" t="s">
        <v>17</v>
      </c>
      <c r="E12" s="94" t="s">
        <v>42</v>
      </c>
      <c r="F12" s="94" t="s">
        <v>43</v>
      </c>
      <c r="G12" s="25">
        <v>0</v>
      </c>
      <c r="H12" s="25">
        <f>I12-G12</f>
        <v>0</v>
      </c>
      <c r="I12" s="25">
        <v>0</v>
      </c>
      <c r="J12" s="60">
        <f>J16+J19</f>
        <v>2003.8</v>
      </c>
      <c r="K12" s="60">
        <f t="shared" si="1"/>
        <v>-4.529999999999745</v>
      </c>
      <c r="L12" s="60">
        <f>L16+L19</f>
        <v>1999.2700000000002</v>
      </c>
      <c r="M12" s="60">
        <f>M16+M19</f>
        <v>1999.2700000000002</v>
      </c>
    </row>
    <row r="13" spans="1:13" ht="42.75" customHeight="1">
      <c r="A13" s="67" t="s">
        <v>257</v>
      </c>
      <c r="B13" s="68"/>
      <c r="C13" s="94"/>
      <c r="D13" s="94"/>
      <c r="E13" s="94" t="s">
        <v>258</v>
      </c>
      <c r="F13" s="94"/>
      <c r="G13" s="60">
        <f>G14+G17</f>
        <v>1983.96</v>
      </c>
      <c r="H13" s="60">
        <f t="shared" si="0"/>
        <v>20.310000000000173</v>
      </c>
      <c r="I13" s="60">
        <f>I14+I17</f>
        <v>2004.2700000000002</v>
      </c>
      <c r="J13" s="60"/>
      <c r="K13" s="60"/>
      <c r="L13" s="60"/>
      <c r="M13" s="60"/>
    </row>
    <row r="14" spans="1:13" ht="42.75" customHeight="1">
      <c r="A14" s="67" t="s">
        <v>259</v>
      </c>
      <c r="B14" s="68"/>
      <c r="C14" s="94"/>
      <c r="D14" s="94"/>
      <c r="E14" s="94" t="s">
        <v>260</v>
      </c>
      <c r="F14" s="94"/>
      <c r="G14" s="25">
        <f>G15</f>
        <v>727</v>
      </c>
      <c r="H14" s="25">
        <f t="shared" si="0"/>
        <v>31.480000000000018</v>
      </c>
      <c r="I14" s="25">
        <f>I15</f>
        <v>758.48</v>
      </c>
      <c r="J14" s="60"/>
      <c r="K14" s="60"/>
      <c r="L14" s="60"/>
      <c r="M14" s="60"/>
    </row>
    <row r="15" spans="1:13" ht="42.75" customHeight="1">
      <c r="A15" s="67"/>
      <c r="B15" s="68"/>
      <c r="C15" s="94"/>
      <c r="D15" s="94"/>
      <c r="E15" s="94"/>
      <c r="F15" s="94"/>
      <c r="G15" s="25">
        <f>G16</f>
        <v>727</v>
      </c>
      <c r="H15" s="25">
        <f t="shared" si="0"/>
        <v>31.480000000000018</v>
      </c>
      <c r="I15" s="25">
        <f>I16</f>
        <v>758.48</v>
      </c>
      <c r="J15" s="60"/>
      <c r="K15" s="60"/>
      <c r="L15" s="60"/>
      <c r="M15" s="60"/>
    </row>
    <row r="16" spans="1:13" ht="51">
      <c r="A16" s="73" t="s">
        <v>215</v>
      </c>
      <c r="B16" s="44" t="s">
        <v>80</v>
      </c>
      <c r="C16" s="70" t="s">
        <v>15</v>
      </c>
      <c r="D16" s="70" t="s">
        <v>19</v>
      </c>
      <c r="E16" s="70" t="s">
        <v>208</v>
      </c>
      <c r="F16" s="70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3" t="s">
        <v>214</v>
      </c>
      <c r="B17" s="44" t="s">
        <v>80</v>
      </c>
      <c r="C17" s="70" t="s">
        <v>15</v>
      </c>
      <c r="D17" s="70" t="s">
        <v>19</v>
      </c>
      <c r="E17" s="70" t="s">
        <v>60</v>
      </c>
      <c r="F17" s="70" t="s">
        <v>43</v>
      </c>
      <c r="G17" s="60">
        <f>G19+G20+G21+G22+G23</f>
        <v>1256.96</v>
      </c>
      <c r="H17" s="60">
        <f t="shared" si="0"/>
        <v>-11.169999999999845</v>
      </c>
      <c r="I17" s="60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3" t="s">
        <v>211</v>
      </c>
      <c r="B18" s="44" t="s">
        <v>80</v>
      </c>
      <c r="C18" s="70" t="s">
        <v>15</v>
      </c>
      <c r="D18" s="70" t="s">
        <v>19</v>
      </c>
      <c r="E18" s="70" t="s">
        <v>60</v>
      </c>
      <c r="F18" s="70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3" t="s">
        <v>41</v>
      </c>
      <c r="B19" s="68" t="s">
        <v>80</v>
      </c>
      <c r="C19" s="94" t="s">
        <v>15</v>
      </c>
      <c r="D19" s="94" t="s">
        <v>19</v>
      </c>
      <c r="E19" s="94" t="s">
        <v>58</v>
      </c>
      <c r="F19" s="94" t="s">
        <v>43</v>
      </c>
      <c r="G19" s="25">
        <v>972.15</v>
      </c>
      <c r="H19" s="25">
        <f t="shared" si="0"/>
        <v>8.690000000000055</v>
      </c>
      <c r="I19" s="25">
        <v>980.84</v>
      </c>
      <c r="J19" s="60">
        <f>J21+J22+J23+J24+J27</f>
        <v>1276.8</v>
      </c>
      <c r="K19" s="60">
        <f t="shared" si="1"/>
        <v>-36.00999999999976</v>
      </c>
      <c r="L19" s="60">
        <f>L21+L22+L23+L24+L27</f>
        <v>1240.7900000000002</v>
      </c>
      <c r="M19" s="60">
        <f>M21+M22+M23+M24+M27</f>
        <v>1240.7900000000002</v>
      </c>
    </row>
    <row r="20" spans="1:13" ht="28.5" customHeight="1" hidden="1">
      <c r="A20" s="73" t="s">
        <v>112</v>
      </c>
      <c r="B20" s="44" t="s">
        <v>80</v>
      </c>
      <c r="C20" s="70" t="s">
        <v>15</v>
      </c>
      <c r="D20" s="70" t="s">
        <v>19</v>
      </c>
      <c r="E20" s="70" t="s">
        <v>58</v>
      </c>
      <c r="F20" s="70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3" t="s">
        <v>211</v>
      </c>
      <c r="B21" s="44" t="s">
        <v>80</v>
      </c>
      <c r="C21" s="70" t="s">
        <v>15</v>
      </c>
      <c r="D21" s="70" t="s">
        <v>19</v>
      </c>
      <c r="E21" s="70" t="s">
        <v>58</v>
      </c>
      <c r="F21" s="70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3" t="s">
        <v>144</v>
      </c>
      <c r="B22" s="44" t="s">
        <v>80</v>
      </c>
      <c r="C22" s="70" t="s">
        <v>15</v>
      </c>
      <c r="D22" s="70" t="s">
        <v>19</v>
      </c>
      <c r="E22" s="70" t="s">
        <v>58</v>
      </c>
      <c r="F22" s="70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3" t="s">
        <v>212</v>
      </c>
      <c r="B23" s="44" t="s">
        <v>80</v>
      </c>
      <c r="C23" s="70" t="s">
        <v>15</v>
      </c>
      <c r="D23" s="70" t="s">
        <v>19</v>
      </c>
      <c r="E23" s="70" t="s">
        <v>58</v>
      </c>
      <c r="F23" s="70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3" t="s">
        <v>145</v>
      </c>
      <c r="B24" s="44" t="s">
        <v>80</v>
      </c>
      <c r="C24" s="70" t="s">
        <v>15</v>
      </c>
      <c r="D24" s="70" t="s">
        <v>19</v>
      </c>
      <c r="E24" s="70" t="s">
        <v>58</v>
      </c>
      <c r="F24" s="70" t="s">
        <v>141</v>
      </c>
      <c r="G24" s="60">
        <f>G25</f>
        <v>360.89</v>
      </c>
      <c r="H24" s="60">
        <f t="shared" si="0"/>
        <v>150.76</v>
      </c>
      <c r="I24" s="60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3" t="s">
        <v>213</v>
      </c>
      <c r="B25" s="44" t="s">
        <v>80</v>
      </c>
      <c r="C25" s="70" t="s">
        <v>15</v>
      </c>
      <c r="D25" s="70" t="s">
        <v>19</v>
      </c>
      <c r="E25" s="70" t="s">
        <v>58</v>
      </c>
      <c r="F25" s="70" t="s">
        <v>140</v>
      </c>
      <c r="G25" s="25">
        <f>G26</f>
        <v>360.89</v>
      </c>
      <c r="H25" s="60">
        <f t="shared" si="0"/>
        <v>150.76</v>
      </c>
      <c r="I25" s="25">
        <f>I26</f>
        <v>511.65</v>
      </c>
      <c r="J25" s="60">
        <f>J26</f>
        <v>360.89</v>
      </c>
      <c r="K25" s="25">
        <f t="shared" si="1"/>
        <v>50.920000000000016</v>
      </c>
      <c r="L25" s="95">
        <f>L26</f>
        <v>411.81</v>
      </c>
      <c r="M25" s="95">
        <f>M26</f>
        <v>436.51</v>
      </c>
    </row>
    <row r="26" spans="1:13" ht="12.75" hidden="1">
      <c r="A26" s="73" t="s">
        <v>134</v>
      </c>
      <c r="B26" s="44" t="s">
        <v>80</v>
      </c>
      <c r="C26" s="70" t="s">
        <v>15</v>
      </c>
      <c r="D26" s="70" t="s">
        <v>17</v>
      </c>
      <c r="E26" s="70" t="s">
        <v>60</v>
      </c>
      <c r="F26" s="70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1">
        <v>411.81</v>
      </c>
      <c r="M26" s="25">
        <v>436.51</v>
      </c>
    </row>
    <row r="27" spans="1:13" ht="25.5">
      <c r="A27" s="73" t="s">
        <v>213</v>
      </c>
      <c r="B27" s="44" t="s">
        <v>80</v>
      </c>
      <c r="C27" s="70" t="s">
        <v>15</v>
      </c>
      <c r="D27" s="70" t="s">
        <v>19</v>
      </c>
      <c r="E27" s="70" t="s">
        <v>58</v>
      </c>
      <c r="F27" s="70" t="s">
        <v>140</v>
      </c>
      <c r="G27" s="60"/>
      <c r="H27" s="60">
        <f t="shared" si="0"/>
        <v>10</v>
      </c>
      <c r="I27" s="60">
        <f>I28+I29</f>
        <v>10</v>
      </c>
      <c r="J27" s="25">
        <v>14.64</v>
      </c>
      <c r="K27" s="25">
        <f t="shared" si="1"/>
        <v>0</v>
      </c>
      <c r="L27" s="71">
        <v>14.64</v>
      </c>
      <c r="M27" s="25">
        <v>14.64</v>
      </c>
    </row>
    <row r="28" spans="1:13" ht="12.75">
      <c r="A28" s="83" t="s">
        <v>219</v>
      </c>
      <c r="B28" s="68" t="s">
        <v>80</v>
      </c>
      <c r="C28" s="94" t="s">
        <v>15</v>
      </c>
      <c r="D28" s="94" t="s">
        <v>126</v>
      </c>
      <c r="E28" s="94" t="s">
        <v>42</v>
      </c>
      <c r="F28" s="94" t="s">
        <v>43</v>
      </c>
      <c r="G28" s="25"/>
      <c r="H28" s="25">
        <f t="shared" si="0"/>
        <v>5</v>
      </c>
      <c r="I28" s="25">
        <v>5</v>
      </c>
      <c r="J28" s="60">
        <f>J29</f>
        <v>15</v>
      </c>
      <c r="K28" s="60">
        <f t="shared" si="1"/>
        <v>0</v>
      </c>
      <c r="L28" s="95">
        <f aca="true" t="shared" si="3" ref="L28:M30">L29</f>
        <v>15</v>
      </c>
      <c r="M28" s="95">
        <f t="shared" si="3"/>
        <v>15</v>
      </c>
    </row>
    <row r="29" spans="1:13" ht="12.75">
      <c r="A29" s="73" t="s">
        <v>103</v>
      </c>
      <c r="B29" s="44" t="s">
        <v>80</v>
      </c>
      <c r="C29" s="70" t="s">
        <v>15</v>
      </c>
      <c r="D29" s="70" t="s">
        <v>126</v>
      </c>
      <c r="E29" s="70" t="s">
        <v>218</v>
      </c>
      <c r="F29" s="70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1">
        <f t="shared" si="3"/>
        <v>15</v>
      </c>
      <c r="M29" s="71">
        <f t="shared" si="3"/>
        <v>15</v>
      </c>
    </row>
    <row r="30" spans="1:13" ht="25.5">
      <c r="A30" s="73" t="s">
        <v>45</v>
      </c>
      <c r="B30" s="44" t="s">
        <v>80</v>
      </c>
      <c r="C30" s="70" t="s">
        <v>15</v>
      </c>
      <c r="D30" s="70" t="s">
        <v>126</v>
      </c>
      <c r="E30" s="70" t="s">
        <v>102</v>
      </c>
      <c r="F30" s="70" t="s">
        <v>43</v>
      </c>
      <c r="G30" s="60">
        <f>G31</f>
        <v>15</v>
      </c>
      <c r="H30" s="25">
        <f t="shared" si="0"/>
        <v>-5</v>
      </c>
      <c r="I30" s="60">
        <f>I31</f>
        <v>10</v>
      </c>
      <c r="J30" s="25">
        <f>J31</f>
        <v>15</v>
      </c>
      <c r="K30" s="25">
        <f t="shared" si="1"/>
        <v>0</v>
      </c>
      <c r="L30" s="71">
        <f t="shared" si="3"/>
        <v>15</v>
      </c>
      <c r="M30" s="25">
        <f t="shared" si="3"/>
        <v>15</v>
      </c>
    </row>
    <row r="31" spans="1:13" ht="12.75">
      <c r="A31" s="73" t="s">
        <v>217</v>
      </c>
      <c r="B31" s="44" t="s">
        <v>80</v>
      </c>
      <c r="C31" s="70" t="s">
        <v>15</v>
      </c>
      <c r="D31" s="70" t="s">
        <v>126</v>
      </c>
      <c r="E31" s="70" t="s">
        <v>102</v>
      </c>
      <c r="F31" s="70" t="s">
        <v>143</v>
      </c>
      <c r="G31" s="60">
        <f>G32</f>
        <v>15</v>
      </c>
      <c r="H31" s="25">
        <f t="shared" si="0"/>
        <v>-5</v>
      </c>
      <c r="I31" s="60">
        <f>I32</f>
        <v>10</v>
      </c>
      <c r="J31" s="25">
        <v>15</v>
      </c>
      <c r="K31" s="25">
        <f t="shared" si="1"/>
        <v>0</v>
      </c>
      <c r="L31" s="71">
        <v>15</v>
      </c>
      <c r="M31" s="25">
        <v>15</v>
      </c>
    </row>
    <row r="32" spans="1:13" ht="12.75">
      <c r="A32" s="67" t="s">
        <v>220</v>
      </c>
      <c r="B32" s="68" t="s">
        <v>80</v>
      </c>
      <c r="C32" s="94" t="s">
        <v>17</v>
      </c>
      <c r="D32" s="94" t="s">
        <v>16</v>
      </c>
      <c r="E32" s="94" t="s">
        <v>42</v>
      </c>
      <c r="F32" s="94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0">
        <f>J33</f>
        <v>54.400000000000006</v>
      </c>
      <c r="K32" s="60">
        <f t="shared" si="1"/>
        <v>0</v>
      </c>
      <c r="L32" s="60">
        <f>L33</f>
        <v>54.400000000000006</v>
      </c>
      <c r="M32" s="60">
        <f>M33</f>
        <v>54.400000000000006</v>
      </c>
    </row>
    <row r="33" spans="1:13" ht="16.5" customHeight="1">
      <c r="A33" s="69" t="s">
        <v>57</v>
      </c>
      <c r="B33" s="44" t="s">
        <v>80</v>
      </c>
      <c r="C33" s="70" t="s">
        <v>17</v>
      </c>
      <c r="D33" s="70" t="s">
        <v>18</v>
      </c>
      <c r="E33" s="70" t="s">
        <v>42</v>
      </c>
      <c r="F33" s="70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1">
        <f>L34</f>
        <v>54.400000000000006</v>
      </c>
      <c r="M33" s="71">
        <f>M34</f>
        <v>54.400000000000006</v>
      </c>
    </row>
    <row r="34" spans="1:13" ht="25.5" customHeight="1">
      <c r="A34" s="88" t="s">
        <v>61</v>
      </c>
      <c r="B34" s="44" t="s">
        <v>80</v>
      </c>
      <c r="C34" s="70" t="s">
        <v>17</v>
      </c>
      <c r="D34" s="70" t="s">
        <v>18</v>
      </c>
      <c r="E34" s="70" t="s">
        <v>62</v>
      </c>
      <c r="F34" s="70" t="s">
        <v>43</v>
      </c>
      <c r="G34" s="60">
        <f>G35</f>
        <v>54.400000000000006</v>
      </c>
      <c r="H34" s="60">
        <f t="shared" si="0"/>
        <v>0</v>
      </c>
      <c r="I34" s="60">
        <f>I35</f>
        <v>54.400000000000006</v>
      </c>
      <c r="J34" s="25">
        <f>J38+J39</f>
        <v>54.400000000000006</v>
      </c>
      <c r="K34" s="25">
        <f t="shared" si="1"/>
        <v>0</v>
      </c>
      <c r="L34" s="71">
        <f>L38+L39</f>
        <v>54.400000000000006</v>
      </c>
      <c r="M34" s="25">
        <f>M38+M39</f>
        <v>54.400000000000006</v>
      </c>
    </row>
    <row r="35" spans="1:13" ht="24" customHeight="1" hidden="1">
      <c r="A35" s="83" t="s">
        <v>70</v>
      </c>
      <c r="B35" s="44" t="s">
        <v>80</v>
      </c>
      <c r="C35" s="70" t="s">
        <v>19</v>
      </c>
      <c r="D35" s="70" t="s">
        <v>56</v>
      </c>
      <c r="E35" s="70" t="s">
        <v>42</v>
      </c>
      <c r="F35" s="70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1">
        <f>12.08+2.4</f>
        <v>14.48</v>
      </c>
      <c r="M35" s="25">
        <v>14.58</v>
      </c>
    </row>
    <row r="36" spans="1:13" ht="24" customHeight="1" hidden="1">
      <c r="A36" s="73" t="s">
        <v>113</v>
      </c>
      <c r="B36" s="44" t="s">
        <v>80</v>
      </c>
      <c r="C36" s="70" t="s">
        <v>19</v>
      </c>
      <c r="D36" s="70" t="s">
        <v>56</v>
      </c>
      <c r="E36" s="70" t="s">
        <v>101</v>
      </c>
      <c r="F36" s="70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1"/>
      <c r="M36" s="25"/>
    </row>
    <row r="37" spans="1:13" ht="25.5" hidden="1">
      <c r="A37" s="73" t="s">
        <v>112</v>
      </c>
      <c r="B37" s="44" t="s">
        <v>80</v>
      </c>
      <c r="C37" s="70" t="s">
        <v>19</v>
      </c>
      <c r="D37" s="70" t="s">
        <v>56</v>
      </c>
      <c r="E37" s="70" t="s">
        <v>101</v>
      </c>
      <c r="F37" s="70" t="s">
        <v>59</v>
      </c>
      <c r="G37" s="60">
        <f>G38</f>
        <v>0</v>
      </c>
      <c r="H37" s="25">
        <f t="shared" si="0"/>
        <v>0</v>
      </c>
      <c r="I37" s="60">
        <f>I38</f>
        <v>0</v>
      </c>
      <c r="J37" s="60">
        <f>J38</f>
        <v>52.2</v>
      </c>
      <c r="K37" s="60">
        <f aca="true" t="shared" si="4" ref="K37:K49">L37-J37</f>
        <v>0</v>
      </c>
      <c r="L37" s="60">
        <f>L38</f>
        <v>52.2</v>
      </c>
      <c r="M37" s="60">
        <f>M38</f>
        <v>52.2</v>
      </c>
    </row>
    <row r="38" spans="1:13" ht="38.25">
      <c r="A38" s="73" t="s">
        <v>211</v>
      </c>
      <c r="B38" s="44" t="s">
        <v>80</v>
      </c>
      <c r="C38" s="70" t="s">
        <v>17</v>
      </c>
      <c r="D38" s="70" t="s">
        <v>18</v>
      </c>
      <c r="E38" s="70" t="s">
        <v>62</v>
      </c>
      <c r="F38" s="70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3" t="s">
        <v>212</v>
      </c>
      <c r="B39" s="44" t="s">
        <v>80</v>
      </c>
      <c r="C39" s="70" t="s">
        <v>17</v>
      </c>
      <c r="D39" s="70" t="s">
        <v>18</v>
      </c>
      <c r="E39" s="70" t="s">
        <v>62</v>
      </c>
      <c r="F39" s="70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3" t="s">
        <v>135</v>
      </c>
      <c r="B40" s="44" t="s">
        <v>80</v>
      </c>
      <c r="C40" s="70" t="s">
        <v>20</v>
      </c>
      <c r="D40" s="70" t="s">
        <v>20</v>
      </c>
      <c r="E40" s="70" t="s">
        <v>90</v>
      </c>
      <c r="F40" s="70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3" t="s">
        <v>225</v>
      </c>
      <c r="B41" s="68" t="s">
        <v>80</v>
      </c>
      <c r="C41" s="94" t="s">
        <v>19</v>
      </c>
      <c r="D41" s="94" t="s">
        <v>16</v>
      </c>
      <c r="E41" s="94" t="s">
        <v>42</v>
      </c>
      <c r="F41" s="94" t="s">
        <v>43</v>
      </c>
      <c r="G41" s="25">
        <v>2.2</v>
      </c>
      <c r="H41" s="25">
        <f t="shared" si="0"/>
        <v>0</v>
      </c>
      <c r="I41" s="25">
        <v>2.2</v>
      </c>
      <c r="J41" s="60">
        <f>J42</f>
        <v>477.8</v>
      </c>
      <c r="K41" s="60">
        <f t="shared" si="4"/>
        <v>-477.8</v>
      </c>
      <c r="L41" s="60">
        <f aca="true" t="shared" si="5" ref="L41:M44">L42</f>
        <v>0</v>
      </c>
      <c r="M41" s="60">
        <f t="shared" si="5"/>
        <v>0</v>
      </c>
    </row>
    <row r="42" spans="1:13" ht="12.75">
      <c r="A42" s="73" t="s">
        <v>197</v>
      </c>
      <c r="B42" s="44" t="s">
        <v>80</v>
      </c>
      <c r="C42" s="70" t="s">
        <v>19</v>
      </c>
      <c r="D42" s="70" t="s">
        <v>196</v>
      </c>
      <c r="E42" s="70" t="s">
        <v>42</v>
      </c>
      <c r="F42" s="70" t="s">
        <v>43</v>
      </c>
      <c r="G42" s="60">
        <f>G43</f>
        <v>477.8</v>
      </c>
      <c r="H42" s="25">
        <f t="shared" si="0"/>
        <v>-477.8</v>
      </c>
      <c r="I42" s="60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3" t="s">
        <v>224</v>
      </c>
      <c r="B43" s="44" t="s">
        <v>80</v>
      </c>
      <c r="C43" s="70" t="s">
        <v>19</v>
      </c>
      <c r="D43" s="70" t="s">
        <v>196</v>
      </c>
      <c r="E43" s="70" t="s">
        <v>223</v>
      </c>
      <c r="F43" s="70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3" t="s">
        <v>222</v>
      </c>
      <c r="B44" s="44" t="s">
        <v>80</v>
      </c>
      <c r="C44" s="70" t="s">
        <v>19</v>
      </c>
      <c r="D44" s="70" t="s">
        <v>196</v>
      </c>
      <c r="E44" s="70" t="s">
        <v>221</v>
      </c>
      <c r="F44" s="70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3" t="s">
        <v>212</v>
      </c>
      <c r="B45" s="44" t="s">
        <v>80</v>
      </c>
      <c r="C45" s="70" t="s">
        <v>19</v>
      </c>
      <c r="D45" s="70" t="s">
        <v>196</v>
      </c>
      <c r="E45" s="70" t="s">
        <v>221</v>
      </c>
      <c r="F45" s="70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5" t="s">
        <v>63</v>
      </c>
      <c r="B46" s="68" t="s">
        <v>80</v>
      </c>
      <c r="C46" s="68" t="s">
        <v>23</v>
      </c>
      <c r="D46" s="68" t="s">
        <v>16</v>
      </c>
      <c r="E46" s="68" t="s">
        <v>42</v>
      </c>
      <c r="F46" s="68" t="s">
        <v>43</v>
      </c>
      <c r="G46" s="25">
        <v>477.8</v>
      </c>
      <c r="H46" s="25">
        <f t="shared" si="0"/>
        <v>-477.8</v>
      </c>
      <c r="I46" s="25">
        <v>0</v>
      </c>
      <c r="J46" s="60">
        <f>J47+J52</f>
        <v>524.72</v>
      </c>
      <c r="K46" s="60">
        <f t="shared" si="4"/>
        <v>-81.26999999999998</v>
      </c>
      <c r="L46" s="60">
        <f>L47+L52</f>
        <v>443.45000000000005</v>
      </c>
      <c r="M46" s="60">
        <f>M47+M52</f>
        <v>443.45000000000005</v>
      </c>
    </row>
    <row r="47" spans="1:13" ht="12.75">
      <c r="A47" s="108" t="s">
        <v>230</v>
      </c>
      <c r="B47" s="44" t="s">
        <v>80</v>
      </c>
      <c r="C47" s="44" t="s">
        <v>23</v>
      </c>
      <c r="D47" s="44" t="s">
        <v>17</v>
      </c>
      <c r="E47" s="44" t="s">
        <v>42</v>
      </c>
      <c r="F47" s="44" t="s">
        <v>43</v>
      </c>
      <c r="G47" s="60">
        <f>G48</f>
        <v>93.03999999999999</v>
      </c>
      <c r="H47" s="60">
        <f t="shared" si="0"/>
        <v>-9.399999999999991</v>
      </c>
      <c r="I47" s="60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8" t="s">
        <v>228</v>
      </c>
      <c r="B48" s="44" t="s">
        <v>80</v>
      </c>
      <c r="C48" s="44" t="s">
        <v>23</v>
      </c>
      <c r="D48" s="44" t="s">
        <v>17</v>
      </c>
      <c r="E48" s="44" t="s">
        <v>229</v>
      </c>
      <c r="F48" s="44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8" t="s">
        <v>227</v>
      </c>
      <c r="B49" s="44" t="s">
        <v>80</v>
      </c>
      <c r="C49" s="44" t="s">
        <v>23</v>
      </c>
      <c r="D49" s="44" t="s">
        <v>17</v>
      </c>
      <c r="E49" s="44" t="s">
        <v>91</v>
      </c>
      <c r="F49" s="44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3" t="s">
        <v>211</v>
      </c>
      <c r="B50" s="44" t="s">
        <v>80</v>
      </c>
      <c r="C50" s="44" t="s">
        <v>23</v>
      </c>
      <c r="D50" s="44" t="s">
        <v>17</v>
      </c>
      <c r="E50" s="44" t="s">
        <v>91</v>
      </c>
      <c r="F50" s="44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3" t="s">
        <v>212</v>
      </c>
      <c r="B51" s="44" t="s">
        <v>80</v>
      </c>
      <c r="C51" s="44" t="s">
        <v>23</v>
      </c>
      <c r="D51" s="44" t="s">
        <v>17</v>
      </c>
      <c r="E51" s="44" t="s">
        <v>91</v>
      </c>
      <c r="F51" s="44" t="s">
        <v>133</v>
      </c>
      <c r="G51" s="60">
        <f>G52+G61</f>
        <v>524.72</v>
      </c>
      <c r="H51" s="60">
        <f t="shared" si="0"/>
        <v>-81.26999999999998</v>
      </c>
      <c r="I51" s="60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3" t="s">
        <v>128</v>
      </c>
      <c r="B52" s="44" t="s">
        <v>80</v>
      </c>
      <c r="C52" s="70" t="s">
        <v>23</v>
      </c>
      <c r="D52" s="70" t="s">
        <v>18</v>
      </c>
      <c r="E52" s="70" t="s">
        <v>42</v>
      </c>
      <c r="F52" s="70" t="s">
        <v>43</v>
      </c>
      <c r="G52" s="25">
        <f>G53</f>
        <v>424.6</v>
      </c>
      <c r="H52" s="60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3" t="s">
        <v>128</v>
      </c>
      <c r="B53" s="44" t="s">
        <v>80</v>
      </c>
      <c r="C53" s="70" t="s">
        <v>23</v>
      </c>
      <c r="D53" s="70" t="s">
        <v>18</v>
      </c>
      <c r="E53" s="70" t="s">
        <v>226</v>
      </c>
      <c r="F53" s="70" t="s">
        <v>43</v>
      </c>
      <c r="G53" s="25">
        <f>G54</f>
        <v>424.6</v>
      </c>
      <c r="H53" s="60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3" t="s">
        <v>244</v>
      </c>
      <c r="B54" s="44" t="s">
        <v>80</v>
      </c>
      <c r="C54" s="70" t="s">
        <v>23</v>
      </c>
      <c r="D54" s="70" t="s">
        <v>18</v>
      </c>
      <c r="E54" s="70" t="s">
        <v>129</v>
      </c>
      <c r="F54" s="70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3" t="s">
        <v>212</v>
      </c>
      <c r="B55" s="44" t="s">
        <v>80</v>
      </c>
      <c r="C55" s="70" t="s">
        <v>23</v>
      </c>
      <c r="D55" s="70" t="s">
        <v>18</v>
      </c>
      <c r="E55" s="70" t="s">
        <v>129</v>
      </c>
      <c r="F55" s="70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3" t="s">
        <v>234</v>
      </c>
      <c r="B56" s="68" t="s">
        <v>80</v>
      </c>
      <c r="C56" s="94" t="s">
        <v>20</v>
      </c>
      <c r="D56" s="94" t="s">
        <v>16</v>
      </c>
      <c r="E56" s="94" t="s">
        <v>42</v>
      </c>
      <c r="F56" s="94" t="s">
        <v>43</v>
      </c>
      <c r="G56" s="25">
        <v>172.46</v>
      </c>
      <c r="H56" s="25">
        <f t="shared" si="0"/>
        <v>-10.460000000000008</v>
      </c>
      <c r="I56" s="25">
        <v>162</v>
      </c>
      <c r="J56" s="60">
        <f>J57</f>
        <v>89.2</v>
      </c>
      <c r="K56" s="60">
        <f t="shared" si="6"/>
        <v>0</v>
      </c>
      <c r="L56" s="60">
        <f aca="true" t="shared" si="8" ref="L56:M58">L57</f>
        <v>89.2</v>
      </c>
      <c r="M56" s="60">
        <f t="shared" si="8"/>
        <v>89.2</v>
      </c>
    </row>
    <row r="57" spans="1:13" ht="12.75">
      <c r="A57" s="73" t="s">
        <v>46</v>
      </c>
      <c r="B57" s="44" t="s">
        <v>80</v>
      </c>
      <c r="C57" s="70" t="s">
        <v>20</v>
      </c>
      <c r="D57" s="70" t="s">
        <v>20</v>
      </c>
      <c r="E57" s="70" t="s">
        <v>42</v>
      </c>
      <c r="F57" s="70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3" t="s">
        <v>233</v>
      </c>
      <c r="B58" s="44" t="s">
        <v>80</v>
      </c>
      <c r="C58" s="70" t="s">
        <v>20</v>
      </c>
      <c r="D58" s="70" t="s">
        <v>20</v>
      </c>
      <c r="E58" s="70" t="s">
        <v>232</v>
      </c>
      <c r="F58" s="70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3" t="s">
        <v>231</v>
      </c>
      <c r="B59" s="44" t="s">
        <v>80</v>
      </c>
      <c r="C59" s="70" t="s">
        <v>20</v>
      </c>
      <c r="D59" s="70" t="s">
        <v>20</v>
      </c>
      <c r="E59" s="70" t="s">
        <v>90</v>
      </c>
      <c r="F59" s="70" t="s">
        <v>43</v>
      </c>
      <c r="G59" s="60">
        <f>G64</f>
        <v>100.12</v>
      </c>
      <c r="H59" s="25">
        <f t="shared" si="0"/>
        <v>-48.900000000000006</v>
      </c>
      <c r="I59" s="60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3" t="s">
        <v>211</v>
      </c>
      <c r="B60" s="44" t="s">
        <v>80</v>
      </c>
      <c r="C60" s="70" t="s">
        <v>20</v>
      </c>
      <c r="D60" s="70" t="s">
        <v>20</v>
      </c>
      <c r="E60" s="70" t="s">
        <v>90</v>
      </c>
      <c r="F60" s="70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3" t="s">
        <v>212</v>
      </c>
      <c r="B61" s="44" t="s">
        <v>80</v>
      </c>
      <c r="C61" s="70" t="s">
        <v>20</v>
      </c>
      <c r="D61" s="70" t="s">
        <v>20</v>
      </c>
      <c r="E61" s="70" t="s">
        <v>90</v>
      </c>
      <c r="F61" s="70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5" t="s">
        <v>237</v>
      </c>
      <c r="B62" s="68" t="s">
        <v>80</v>
      </c>
      <c r="C62" s="68" t="s">
        <v>24</v>
      </c>
      <c r="D62" s="68" t="s">
        <v>16</v>
      </c>
      <c r="E62" s="68" t="s">
        <v>42</v>
      </c>
      <c r="F62" s="68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0">
        <f>J64+J70+J77</f>
        <v>242.19000000000003</v>
      </c>
      <c r="K62" s="60">
        <f t="shared" si="6"/>
        <v>66.42999999999998</v>
      </c>
      <c r="L62" s="60">
        <f>L64+L70+L77</f>
        <v>308.62</v>
      </c>
      <c r="M62" s="60">
        <f>M64+M70+M77</f>
        <v>219.36</v>
      </c>
    </row>
    <row r="63" spans="1:13" ht="12.75" hidden="1">
      <c r="A63" s="73" t="s">
        <v>236</v>
      </c>
      <c r="B63" s="44" t="s">
        <v>80</v>
      </c>
      <c r="C63" s="70" t="s">
        <v>24</v>
      </c>
      <c r="D63" s="70" t="s">
        <v>16</v>
      </c>
      <c r="E63" s="70" t="s">
        <v>42</v>
      </c>
      <c r="F63" s="70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3" t="s">
        <v>48</v>
      </c>
      <c r="B64" s="68" t="s">
        <v>80</v>
      </c>
      <c r="C64" s="94" t="s">
        <v>24</v>
      </c>
      <c r="D64" s="94" t="s">
        <v>15</v>
      </c>
      <c r="E64" s="94" t="s">
        <v>42</v>
      </c>
      <c r="F64" s="94" t="s">
        <v>43</v>
      </c>
      <c r="G64" s="25">
        <v>100.12</v>
      </c>
      <c r="H64" s="25">
        <f t="shared" si="0"/>
        <v>-48.900000000000006</v>
      </c>
      <c r="I64" s="25">
        <v>51.22</v>
      </c>
      <c r="J64" s="60">
        <f>J65</f>
        <v>178.27</v>
      </c>
      <c r="K64" s="60">
        <f t="shared" si="6"/>
        <v>118.16999999999999</v>
      </c>
      <c r="L64" s="60">
        <f t="shared" si="9"/>
        <v>296.44</v>
      </c>
      <c r="M64" s="60">
        <f t="shared" si="9"/>
        <v>207.18</v>
      </c>
    </row>
    <row r="65" spans="1:13" ht="25.5">
      <c r="A65" s="73" t="s">
        <v>49</v>
      </c>
      <c r="B65" s="44" t="s">
        <v>80</v>
      </c>
      <c r="C65" s="70" t="s">
        <v>24</v>
      </c>
      <c r="D65" s="70" t="s">
        <v>15</v>
      </c>
      <c r="E65" s="70" t="s">
        <v>235</v>
      </c>
      <c r="F65" s="70" t="s">
        <v>43</v>
      </c>
      <c r="G65" s="60">
        <f>G66</f>
        <v>89.2</v>
      </c>
      <c r="H65" s="60">
        <f t="shared" si="0"/>
        <v>0</v>
      </c>
      <c r="I65" s="60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3" t="s">
        <v>47</v>
      </c>
      <c r="B66" s="44" t="s">
        <v>80</v>
      </c>
      <c r="C66" s="70" t="s">
        <v>24</v>
      </c>
      <c r="D66" s="70" t="s">
        <v>15</v>
      </c>
      <c r="E66" s="70" t="s">
        <v>64</v>
      </c>
      <c r="F66" s="70" t="s">
        <v>43</v>
      </c>
      <c r="G66" s="25">
        <f>G67</f>
        <v>89.2</v>
      </c>
      <c r="H66" s="60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3" t="s">
        <v>211</v>
      </c>
      <c r="B67" s="44" t="s">
        <v>80</v>
      </c>
      <c r="C67" s="70" t="s">
        <v>24</v>
      </c>
      <c r="D67" s="70" t="s">
        <v>15</v>
      </c>
      <c r="E67" s="70" t="s">
        <v>64</v>
      </c>
      <c r="F67" s="70" t="s">
        <v>132</v>
      </c>
      <c r="G67" s="25">
        <f>G68</f>
        <v>89.2</v>
      </c>
      <c r="H67" s="60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3" t="s">
        <v>212</v>
      </c>
      <c r="B68" s="44" t="s">
        <v>80</v>
      </c>
      <c r="C68" s="70" t="s">
        <v>24</v>
      </c>
      <c r="D68" s="70" t="s">
        <v>15</v>
      </c>
      <c r="E68" s="70" t="s">
        <v>64</v>
      </c>
      <c r="F68" s="70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8" t="s">
        <v>245</v>
      </c>
      <c r="B69" s="44" t="s">
        <v>80</v>
      </c>
      <c r="C69" s="44" t="s">
        <v>24</v>
      </c>
      <c r="D69" s="44" t="s">
        <v>15</v>
      </c>
      <c r="E69" s="44" t="s">
        <v>64</v>
      </c>
      <c r="F69" s="44" t="s">
        <v>246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3" t="s">
        <v>48</v>
      </c>
      <c r="B70" s="68" t="s">
        <v>80</v>
      </c>
      <c r="C70" s="94" t="s">
        <v>24</v>
      </c>
      <c r="D70" s="94" t="s">
        <v>15</v>
      </c>
      <c r="E70" s="94" t="s">
        <v>42</v>
      </c>
      <c r="F70" s="94" t="s">
        <v>43</v>
      </c>
      <c r="G70" s="25">
        <v>1</v>
      </c>
      <c r="H70" s="25">
        <f t="shared" si="0"/>
        <v>0</v>
      </c>
      <c r="I70" s="25">
        <v>1</v>
      </c>
      <c r="J70" s="60">
        <f>J71</f>
        <v>6.18</v>
      </c>
      <c r="K70" s="60">
        <f t="shared" si="6"/>
        <v>6</v>
      </c>
      <c r="L70" s="60">
        <f>L71</f>
        <v>12.18</v>
      </c>
      <c r="M70" s="60">
        <f>M71</f>
        <v>12.18</v>
      </c>
    </row>
    <row r="71" spans="1:13" ht="12.75">
      <c r="A71" s="109" t="s">
        <v>240</v>
      </c>
      <c r="B71" s="68" t="s">
        <v>80</v>
      </c>
      <c r="C71" s="94" t="s">
        <v>24</v>
      </c>
      <c r="D71" s="94" t="s">
        <v>15</v>
      </c>
      <c r="E71" s="97" t="s">
        <v>239</v>
      </c>
      <c r="F71" s="97" t="s">
        <v>43</v>
      </c>
      <c r="G71" s="60">
        <f>G73+G80+G87</f>
        <v>364.90999999999997</v>
      </c>
      <c r="H71" s="60">
        <f aca="true" t="shared" si="10" ref="H71:H97">I71-G71</f>
        <v>7.07000000000005</v>
      </c>
      <c r="I71" s="60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3" t="s">
        <v>47</v>
      </c>
      <c r="B72" s="44" t="s">
        <v>80</v>
      </c>
      <c r="C72" s="70" t="s">
        <v>24</v>
      </c>
      <c r="D72" s="70" t="s">
        <v>15</v>
      </c>
      <c r="E72" s="70" t="s">
        <v>130</v>
      </c>
      <c r="F72" s="70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3" t="s">
        <v>211</v>
      </c>
      <c r="B73" s="44" t="s">
        <v>80</v>
      </c>
      <c r="C73" s="70" t="s">
        <v>24</v>
      </c>
      <c r="D73" s="70" t="s">
        <v>15</v>
      </c>
      <c r="E73" s="70" t="s">
        <v>130</v>
      </c>
      <c r="F73" s="70" t="s">
        <v>132</v>
      </c>
      <c r="G73" s="60">
        <f>G74</f>
        <v>236.57</v>
      </c>
      <c r="H73" s="60">
        <f t="shared" si="10"/>
        <v>123.23000000000002</v>
      </c>
      <c r="I73" s="60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3" t="s">
        <v>212</v>
      </c>
      <c r="B74" s="44" t="s">
        <v>80</v>
      </c>
      <c r="C74" s="70" t="s">
        <v>24</v>
      </c>
      <c r="D74" s="70" t="s">
        <v>15</v>
      </c>
      <c r="E74" s="70" t="s">
        <v>130</v>
      </c>
      <c r="F74" s="70" t="s">
        <v>133</v>
      </c>
      <c r="G74" s="25">
        <f>G75</f>
        <v>236.57</v>
      </c>
      <c r="H74" s="60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3"/>
      <c r="B75" s="44"/>
      <c r="C75" s="70"/>
      <c r="D75" s="70"/>
      <c r="E75" s="84"/>
      <c r="F75" s="84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8"/>
      <c r="B76" s="44"/>
      <c r="C76" s="44"/>
      <c r="D76" s="44"/>
      <c r="E76" s="44"/>
      <c r="F76" s="44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09" t="s">
        <v>27</v>
      </c>
      <c r="B77" s="68" t="s">
        <v>80</v>
      </c>
      <c r="C77" s="94" t="s">
        <v>24</v>
      </c>
      <c r="D77" s="94" t="s">
        <v>15</v>
      </c>
      <c r="E77" s="97" t="s">
        <v>42</v>
      </c>
      <c r="F77" s="97" t="s">
        <v>43</v>
      </c>
      <c r="G77" s="25">
        <v>236.57</v>
      </c>
      <c r="H77" s="25">
        <f t="shared" si="10"/>
        <v>123.23000000000002</v>
      </c>
      <c r="I77" s="25">
        <v>359.8</v>
      </c>
      <c r="J77" s="60">
        <f>J79</f>
        <v>57.74</v>
      </c>
      <c r="K77" s="60">
        <f t="shared" si="6"/>
        <v>-57.74</v>
      </c>
      <c r="L77" s="60">
        <f>L79</f>
        <v>0</v>
      </c>
      <c r="M77" s="60">
        <f>M79</f>
        <v>0</v>
      </c>
      <c r="N77" s="104"/>
    </row>
    <row r="78" spans="1:13" ht="12.75" hidden="1">
      <c r="A78" s="109" t="s">
        <v>240</v>
      </c>
      <c r="B78" s="68" t="s">
        <v>80</v>
      </c>
      <c r="C78" s="94" t="s">
        <v>24</v>
      </c>
      <c r="D78" s="94" t="s">
        <v>15</v>
      </c>
      <c r="E78" s="97" t="s">
        <v>239</v>
      </c>
      <c r="F78" s="97" t="s">
        <v>43</v>
      </c>
      <c r="G78" s="60">
        <f>G80</f>
        <v>12.18</v>
      </c>
      <c r="H78" s="25">
        <f t="shared" si="10"/>
        <v>0</v>
      </c>
      <c r="I78" s="60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3" t="s">
        <v>50</v>
      </c>
      <c r="B79" s="68" t="s">
        <v>80</v>
      </c>
      <c r="C79" s="94" t="s">
        <v>24</v>
      </c>
      <c r="D79" s="94" t="s">
        <v>15</v>
      </c>
      <c r="E79" s="97" t="s">
        <v>238</v>
      </c>
      <c r="F79" s="97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3" t="s">
        <v>47</v>
      </c>
      <c r="B80" s="44" t="s">
        <v>80</v>
      </c>
      <c r="C80" s="70" t="s">
        <v>24</v>
      </c>
      <c r="D80" s="70" t="s">
        <v>15</v>
      </c>
      <c r="E80" s="70" t="s">
        <v>65</v>
      </c>
      <c r="F80" s="70" t="s">
        <v>43</v>
      </c>
      <c r="G80" s="60">
        <f>G81</f>
        <v>12.18</v>
      </c>
      <c r="H80" s="60">
        <f t="shared" si="10"/>
        <v>0</v>
      </c>
      <c r="I80" s="60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4"/>
    </row>
    <row r="81" spans="1:13" ht="38.25">
      <c r="A81" s="73" t="s">
        <v>211</v>
      </c>
      <c r="B81" s="44" t="s">
        <v>80</v>
      </c>
      <c r="C81" s="70" t="s">
        <v>24</v>
      </c>
      <c r="D81" s="70" t="s">
        <v>15</v>
      </c>
      <c r="E81" s="70" t="s">
        <v>65</v>
      </c>
      <c r="F81" s="70" t="s">
        <v>132</v>
      </c>
      <c r="G81" s="60">
        <f>G82</f>
        <v>12.18</v>
      </c>
      <c r="H81" s="60">
        <f t="shared" si="10"/>
        <v>0</v>
      </c>
      <c r="I81" s="60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3" t="s">
        <v>212</v>
      </c>
      <c r="B82" s="44" t="s">
        <v>80</v>
      </c>
      <c r="C82" s="70" t="s">
        <v>24</v>
      </c>
      <c r="D82" s="70" t="s">
        <v>15</v>
      </c>
      <c r="E82" s="70" t="s">
        <v>65</v>
      </c>
      <c r="F82" s="70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8" t="s">
        <v>245</v>
      </c>
      <c r="B83" s="44" t="s">
        <v>80</v>
      </c>
      <c r="C83" s="44" t="s">
        <v>24</v>
      </c>
      <c r="D83" s="44" t="s">
        <v>15</v>
      </c>
      <c r="E83" s="44" t="s">
        <v>65</v>
      </c>
      <c r="F83" s="44" t="s">
        <v>246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3" t="s">
        <v>127</v>
      </c>
      <c r="B84" s="68" t="s">
        <v>80</v>
      </c>
      <c r="C84" s="94" t="s">
        <v>126</v>
      </c>
      <c r="D84" s="94" t="s">
        <v>16</v>
      </c>
      <c r="E84" s="94" t="s">
        <v>42</v>
      </c>
      <c r="F84" s="94" t="s">
        <v>43</v>
      </c>
      <c r="G84" s="25">
        <v>12.18</v>
      </c>
      <c r="H84" s="25">
        <f t="shared" si="10"/>
        <v>0</v>
      </c>
      <c r="I84" s="25">
        <v>12.18</v>
      </c>
      <c r="J84" s="60">
        <f>J85</f>
        <v>769.69</v>
      </c>
      <c r="K84" s="60">
        <f t="shared" si="6"/>
        <v>-89.83000000000004</v>
      </c>
      <c r="L84" s="60">
        <f aca="true" t="shared" si="11" ref="L84:M87">L85</f>
        <v>679.86</v>
      </c>
      <c r="M84" s="60">
        <f t="shared" si="11"/>
        <v>679.86</v>
      </c>
    </row>
    <row r="85" spans="1:13" ht="24" customHeight="1">
      <c r="A85" s="73" t="s">
        <v>201</v>
      </c>
      <c r="B85" s="44" t="s">
        <v>80</v>
      </c>
      <c r="C85" s="70" t="s">
        <v>126</v>
      </c>
      <c r="D85" s="70" t="s">
        <v>23</v>
      </c>
      <c r="E85" s="70" t="s">
        <v>42</v>
      </c>
      <c r="F85" s="70" t="s">
        <v>43</v>
      </c>
      <c r="G85" s="60">
        <f>G87</f>
        <v>116.16</v>
      </c>
      <c r="H85" s="25">
        <f t="shared" si="10"/>
        <v>-116.16</v>
      </c>
      <c r="I85" s="60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3" t="s">
        <v>243</v>
      </c>
      <c r="B86" s="44" t="s">
        <v>80</v>
      </c>
      <c r="C86" s="70" t="s">
        <v>126</v>
      </c>
      <c r="D86" s="70" t="s">
        <v>23</v>
      </c>
      <c r="E86" s="70" t="s">
        <v>242</v>
      </c>
      <c r="F86" s="70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3" t="s">
        <v>47</v>
      </c>
      <c r="B87" s="44" t="s">
        <v>80</v>
      </c>
      <c r="C87" s="70" t="s">
        <v>126</v>
      </c>
      <c r="D87" s="70" t="s">
        <v>23</v>
      </c>
      <c r="E87" s="70" t="s">
        <v>241</v>
      </c>
      <c r="F87" s="70" t="s">
        <v>43</v>
      </c>
      <c r="G87" s="60">
        <f>G88</f>
        <v>116.16</v>
      </c>
      <c r="H87" s="60">
        <f t="shared" si="10"/>
        <v>-116.16</v>
      </c>
      <c r="I87" s="60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3" t="s">
        <v>211</v>
      </c>
      <c r="B88" s="44" t="s">
        <v>80</v>
      </c>
      <c r="C88" s="70" t="s">
        <v>126</v>
      </c>
      <c r="D88" s="70" t="s">
        <v>23</v>
      </c>
      <c r="E88" s="70" t="s">
        <v>241</v>
      </c>
      <c r="F88" s="70" t="s">
        <v>132</v>
      </c>
      <c r="G88" s="60">
        <f>G89</f>
        <v>116.16</v>
      </c>
      <c r="H88" s="60">
        <f t="shared" si="10"/>
        <v>-116.16</v>
      </c>
      <c r="I88" s="60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3" t="s">
        <v>167</v>
      </c>
      <c r="B89" s="44"/>
      <c r="C89" s="70"/>
      <c r="D89" s="70"/>
      <c r="E89" s="84"/>
      <c r="F89" s="84"/>
      <c r="G89" s="25">
        <f>G90+G91</f>
        <v>116.16</v>
      </c>
      <c r="H89" s="25">
        <f t="shared" si="10"/>
        <v>-116.16</v>
      </c>
      <c r="I89" s="25">
        <f>I90+I91+I92</f>
        <v>0</v>
      </c>
      <c r="J89" s="60">
        <f>J7+J32+J41+J46+J56+J62+J84</f>
        <v>4176.8</v>
      </c>
      <c r="K89" s="25">
        <f t="shared" si="6"/>
        <v>-587.0000000000005</v>
      </c>
      <c r="L89" s="60">
        <f>L7+L32+L41+L46+L56+L62+L84</f>
        <v>3589.7999999999997</v>
      </c>
      <c r="M89" s="60">
        <f>M7+M32+M41+M46+M56+M62+M84</f>
        <v>3500.54</v>
      </c>
    </row>
    <row r="90" spans="1:13" ht="12.75">
      <c r="A90" s="73" t="s">
        <v>156</v>
      </c>
      <c r="B90" s="44" t="s">
        <v>157</v>
      </c>
      <c r="C90" s="70" t="s">
        <v>158</v>
      </c>
      <c r="D90" s="70" t="s">
        <v>158</v>
      </c>
      <c r="E90" s="84" t="s">
        <v>159</v>
      </c>
      <c r="F90" s="84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1" t="s">
        <v>28</v>
      </c>
      <c r="B91" s="68"/>
      <c r="C91" s="68"/>
      <c r="D91" s="68"/>
      <c r="E91" s="68"/>
      <c r="F91" s="68"/>
      <c r="G91" s="25">
        <v>116.16</v>
      </c>
      <c r="H91" s="25">
        <f t="shared" si="10"/>
        <v>-116.16</v>
      </c>
      <c r="I91" s="25">
        <v>0</v>
      </c>
      <c r="J91" s="60">
        <f>J89+J90</f>
        <v>4283.900000000001</v>
      </c>
      <c r="K91" s="60">
        <f>L91-J91</f>
        <v>-602.0500000000006</v>
      </c>
      <c r="L91" s="60">
        <f>L89+L90</f>
        <v>3681.85</v>
      </c>
      <c r="M91" s="60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0">
        <f>G94</f>
        <v>769.69</v>
      </c>
      <c r="H93" s="60">
        <f t="shared" si="10"/>
        <v>-89.83000000000004</v>
      </c>
      <c r="I93" s="60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0">
        <f>G8+G34+G42+G51+G65+G71+G93</f>
        <v>4279.68</v>
      </c>
      <c r="H98" s="60">
        <f>I98-G98</f>
        <v>-626.5200000000004</v>
      </c>
      <c r="I98" s="60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2024-01-24T04:53:49Z</cp:lastPrinted>
  <dcterms:created xsi:type="dcterms:W3CDTF">2005-10-31T07:03:47Z</dcterms:created>
  <dcterms:modified xsi:type="dcterms:W3CDTF">2024-01-25T03:32:48Z</dcterms:modified>
  <cp:category/>
  <cp:version/>
  <cp:contentType/>
  <cp:contentStatus/>
</cp:coreProperties>
</file>