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280" windowHeight="9030" activeTab="0"/>
  </bookViews>
  <sheets>
    <sheet name="2012" sheetId="1" r:id="rId1"/>
  </sheets>
  <definedNames>
    <definedName name="_xlnm.Print_Area" localSheetId="0">'2012'!$A$2:$E$199</definedName>
  </definedNames>
  <calcPr fullCalcOnLoad="1"/>
</workbook>
</file>

<file path=xl/sharedStrings.xml><?xml version="1.0" encoding="utf-8"?>
<sst xmlns="http://schemas.openxmlformats.org/spreadsheetml/2006/main" count="356" uniqueCount="351">
  <si>
    <t>Наименование показателя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</si>
  <si>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</si>
  <si>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</si>
  <si>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</si>
  <si>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</si>
  <si>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</si>
  <si>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</si>
  <si>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</si>
  <si>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</si>
  <si>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</si>
  <si>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</si>
  <si>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</si>
  <si>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</si>
  <si>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</si>
  <si>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000  1  05  01010  00  0000  110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</si>
  <si>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</si>
  <si>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000  1  05  01020  00  0000  110</t>
  </si>
  <si>
    <t>Единый налог на вмененный доход для отдельных видов деятельности</t>
  </si>
  <si>
    <t>000  1  05  02000  00  0000  110</t>
  </si>
  <si>
    <t>Единый сельскохозяйственный налог</t>
  </si>
  <si>
    <t>000  1  05  03000  00  0000  110</t>
  </si>
  <si>
    <t>НАЛОГИ НА ИМУЩЕСТВО</t>
  </si>
  <si>
    <t>000  1  06  00000  00  0000  000</t>
  </si>
  <si>
    <t>Налог на имущество организаций</t>
  </si>
  <si>
    <t>000  1  06  02000  02  0000  110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</si>
  <si>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</si>
  <si>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</si>
  <si>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Транспортный налог</t>
  </si>
  <si>
    <t>000  1  06  04000  02  0000  110</t>
  </si>
  <si>
    <t>Транспортный налог с организаций</t>
  </si>
  <si>
    <t>000  1  06  04011  02  0000  110</t>
  </si>
  <si>
    <t>Транспортный налог с физических лиц</t>
  </si>
  <si>
    <t>000  1  06  04012  02  0000  110</t>
  </si>
  <si>
    <t>НАЛОГИ, СБОРЫ И РЕГУЛЯРНЫЕ ПЛАТЕЖИ ЗА ПОЛЬЗОВАНИЕ ПРИРОДНЫМИ РЕСУРСАМИ</t>
  </si>
  <si>
    <t>000  1  07  00000  00  0000  000</t>
  </si>
  <si>
    <t>Налог на добычу полезных ископаемых</t>
  </si>
  <si>
    <t>000  1  07  01000  01  0000  110</t>
  </si>
  <si>
    <t>Налог на добычу общераспространенных полезных ископаемых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</si>
  <si>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</si>
  <si>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</si>
  <si>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</si>
  <si>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</si>
  <si>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</si>
  <si>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</si>
  <si>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</si>
  <si>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</si>
  <si>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</si>
  <si>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</si>
  <si>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</si>
  <si>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</si>
  <si>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</si>
  <si>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</si>
  <si>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</si>
  <si>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</si>
  <si>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</si>
  <si>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</si>
  <si>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</si>
  <si>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</si>
  <si>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</si>
  <si>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</si>
  <si>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</si>
  <si>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</si>
  <si>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</si>
  <si>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</si>
  <si>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</si>
  <si>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000  1  13  00000  00  0000  000</t>
  </si>
  <si>
    <t>Прочие 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</si>
  <si>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</si>
  <si>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ДОХОДЫ ОТ ПРОДАЖИ МАТЕРИАЛЬНЫХ И НЕМАТЕРИАЛЬНЫХ АКТИВОВ</t>
  </si>
  <si>
    <t>000  1  14  00000  00  0000  000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</si>
  <si>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</si>
  <si>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000  1  14  02000  00  0000  000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</si>
  <si>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</si>
  <si>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</si>
  <si>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</si>
  <si>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</si>
  <si>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</si>
  <si>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</si>
  <si>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</si>
  <si>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000  1  14  06014  10  0000  430</t>
  </si>
  <si>
    <t>АДМИНИСТРАТИВНЫЕ ПЛАТЕЖИ И СБОРЫ</t>
  </si>
  <si>
    <t>000  1  15  00000  00  0000  000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</si>
  <si>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</si>
  <si>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</si>
  <si>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</si>
  <si>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</si>
  <si>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</si>
  <si>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</si>
  <si>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</si>
  <si>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</si>
  <si>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</si>
  <si>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</si>
  <si>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</si>
  <si>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</si>
  <si>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</si>
  <si>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</si>
  <si>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000  1  16  25000  01  0000  140</t>
  </si>
  <si>
    <t>Денежные взыскания (штрафы) за нарушение законодательства о недрах</t>
  </si>
  <si>
    <t>000  1  16  25010  01  0000  140</t>
  </si>
  <si>
    <t>Денежные взыскания (штрафы) за нарушение законодательства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</si>
  <si>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</si>
  <si>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</si>
  <si>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</si>
  <si>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</si>
  <si>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</si>
  <si>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</si>
  <si>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</si>
  <si>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</si>
  <si>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</si>
  <si>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</si>
  <si>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</si>
  <si>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</si>
  <si>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000  1  17  00000  00  0000  000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</si>
  <si>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</si>
  <si>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</si>
  <si>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</si>
  <si>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</si>
  <si>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</si>
  <si>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</si>
  <si>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</si>
  <si>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</si>
  <si>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</si>
  <si>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</si>
  <si>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</si>
  <si>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</si>
  <si>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</si>
  <si>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</si>
  <si>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</si>
  <si>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</si>
  <si>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</si>
  <si>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</si>
  <si>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</si>
  <si>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</si>
  <si>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</si>
  <si>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</si>
  <si>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000  2  02  02077  00  0000  151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</si>
  <si>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</si>
  <si>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</si>
  <si>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</si>
  <si>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</si>
  <si>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</si>
  <si>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</si>
  <si>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</si>
  <si>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000  2  02  02085  00  0000  151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</si>
  <si>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</si>
  <si>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000  2  02  02085  05  0000  151</t>
  </si>
  <si>
    <t>Субсидии бюджетам на модернизацию региональных систем общего образования</t>
  </si>
  <si>
    <t>000  2  02  02145  00  0000  151</t>
  </si>
  <si>
    <t>Субсидии бюджетам муниципальных районов на модернизацию региональных систем общего образования</t>
  </si>
  <si>
    <t>000  2  02  02145  05  0000  151</t>
  </si>
  <si>
    <t>Прочие субсидии</t>
  </si>
  <si>
    <t>000  2  02  02999  00  0000  151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</si>
  <si>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</si>
  <si>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</si>
  <si>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</si>
  <si>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</si>
  <si>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</si>
  <si>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</si>
  <si>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</si>
  <si>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</si>
  <si>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</si>
  <si>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</si>
  <si>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000  2  02  03002  05  0000  151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</si>
  <si>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</si>
  <si>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000  2  02  03004  00  0000  151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</si>
  <si>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</si>
  <si>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</si>
  <si>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</si>
  <si>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</si>
  <si>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</si>
  <si>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</si>
  <si>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000  2  02  03013  00  0000  151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</si>
  <si>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</si>
  <si>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</si>
  <si>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</si>
  <si>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</si>
  <si>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</si>
  <si>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</si>
  <si>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</si>
  <si>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</si>
  <si>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</si>
  <si>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</si>
  <si>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</si>
  <si>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</si>
  <si>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</si>
  <si>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</si>
  <si>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</si>
  <si>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</si>
  <si>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</si>
  <si>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000  2  02  03026  00  0000  151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</si>
  <si>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</si>
  <si>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</si>
  <si>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</si>
  <si>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</si>
  <si>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</si>
  <si>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</si>
  <si>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</si>
  <si>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оздоровление детей</t>
  </si>
  <si>
    <t>000  2  02  03033  00  0000  151</t>
  </si>
  <si>
    <t>Субвенции бюджетам муниципальных районов на оздоровление детей</t>
  </si>
  <si>
    <t>000  2  02  03033  05  0000  151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</si>
  <si>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</si>
  <si>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000  2  02  03055  00  0000  151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</si>
  <si>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</si>
  <si>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</si>
  <si>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</si>
  <si>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</si>
  <si>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</si>
  <si>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000  2  02  03069  05  0000  151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</si>
  <si>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</si>
  <si>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000  2  02  03070  00  0000  151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</si>
  <si>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</si>
  <si>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000  2  02  03070  05  0000  151</t>
  </si>
  <si>
    <t>Иные межбюджетные трансферты</t>
  </si>
  <si>
    <t>000  2  02  04000  00  0000  151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</si>
  <si>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</si>
  <si>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000  2  02  04029  00  0000  151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</si>
  <si>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</si>
  <si>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000  2  02  04029  05  0000  151</t>
  </si>
  <si>
    <t>Межбюджетные трансферты, передаваемые бюджетам на реализацию программ модернизации здравоохранения</t>
  </si>
  <si>
    <t>000  2  02  04034  00  0000  151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</si>
  <si>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</si>
  <si>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000  2  02  04034  05  0002  151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</si>
  <si>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</si>
  <si>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</si>
  <si>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</si>
  <si>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</si>
  <si>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</si>
  <si>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000  2  18  05000  05  0000  000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</si>
  <si>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</si>
  <si>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000  2  18  05030  05  0000  151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</si>
  <si>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</si>
  <si>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</si>
  <si>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</si>
  <si>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</si>
  <si>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Изменение (+;-)</t>
  </si>
  <si>
    <t>Сумма с учетом изменений</t>
  </si>
  <si>
    <t>Утвержденная сумма</t>
  </si>
  <si>
    <t xml:space="preserve"> НЕНАЛОГОВЫЕ ДОХОДЫ</t>
  </si>
  <si>
    <t>НАЛОГОВЫЕ  ДОХОДЫ</t>
  </si>
  <si>
    <t xml:space="preserve">Субсидии на софинансирование расходов на решение вопросов местного значения поселений, связанных с реализацией Федерального закона "Об общих принципах организации местного самоуправления в Российской Федерации" </t>
  </si>
  <si>
    <t>Субсидии на реализацию республиканской целевой программы  "Демографическое развитие Республики  Алтай на 2010-2015 годы" (через Министерство регионального развития Республики Алтай)</t>
  </si>
  <si>
    <t>Субсидии на реализацию республиканской целевой программы "Развитие агропромышленного комплекса Республики Алтай на 2011-2017 годы" (через Министерство регионального развития Республики Алтай)</t>
  </si>
  <si>
    <t>Субсидии на предоставление ежемесячной надбавки к заработной плате молодым специалистам в муниципальных образовательных учреждениях</t>
  </si>
  <si>
    <t>Субсидии на реализацию республиканской целевой программы "Культура  Республики Алтай на 2011-2016 годы" (через Министерство культуры Республики Алтай)</t>
  </si>
  <si>
    <t>Субвенции на реализацию Закона Республики Алтай "О наделении органов местного самоуправления государственными полномочиями в области архивного дела"</t>
  </si>
  <si>
    <t>Субвенции на реализацию Закона Республики Алтай "О наделении органов местного самоуправления государственными полномочиями Республики Алтай по образованию и организации деятельности муниципальных комиссий по делам несовершеннолетних и защите их прав"</t>
  </si>
  <si>
    <t>Субвенции на реализацию пунктов 11-14 статьи 1 Закона Республики Алтай "О наделении органов местного самоуправления в Республике Алтай отдельными государственными полномочиями в области социальной поддержки, социального обслуживания отдельных категорий граждан и управления охраной труда"</t>
  </si>
  <si>
    <t>Субвенции на осуществление государственных полномочий по лицензированию продажи алкогольной продукции</t>
  </si>
  <si>
    <t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 же дополнительного образования в общеобразовательных учреждениях</t>
  </si>
  <si>
    <t>Субвенции на организацию и осуществление деятельности органов местного самоуправления по осуществлению полномочий по опеке и попечительству , социальной поддержке детей-сирот,  детей, осташихся без попечения родителей, и лиц из их числа</t>
  </si>
  <si>
    <t>Субвенции на социальную поддержку детей-сирот и детей, оставшихся без попечения родителей, лиц из их числа, находящихся в учреждениях и приемных семьях муниципальных образований, в том числе дополнительные гарантии</t>
  </si>
  <si>
    <t>Субвенции на предоставление гарантированных услуг по погребению</t>
  </si>
  <si>
    <t>Субвенции на предоставление мер социальной поддержки ветеранам труда Республики Алтай</t>
  </si>
  <si>
    <t>Субвенции на предоставление мер социальной поддержки некоторым категориям работников, проживающих в сельской местности Республики Алтай</t>
  </si>
  <si>
    <t>Субвенции  на предоставление мер социальной  поддержки отдельным категориям ветеранов</t>
  </si>
  <si>
    <t>Субвенции  на осуществление  выплаты   ежемесячного пособия на ребенка</t>
  </si>
  <si>
    <t>Субвенции на предоставление мер социальной поддержки многодетным семьям</t>
  </si>
  <si>
    <t>Субвенции на осуществление  государственных полномочий по вопросам административного законодательства</t>
  </si>
  <si>
    <t>Субвенции на осуществление  назначения и выплаты доплат к пенсиям</t>
  </si>
  <si>
    <t>Субвенции на предоставление дополнительной гарантии по проведеию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 (через Министерство образования, науки и молодежной политики Республики Алтай)</t>
  </si>
  <si>
    <t>Субвенции на реализацию Закона Республики Алтай "О наделении органов местного самоуправления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необходимый для ведения регистра муниципальных нормативных правовых актов в Республике Алтай"</t>
  </si>
  <si>
    <t>000  1  08  07080  01  1000  110</t>
  </si>
  <si>
    <t>Приложение 2</t>
  </si>
  <si>
    <t>тыс.руб</t>
  </si>
  <si>
    <t xml:space="preserve"> муниципальному району</t>
  </si>
  <si>
    <t>сельским поселениям</t>
  </si>
  <si>
    <t xml:space="preserve"> Прочие денежные взыскания (штрафы) за административные правонарушения в области дорожного движения</t>
  </si>
  <si>
    <t>__________________________________________________</t>
  </si>
  <si>
    <t>000  2  02  02150  00  0000  151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</si>
  <si>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</si>
  <si>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</si>
  <si>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</si>
  <si>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182  1  01  02010  01  0000  110</t>
  </si>
  <si>
    <t>182  1  01  02020  01  0000  110</t>
  </si>
  <si>
    <t>182  1  01  02030  01  0000  110</t>
  </si>
  <si>
    <t>182  1  01  02040  01  0000  110</t>
  </si>
  <si>
    <t>182  1  05  01000  00  0000  110</t>
  </si>
  <si>
    <t>182  1  05  01011  01  1820  110</t>
  </si>
  <si>
    <t>092  2  02  02088  05  0001  151</t>
  </si>
  <si>
    <t>092  2  02  03029  05  0000  151</t>
  </si>
  <si>
    <t>092  2  02  03027  05  0000  151</t>
  </si>
  <si>
    <t>092  2  02  03026  05  0000  151</t>
  </si>
  <si>
    <t>092  2  02  03024  05  0000  151</t>
  </si>
  <si>
    <t>092  2  02  03015  05  0000  151</t>
  </si>
  <si>
    <t>092  2  02  03007  05  0000  151</t>
  </si>
  <si>
    <t>092  2  02  02999  05  0000  151</t>
  </si>
  <si>
    <t>092  2  02  02150  05  0000  151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</si>
  <si>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</si>
  <si>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092  2  02  02088  05  0000  151</t>
  </si>
  <si>
    <t>000  2  02  02088  00  0000  151</t>
  </si>
  <si>
    <t>092  2  02  01003  05  0000  151</t>
  </si>
  <si>
    <t>092  2  02  01001  05  0000  151</t>
  </si>
  <si>
    <t>092  1  17  05050  05  0000  180</t>
  </si>
  <si>
    <t>182  1  16  03010  01  0000  140</t>
  </si>
  <si>
    <t>182  1  16  03030  01  0000  140</t>
  </si>
  <si>
    <t>141  1  16  28000  01  0000  140</t>
  </si>
  <si>
    <t>188  1  16  30030  01  0000  140</t>
  </si>
  <si>
    <t>182  1  05  01021  01  0000  110</t>
  </si>
  <si>
    <t>182  1  05  02010  02  0000  110</t>
  </si>
  <si>
    <t>182  1  05  03010  01  0000  110</t>
  </si>
  <si>
    <t>182  1  06  02010  02  0000  110</t>
  </si>
  <si>
    <t>182  1  06  02020  02  0000  110</t>
  </si>
  <si>
    <t>182  1  07  01020  01  0000  110</t>
  </si>
  <si>
    <t>182  1  08  03010  01  0000  110</t>
  </si>
  <si>
    <t>092  1  08  07084  01  0000  110</t>
  </si>
  <si>
    <t>092  1  08  07150  01  1000  110</t>
  </si>
  <si>
    <t>809  1  08  07140  01  0000  110</t>
  </si>
  <si>
    <t>092  1  11  03050  05  0000  120</t>
  </si>
  <si>
    <t>092  1  11  05035  05  0000  120</t>
  </si>
  <si>
    <t>498  1  12  01000  01  0000  120</t>
  </si>
  <si>
    <t>182  1  16  06000  01  0000  140</t>
  </si>
  <si>
    <t>161  1  16  33050  05  0000  140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</si>
  <si>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</si>
  <si>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</si>
  <si>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182  1  05  01012  01  1820  110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</si>
  <si>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</si>
  <si>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</si>
  <si>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182  1  05  01022  01  0000  110</t>
  </si>
  <si>
    <t>182  1  05  01030  01  0000  110</t>
  </si>
  <si>
    <t>182  1  05  01040  01  0000  110</t>
  </si>
  <si>
    <t>182  1  05  01041  01  0000  110</t>
  </si>
  <si>
    <t>182  1  05  01042  01  0000  110</t>
  </si>
  <si>
    <t>182  1  05  01050  01  0000  110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</si>
  <si>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</si>
  <si>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Налог, взимаемый в виде стоимости патента в связи с применением упрощенной системы налогообложения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</si>
  <si>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</si>
  <si>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</si>
  <si>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</si>
  <si>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</si>
  <si>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182  1  05  03020  01  0000  110</t>
  </si>
  <si>
    <t>Единый сельскохозяйственный налог (за налоговые периоды, истекшие до 1 января 2011 года)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</si>
  <si>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</si>
  <si>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Налогового кодекса Российской Федерации</t>
    </r>
  </si>
  <si>
    <r>
      <t xml:space="preserve"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</t>
    </r>
    <r>
      <rPr>
        <b/>
        <i/>
        <sz val="12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Фонда содействия реформированию жилищно-коммунального хозяйства</t>
    </r>
  </si>
  <si>
    <t>Субсидии на реализацию республиканской целевой программы "Развитие образования в Республике Алтай на 2010-2012 годы", надбавка (через Министерство образования, науки и молодежной политики Республики Алтай)</t>
  </si>
  <si>
    <t>Субсидии на реализацию республиканской целевой программы "Развитие образования в Республике Алтай на 2010-2012 годы" питание (через Министерство образования, науки и молодежной политики Республики Алтай)</t>
  </si>
  <si>
    <t>ПОСТУПЛЕНИЕ ДОХОДОВ В БЮДЖЕТ МУНИЦИПАЛЬНОГО ОБРАЗОВАНИЯ "ОНГУДАЙСКИЙ РАЙОН"                                       В 2012 ГОДУ</t>
  </si>
  <si>
    <t>000  1  11  05013  00  0000  120</t>
  </si>
  <si>
    <t>092  1  11  05013  10  0000  120</t>
  </si>
  <si>
    <t>000  1  13  01000  00  0000  130</t>
  </si>
  <si>
    <t>092  1  13  01995  05  0000  130</t>
  </si>
  <si>
    <t>000  1  14  02052  05  0000  410</t>
  </si>
  <si>
    <t>000  1  14  02050  05  0000  410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</si>
  <si>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</si>
  <si>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</si>
  <si>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</si>
  <si>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000  2  02  02089  00  0000  151</t>
  </si>
  <si>
    <t>092  2  02  02089  05  0000  151</t>
  </si>
  <si>
    <t>092  2  02  02089  05  0001  151</t>
  </si>
  <si>
    <t>к  решению "О бюджете муниципального образования "Онгудайский район" на 2012 год и на плановый период 2013-2014 годов" (в редакции решения "О внесении изменений и дополнений в бюджет муниципального образования"Онгудайский район" на 2012год и на плановый период 2012-2013годов" от 17.02. 2012г №31-1, от04.06.2012г №33-2)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</si>
</sst>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_-* #,##0.00000_р_._-;\-* #,##0.00000_р_._-;_-* &quot;-&quot;?????_р_._-;_-@_-"/>
  </numFmts>
  <fonts count="48">
    <font>
      <sz val="8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Arial Cyr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/>
    </xf>
    <xf numFmtId="43" fontId="45" fillId="0" borderId="0" xfId="62" applyFont="1" applyAlignment="1">
      <alignment horizontal="center" vertical="center"/>
    </xf>
    <xf numFmtId="0" fontId="6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49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left"/>
    </xf>
    <xf numFmtId="43" fontId="45" fillId="0" borderId="10" xfId="60" applyFont="1" applyBorder="1" applyAlignment="1">
      <alignment horizontal="center"/>
    </xf>
    <xf numFmtId="43" fontId="45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 wrapText="1"/>
    </xf>
    <xf numFmtId="4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 vertical="center" wrapText="1"/>
    </xf>
    <xf numFmtId="49" fontId="11" fillId="0" borderId="10" xfId="53" applyNumberFormat="1" applyFont="1" applyFill="1" applyBorder="1" applyAlignment="1">
      <alignment horizontal="left" vertical="center" wrapText="1"/>
      <protection/>
    </xf>
    <xf numFmtId="49" fontId="47" fillId="0" borderId="10" xfId="0" applyNumberFormat="1" applyFont="1" applyBorder="1" applyAlignment="1">
      <alignment horizontal="left"/>
    </xf>
    <xf numFmtId="43" fontId="47" fillId="0" borderId="10" xfId="6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43" fontId="45" fillId="0" borderId="10" xfId="60" applyFont="1" applyBorder="1" applyAlignment="1">
      <alignment horizontal="center" wrapText="1"/>
    </xf>
    <xf numFmtId="0" fontId="11" fillId="0" borderId="10" xfId="52" applyFont="1" applyFill="1" applyBorder="1" applyAlignment="1">
      <alignment horizontal="left" vertical="center" wrapText="1"/>
      <protection/>
    </xf>
    <xf numFmtId="4" fontId="47" fillId="0" borderId="10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49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5" fontId="45" fillId="0" borderId="0" xfId="0" applyNumberFormat="1" applyFont="1" applyAlignment="1">
      <alignment/>
    </xf>
    <xf numFmtId="43" fontId="45" fillId="0" borderId="10" xfId="6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3" xfId="62"/>
    <cellStyle name="Финансовый 15" xfId="63"/>
    <cellStyle name="Финансовый 9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view="pageBreakPreview" zoomScale="60" zoomScalePageLayoutView="0" workbookViewId="0" topLeftCell="A184">
      <selection activeCell="D10" sqref="D10"/>
    </sheetView>
  </sheetViews>
  <sheetFormatPr defaultColWidth="9.140625" defaultRowHeight="12"/>
  <cols>
    <col min="1" max="1" width="62.28125" style="15" customWidth="1"/>
    <col min="2" max="2" width="41.421875" style="16" customWidth="1"/>
    <col min="3" max="3" width="18.140625" style="14" customWidth="1"/>
    <col min="4" max="4" width="18.8515625" style="5" customWidth="1"/>
    <col min="5" max="5" width="19.8515625" style="5" customWidth="1"/>
    <col min="6" max="6" width="20.421875" style="5" customWidth="1"/>
    <col min="7" max="23" width="55.140625" style="5" customWidth="1"/>
    <col min="24" max="16384" width="9.28125" style="5" customWidth="1"/>
  </cols>
  <sheetData>
    <row r="1" spans="1:7" ht="15.75">
      <c r="A1" s="1"/>
      <c r="B1" s="2"/>
      <c r="C1" s="2"/>
      <c r="D1" s="42"/>
      <c r="E1" s="42"/>
      <c r="F1" s="3"/>
      <c r="G1" s="4"/>
    </row>
    <row r="2" spans="1:7" ht="15" customHeight="1">
      <c r="A2" s="1"/>
      <c r="B2" s="2"/>
      <c r="C2" s="41" t="s">
        <v>263</v>
      </c>
      <c r="D2" s="41"/>
      <c r="E2" s="41"/>
      <c r="F2" s="6"/>
      <c r="G2" s="7"/>
    </row>
    <row r="3" spans="1:7" ht="12.75" customHeight="1">
      <c r="A3" s="1"/>
      <c r="B3" s="43" t="s">
        <v>350</v>
      </c>
      <c r="C3" s="43"/>
      <c r="D3" s="43"/>
      <c r="E3" s="43"/>
      <c r="F3" s="8"/>
      <c r="G3" s="9"/>
    </row>
    <row r="4" spans="1:7" ht="42.75" customHeight="1">
      <c r="A4" s="1"/>
      <c r="B4" s="43"/>
      <c r="C4" s="43"/>
      <c r="D4" s="43"/>
      <c r="E4" s="43"/>
      <c r="F4" s="8"/>
      <c r="G4" s="7"/>
    </row>
    <row r="5" spans="1:7" ht="15.75">
      <c r="A5" s="10"/>
      <c r="B5" s="2"/>
      <c r="C5" s="2"/>
      <c r="D5" s="2"/>
      <c r="E5" s="2"/>
      <c r="F5" s="11"/>
      <c r="G5" s="9"/>
    </row>
    <row r="6" spans="1:7" ht="12.75" customHeight="1">
      <c r="A6" s="40" t="s">
        <v>337</v>
      </c>
      <c r="B6" s="40"/>
      <c r="C6" s="40"/>
      <c r="D6" s="40"/>
      <c r="E6" s="40"/>
      <c r="F6" s="12"/>
      <c r="G6" s="13"/>
    </row>
    <row r="7" spans="1:5" s="14" customFormat="1" ht="21.75" customHeight="1">
      <c r="A7" s="40"/>
      <c r="B7" s="40"/>
      <c r="C7" s="40"/>
      <c r="D7" s="40"/>
      <c r="E7" s="40"/>
    </row>
    <row r="8" spans="1:2" s="14" customFormat="1" ht="15.75" hidden="1">
      <c r="A8" s="15"/>
      <c r="B8" s="16"/>
    </row>
    <row r="9" spans="1:5" s="14" customFormat="1" ht="15.75">
      <c r="A9" s="15"/>
      <c r="B9" s="16"/>
      <c r="E9" s="14" t="s">
        <v>264</v>
      </c>
    </row>
    <row r="10" spans="1:5" s="19" customFormat="1" ht="58.5" customHeight="1">
      <c r="A10" s="17" t="s">
        <v>0</v>
      </c>
      <c r="B10" s="18" t="s">
        <v>1</v>
      </c>
      <c r="C10" s="17" t="s">
        <v>237</v>
      </c>
      <c r="D10" s="17" t="s">
        <v>235</v>
      </c>
      <c r="E10" s="17" t="s">
        <v>236</v>
      </c>
    </row>
    <row r="11" spans="1:6" ht="15.75">
      <c r="A11" s="20" t="s">
        <v>2</v>
      </c>
      <c r="B11" s="21" t="s">
        <v>3</v>
      </c>
      <c r="C11" s="22">
        <f>C12+C100</f>
        <v>332166.5399900001</v>
      </c>
      <c r="D11" s="22">
        <f>E11-C11</f>
        <v>58577.769199999864</v>
      </c>
      <c r="E11" s="22">
        <f>E12+E100</f>
        <v>390744.30918999994</v>
      </c>
      <c r="F11" s="23"/>
    </row>
    <row r="12" spans="1:6" ht="15.75">
      <c r="A12" s="20" t="s">
        <v>4</v>
      </c>
      <c r="B12" s="21" t="s">
        <v>5</v>
      </c>
      <c r="C12" s="22">
        <f>C13+C57</f>
        <v>63037.72</v>
      </c>
      <c r="D12" s="22">
        <f>E12-C12</f>
        <v>9661.648069999996</v>
      </c>
      <c r="E12" s="22">
        <f>E13+E57</f>
        <v>72699.36807</v>
      </c>
      <c r="F12" s="23"/>
    </row>
    <row r="13" spans="1:6" ht="15.75">
      <c r="A13" s="20" t="s">
        <v>239</v>
      </c>
      <c r="B13" s="21"/>
      <c r="C13" s="22">
        <f>C14+C20+C39+C46+C49</f>
        <v>54506.420000000006</v>
      </c>
      <c r="D13" s="22">
        <f>E13-C13</f>
        <v>12801.849999999999</v>
      </c>
      <c r="E13" s="22">
        <f>E14+E20+E39+E46+E49</f>
        <v>67308.27</v>
      </c>
      <c r="F13" s="23"/>
    </row>
    <row r="14" spans="1:6" ht="15.75">
      <c r="A14" s="20" t="s">
        <v>6</v>
      </c>
      <c r="B14" s="21" t="s">
        <v>7</v>
      </c>
      <c r="C14" s="22">
        <f>C15</f>
        <v>31396</v>
      </c>
      <c r="D14" s="22">
        <f>D15</f>
        <v>0</v>
      </c>
      <c r="E14" s="22">
        <f>E15</f>
        <v>31396</v>
      </c>
      <c r="F14" s="23"/>
    </row>
    <row r="15" spans="1:5" ht="15.75">
      <c r="A15" s="20" t="s">
        <v>8</v>
      </c>
      <c r="B15" s="21" t="s">
        <v>9</v>
      </c>
      <c r="C15" s="22">
        <f>SUM(C16:C19)</f>
        <v>31396</v>
      </c>
      <c r="D15" s="22">
        <f>SUM(D16:D19)</f>
        <v>0</v>
      </c>
      <c r="E15" s="22">
        <f>SUM(E16:E19)</f>
        <v>31396</v>
      </c>
    </row>
    <row r="16" spans="1:5" ht="97.5">
      <c r="A16" s="20" t="s">
        <v>332</v>
      </c>
      <c r="B16" s="21" t="s">
        <v>273</v>
      </c>
      <c r="C16" s="22">
        <f>28304+2+2500+400</f>
        <v>31206</v>
      </c>
      <c r="D16" s="22">
        <f aca="true" t="shared" si="0" ref="D16:D82">E16-C16</f>
        <v>0</v>
      </c>
      <c r="E16" s="22">
        <f>28304+2+2500+400</f>
        <v>31206</v>
      </c>
    </row>
    <row r="17" spans="1:5" ht="141.75">
      <c r="A17" s="20" t="s">
        <v>314</v>
      </c>
      <c r="B17" s="21" t="s">
        <v>274</v>
      </c>
      <c r="C17" s="22">
        <v>70</v>
      </c>
      <c r="D17" s="22">
        <f t="shared" si="0"/>
        <v>0</v>
      </c>
      <c r="E17" s="22">
        <v>70</v>
      </c>
    </row>
    <row r="18" spans="1:5" ht="63">
      <c r="A18" s="20" t="s">
        <v>313</v>
      </c>
      <c r="B18" s="21" t="s">
        <v>275</v>
      </c>
      <c r="C18" s="22">
        <v>88</v>
      </c>
      <c r="D18" s="22">
        <f t="shared" si="0"/>
        <v>0</v>
      </c>
      <c r="E18" s="22">
        <v>88</v>
      </c>
    </row>
    <row r="19" spans="1:5" ht="129">
      <c r="A19" s="20" t="s">
        <v>333</v>
      </c>
      <c r="B19" s="21" t="s">
        <v>276</v>
      </c>
      <c r="C19" s="22">
        <v>32</v>
      </c>
      <c r="D19" s="22">
        <f t="shared" si="0"/>
        <v>0</v>
      </c>
      <c r="E19" s="22">
        <v>32</v>
      </c>
    </row>
    <row r="20" spans="1:5" ht="15.75">
      <c r="A20" s="20" t="s">
        <v>10</v>
      </c>
      <c r="B20" s="21" t="s">
        <v>11</v>
      </c>
      <c r="C20" s="22">
        <f>C21+C33+C36</f>
        <v>14171.02</v>
      </c>
      <c r="D20" s="22">
        <f>D21+D33+D36</f>
        <v>0</v>
      </c>
      <c r="E20" s="22">
        <f>E21+E33+E36</f>
        <v>14171.02</v>
      </c>
    </row>
    <row r="21" spans="1:5" ht="31.5">
      <c r="A21" s="20" t="s">
        <v>12</v>
      </c>
      <c r="B21" s="21" t="s">
        <v>277</v>
      </c>
      <c r="C21" s="22">
        <f>C22+C25+C28+C29+C32</f>
        <v>4988</v>
      </c>
      <c r="D21" s="22">
        <f t="shared" si="0"/>
        <v>0</v>
      </c>
      <c r="E21" s="22">
        <f>E22+E25+E28+E29+E32</f>
        <v>4988</v>
      </c>
    </row>
    <row r="22" spans="1:5" ht="47.25">
      <c r="A22" s="20" t="s">
        <v>13</v>
      </c>
      <c r="B22" s="21" t="s">
        <v>14</v>
      </c>
      <c r="C22" s="22">
        <f>SUM(C23:C24)</f>
        <v>1588</v>
      </c>
      <c r="D22" s="22">
        <f>SUM(D23:D24)</f>
        <v>0</v>
      </c>
      <c r="E22" s="22">
        <f>SUM(E23:E24)</f>
        <v>1588</v>
      </c>
    </row>
    <row r="23" spans="1:5" ht="47.25">
      <c r="A23" s="20" t="s">
        <v>13</v>
      </c>
      <c r="B23" s="21" t="s">
        <v>278</v>
      </c>
      <c r="C23" s="22">
        <v>1200</v>
      </c>
      <c r="D23" s="22">
        <f t="shared" si="0"/>
        <v>0</v>
      </c>
      <c r="E23" s="22">
        <v>1200</v>
      </c>
    </row>
    <row r="24" spans="1:5" ht="63">
      <c r="A24" s="20" t="s">
        <v>316</v>
      </c>
      <c r="B24" s="21" t="s">
        <v>315</v>
      </c>
      <c r="C24" s="22">
        <v>388</v>
      </c>
      <c r="D24" s="22">
        <f t="shared" si="0"/>
        <v>0</v>
      </c>
      <c r="E24" s="22">
        <v>388</v>
      </c>
    </row>
    <row r="25" spans="1:5" ht="47.25">
      <c r="A25" s="20" t="s">
        <v>15</v>
      </c>
      <c r="B25" s="21" t="s">
        <v>16</v>
      </c>
      <c r="C25" s="22">
        <f>SUM(C26:C27)</f>
        <v>2200</v>
      </c>
      <c r="D25" s="22">
        <f>SUM(D26:D27)</f>
        <v>0</v>
      </c>
      <c r="E25" s="22">
        <f>SUM(E26:E27)</f>
        <v>2200</v>
      </c>
    </row>
    <row r="26" spans="1:5" ht="47.25">
      <c r="A26" s="20" t="s">
        <v>15</v>
      </c>
      <c r="B26" s="21" t="s">
        <v>298</v>
      </c>
      <c r="C26" s="22">
        <v>2000</v>
      </c>
      <c r="D26" s="22">
        <f t="shared" si="0"/>
        <v>0</v>
      </c>
      <c r="E26" s="22">
        <v>2000</v>
      </c>
    </row>
    <row r="27" spans="1:5" ht="78.75">
      <c r="A27" s="20" t="s">
        <v>317</v>
      </c>
      <c r="B27" s="21" t="s">
        <v>318</v>
      </c>
      <c r="C27" s="22">
        <v>200</v>
      </c>
      <c r="D27" s="22">
        <f t="shared" si="0"/>
        <v>0</v>
      </c>
      <c r="E27" s="22">
        <v>200</v>
      </c>
    </row>
    <row r="28" spans="1:5" ht="63">
      <c r="A28" s="20" t="s">
        <v>324</v>
      </c>
      <c r="B28" s="21" t="s">
        <v>319</v>
      </c>
      <c r="C28" s="22">
        <v>500</v>
      </c>
      <c r="D28" s="22">
        <f t="shared" si="0"/>
        <v>0</v>
      </c>
      <c r="E28" s="22">
        <v>500</v>
      </c>
    </row>
    <row r="29" spans="1:5" ht="47.25">
      <c r="A29" s="20" t="s">
        <v>325</v>
      </c>
      <c r="B29" s="21" t="s">
        <v>320</v>
      </c>
      <c r="C29" s="22">
        <f>SUM(C30:C31)</f>
        <v>400</v>
      </c>
      <c r="D29" s="22">
        <f t="shared" si="0"/>
        <v>0</v>
      </c>
      <c r="E29" s="22">
        <f>SUM(E30:E31)</f>
        <v>400</v>
      </c>
    </row>
    <row r="30" spans="1:5" ht="47.25">
      <c r="A30" s="20" t="s">
        <v>325</v>
      </c>
      <c r="B30" s="21" t="s">
        <v>321</v>
      </c>
      <c r="C30" s="22">
        <v>300</v>
      </c>
      <c r="D30" s="22">
        <f t="shared" si="0"/>
        <v>0</v>
      </c>
      <c r="E30" s="22">
        <v>300</v>
      </c>
    </row>
    <row r="31" spans="1:5" ht="63">
      <c r="A31" s="20" t="s">
        <v>326</v>
      </c>
      <c r="B31" s="21" t="s">
        <v>322</v>
      </c>
      <c r="C31" s="22">
        <v>100</v>
      </c>
      <c r="D31" s="22">
        <f t="shared" si="0"/>
        <v>0</v>
      </c>
      <c r="E31" s="22">
        <v>100</v>
      </c>
    </row>
    <row r="32" spans="1:5" ht="31.5">
      <c r="A32" s="20" t="s">
        <v>327</v>
      </c>
      <c r="B32" s="21" t="s">
        <v>323</v>
      </c>
      <c r="C32" s="22">
        <v>300</v>
      </c>
      <c r="D32" s="22">
        <f t="shared" si="0"/>
        <v>0</v>
      </c>
      <c r="E32" s="22">
        <v>300</v>
      </c>
    </row>
    <row r="33" spans="1:5" ht="31.5">
      <c r="A33" s="20" t="s">
        <v>17</v>
      </c>
      <c r="B33" s="21" t="s">
        <v>18</v>
      </c>
      <c r="C33" s="22">
        <f>SUM(C34:C35)</f>
        <v>8730.02</v>
      </c>
      <c r="D33" s="22">
        <f>SUM(D34:D35)</f>
        <v>0</v>
      </c>
      <c r="E33" s="22">
        <f>SUM(E34:E35)</f>
        <v>8730.02</v>
      </c>
    </row>
    <row r="34" spans="1:5" ht="31.5">
      <c r="A34" s="20" t="s">
        <v>17</v>
      </c>
      <c r="B34" s="21" t="s">
        <v>299</v>
      </c>
      <c r="C34" s="22">
        <v>8000</v>
      </c>
      <c r="D34" s="22">
        <f t="shared" si="0"/>
        <v>0</v>
      </c>
      <c r="E34" s="22">
        <v>8000</v>
      </c>
    </row>
    <row r="35" spans="1:5" ht="47.25">
      <c r="A35" s="20" t="s">
        <v>329</v>
      </c>
      <c r="B35" s="21" t="s">
        <v>328</v>
      </c>
      <c r="C35" s="22">
        <v>730.02</v>
      </c>
      <c r="D35" s="22">
        <f t="shared" si="0"/>
        <v>0</v>
      </c>
      <c r="E35" s="22">
        <v>730.02</v>
      </c>
    </row>
    <row r="36" spans="1:5" ht="15.75">
      <c r="A36" s="20" t="s">
        <v>19</v>
      </c>
      <c r="B36" s="21" t="s">
        <v>20</v>
      </c>
      <c r="C36" s="22">
        <f>SUM(C37:C38)</f>
        <v>453</v>
      </c>
      <c r="D36" s="22">
        <f>SUM(D37:D38)</f>
        <v>0</v>
      </c>
      <c r="E36" s="22">
        <f>SUM(E37:E38)</f>
        <v>453</v>
      </c>
    </row>
    <row r="37" spans="1:5" ht="15.75">
      <c r="A37" s="20" t="s">
        <v>19</v>
      </c>
      <c r="B37" s="21" t="s">
        <v>300</v>
      </c>
      <c r="C37" s="22">
        <v>400</v>
      </c>
      <c r="D37" s="22">
        <f t="shared" si="0"/>
        <v>0</v>
      </c>
      <c r="E37" s="22">
        <v>400</v>
      </c>
    </row>
    <row r="38" spans="1:5" ht="47.25">
      <c r="A38" s="20" t="s">
        <v>331</v>
      </c>
      <c r="B38" s="21" t="s">
        <v>330</v>
      </c>
      <c r="C38" s="22">
        <v>53</v>
      </c>
      <c r="D38" s="22">
        <f t="shared" si="0"/>
        <v>0</v>
      </c>
      <c r="E38" s="22">
        <v>53</v>
      </c>
    </row>
    <row r="39" spans="1:5" ht="15.75">
      <c r="A39" s="20" t="s">
        <v>21</v>
      </c>
      <c r="B39" s="21" t="s">
        <v>22</v>
      </c>
      <c r="C39" s="22">
        <f>C40+C43</f>
        <v>6603.4</v>
      </c>
      <c r="D39" s="22">
        <f t="shared" si="0"/>
        <v>12801.85</v>
      </c>
      <c r="E39" s="22">
        <f>E40+E43</f>
        <v>19405.25</v>
      </c>
    </row>
    <row r="40" spans="1:5" ht="15.75">
      <c r="A40" s="20" t="s">
        <v>23</v>
      </c>
      <c r="B40" s="21" t="s">
        <v>24</v>
      </c>
      <c r="C40" s="22">
        <f>C41+C42</f>
        <v>6603.4</v>
      </c>
      <c r="D40" s="22">
        <f t="shared" si="0"/>
        <v>12801.85</v>
      </c>
      <c r="E40" s="22">
        <f>E41+E42</f>
        <v>19405.25</v>
      </c>
    </row>
    <row r="41" spans="1:5" ht="31.5">
      <c r="A41" s="20" t="s">
        <v>25</v>
      </c>
      <c r="B41" s="21" t="s">
        <v>301</v>
      </c>
      <c r="C41" s="22">
        <f>2603+4000</f>
        <v>6603</v>
      </c>
      <c r="D41" s="22">
        <f t="shared" si="0"/>
        <v>12801.849999999999</v>
      </c>
      <c r="E41" s="22">
        <f>2603+14000+200+4000-1398.15</f>
        <v>19404.85</v>
      </c>
    </row>
    <row r="42" spans="1:5" ht="31.5">
      <c r="A42" s="20" t="s">
        <v>26</v>
      </c>
      <c r="B42" s="21" t="s">
        <v>302</v>
      </c>
      <c r="C42" s="22">
        <v>0.4</v>
      </c>
      <c r="D42" s="22">
        <f t="shared" si="0"/>
        <v>0</v>
      </c>
      <c r="E42" s="22">
        <v>0.4</v>
      </c>
    </row>
    <row r="43" spans="1:5" ht="15.75" hidden="1">
      <c r="A43" s="20" t="s">
        <v>27</v>
      </c>
      <c r="B43" s="21" t="s">
        <v>28</v>
      </c>
      <c r="C43" s="22">
        <f>C44+C45</f>
        <v>0</v>
      </c>
      <c r="D43" s="22">
        <f t="shared" si="0"/>
        <v>0</v>
      </c>
      <c r="E43" s="22">
        <f>E44+E45</f>
        <v>0</v>
      </c>
    </row>
    <row r="44" spans="1:5" ht="15.75" hidden="1">
      <c r="A44" s="20" t="s">
        <v>29</v>
      </c>
      <c r="B44" s="21" t="s">
        <v>30</v>
      </c>
      <c r="C44" s="22"/>
      <c r="D44" s="22">
        <f t="shared" si="0"/>
        <v>0</v>
      </c>
      <c r="E44" s="22"/>
    </row>
    <row r="45" spans="1:5" ht="15.75" hidden="1">
      <c r="A45" s="20" t="s">
        <v>31</v>
      </c>
      <c r="B45" s="21" t="s">
        <v>32</v>
      </c>
      <c r="C45" s="22"/>
      <c r="D45" s="22">
        <f t="shared" si="0"/>
        <v>0</v>
      </c>
      <c r="E45" s="22"/>
    </row>
    <row r="46" spans="1:5" ht="47.25">
      <c r="A46" s="20" t="s">
        <v>33</v>
      </c>
      <c r="B46" s="21" t="s">
        <v>34</v>
      </c>
      <c r="C46" s="22">
        <f aca="true" t="shared" si="1" ref="C46:E47">C47</f>
        <v>150</v>
      </c>
      <c r="D46" s="22">
        <f t="shared" si="0"/>
        <v>0</v>
      </c>
      <c r="E46" s="22">
        <f t="shared" si="1"/>
        <v>150</v>
      </c>
    </row>
    <row r="47" spans="1:5" ht="15.75">
      <c r="A47" s="20" t="s">
        <v>35</v>
      </c>
      <c r="B47" s="21" t="s">
        <v>36</v>
      </c>
      <c r="C47" s="22">
        <f t="shared" si="1"/>
        <v>150</v>
      </c>
      <c r="D47" s="22">
        <f t="shared" si="0"/>
        <v>0</v>
      </c>
      <c r="E47" s="22">
        <f t="shared" si="1"/>
        <v>150</v>
      </c>
    </row>
    <row r="48" spans="1:5" ht="31.5">
      <c r="A48" s="20" t="s">
        <v>37</v>
      </c>
      <c r="B48" s="21" t="s">
        <v>303</v>
      </c>
      <c r="C48" s="22">
        <v>150</v>
      </c>
      <c r="D48" s="22">
        <f t="shared" si="0"/>
        <v>0</v>
      </c>
      <c r="E48" s="22">
        <v>150</v>
      </c>
    </row>
    <row r="49" spans="1:5" ht="15.75">
      <c r="A49" s="20" t="s">
        <v>38</v>
      </c>
      <c r="B49" s="21" t="s">
        <v>39</v>
      </c>
      <c r="C49" s="22">
        <f>C50+C52</f>
        <v>2186</v>
      </c>
      <c r="D49" s="22">
        <f t="shared" si="0"/>
        <v>0</v>
      </c>
      <c r="E49" s="22">
        <f>E50+E52</f>
        <v>2186</v>
      </c>
    </row>
    <row r="50" spans="1:5" ht="47.25">
      <c r="A50" s="20" t="s">
        <v>40</v>
      </c>
      <c r="B50" s="21" t="s">
        <v>41</v>
      </c>
      <c r="C50" s="22">
        <f>C51</f>
        <v>900</v>
      </c>
      <c r="D50" s="22">
        <f t="shared" si="0"/>
        <v>0</v>
      </c>
      <c r="E50" s="22">
        <f>E51</f>
        <v>900</v>
      </c>
    </row>
    <row r="51" spans="1:5" ht="63">
      <c r="A51" s="20" t="s">
        <v>42</v>
      </c>
      <c r="B51" s="21" t="s">
        <v>304</v>
      </c>
      <c r="C51" s="22">
        <v>900</v>
      </c>
      <c r="D51" s="22">
        <f t="shared" si="0"/>
        <v>0</v>
      </c>
      <c r="E51" s="22">
        <v>900</v>
      </c>
    </row>
    <row r="52" spans="1:5" ht="47.25">
      <c r="A52" s="20" t="s">
        <v>43</v>
      </c>
      <c r="B52" s="21" t="s">
        <v>44</v>
      </c>
      <c r="C52" s="22">
        <f>C53+C55+C56</f>
        <v>1286</v>
      </c>
      <c r="D52" s="22">
        <f>D53+D55+D56</f>
        <v>0</v>
      </c>
      <c r="E52" s="22">
        <f>E53+E55+E56</f>
        <v>1286</v>
      </c>
    </row>
    <row r="53" spans="1:5" ht="78.75">
      <c r="A53" s="20" t="s">
        <v>45</v>
      </c>
      <c r="B53" s="21" t="s">
        <v>262</v>
      </c>
      <c r="C53" s="22">
        <f>C54</f>
        <v>1280</v>
      </c>
      <c r="D53" s="22">
        <f t="shared" si="0"/>
        <v>0</v>
      </c>
      <c r="E53" s="22">
        <f>E54</f>
        <v>1280</v>
      </c>
    </row>
    <row r="54" spans="1:5" ht="94.5">
      <c r="A54" s="20" t="s">
        <v>46</v>
      </c>
      <c r="B54" s="21" t="s">
        <v>305</v>
      </c>
      <c r="C54" s="22">
        <v>1280</v>
      </c>
      <c r="D54" s="22">
        <f t="shared" si="0"/>
        <v>0</v>
      </c>
      <c r="E54" s="22">
        <v>1280</v>
      </c>
    </row>
    <row r="55" spans="1:5" ht="94.5" hidden="1">
      <c r="A55" s="20" t="s">
        <v>47</v>
      </c>
      <c r="B55" s="21" t="s">
        <v>307</v>
      </c>
      <c r="C55" s="22"/>
      <c r="D55" s="22">
        <f t="shared" si="0"/>
        <v>0</v>
      </c>
      <c r="E55" s="22"/>
    </row>
    <row r="56" spans="1:5" ht="31.5">
      <c r="A56" s="20" t="s">
        <v>48</v>
      </c>
      <c r="B56" s="21" t="s">
        <v>306</v>
      </c>
      <c r="C56" s="22">
        <v>6</v>
      </c>
      <c r="D56" s="22">
        <f t="shared" si="0"/>
        <v>0</v>
      </c>
      <c r="E56" s="22">
        <v>6</v>
      </c>
    </row>
    <row r="57" spans="1:5" ht="15.75">
      <c r="A57" s="20" t="s">
        <v>238</v>
      </c>
      <c r="B57" s="21"/>
      <c r="C57" s="22">
        <f>C58+C66+C68+C71+C78+C81+C97</f>
        <v>8531.3</v>
      </c>
      <c r="D57" s="22">
        <f>D58+D66+D68+D71+D78+D81+D97</f>
        <v>-3140.2019299999997</v>
      </c>
      <c r="E57" s="22">
        <f>E58+E66+E68+E71+E78+E81+E97</f>
        <v>5391.09807</v>
      </c>
    </row>
    <row r="58" spans="1:5" ht="63">
      <c r="A58" s="20" t="s">
        <v>49</v>
      </c>
      <c r="B58" s="21" t="s">
        <v>50</v>
      </c>
      <c r="C58" s="22">
        <f>C59+C61</f>
        <v>1340.8999999999999</v>
      </c>
      <c r="D58" s="22">
        <f t="shared" si="0"/>
        <v>0</v>
      </c>
      <c r="E58" s="22">
        <f>E59+E61</f>
        <v>1340.8999999999999</v>
      </c>
    </row>
    <row r="59" spans="1:5" ht="31.5">
      <c r="A59" s="20" t="s">
        <v>51</v>
      </c>
      <c r="B59" s="21" t="s">
        <v>52</v>
      </c>
      <c r="C59" s="22">
        <f>C60</f>
        <v>20.8</v>
      </c>
      <c r="D59" s="22">
        <f t="shared" si="0"/>
        <v>0</v>
      </c>
      <c r="E59" s="22">
        <f>E60</f>
        <v>20.8</v>
      </c>
    </row>
    <row r="60" spans="1:5" ht="47.25">
      <c r="A60" s="20" t="s">
        <v>53</v>
      </c>
      <c r="B60" s="21" t="s">
        <v>308</v>
      </c>
      <c r="C60" s="22">
        <v>20.8</v>
      </c>
      <c r="D60" s="22">
        <f t="shared" si="0"/>
        <v>0</v>
      </c>
      <c r="E60" s="22">
        <v>20.8</v>
      </c>
    </row>
    <row r="61" spans="1:5" ht="110.25">
      <c r="A61" s="20" t="s">
        <v>54</v>
      </c>
      <c r="B61" s="21" t="s">
        <v>55</v>
      </c>
      <c r="C61" s="22">
        <f>C62+C64</f>
        <v>1320.1</v>
      </c>
      <c r="D61" s="22">
        <f t="shared" si="0"/>
        <v>0</v>
      </c>
      <c r="E61" s="22">
        <f>E62+E64</f>
        <v>1320.1</v>
      </c>
    </row>
    <row r="62" spans="1:5" ht="78.75">
      <c r="A62" s="20" t="s">
        <v>56</v>
      </c>
      <c r="B62" s="21" t="s">
        <v>338</v>
      </c>
      <c r="C62" s="22">
        <f>C63</f>
        <v>790.2</v>
      </c>
      <c r="D62" s="22">
        <f t="shared" si="0"/>
        <v>0</v>
      </c>
      <c r="E62" s="22">
        <f>E63</f>
        <v>790.2</v>
      </c>
    </row>
    <row r="63" spans="1:5" ht="94.5">
      <c r="A63" s="20" t="s">
        <v>57</v>
      </c>
      <c r="B63" s="21" t="s">
        <v>339</v>
      </c>
      <c r="C63" s="22">
        <v>790.2</v>
      </c>
      <c r="D63" s="22">
        <f t="shared" si="0"/>
        <v>0</v>
      </c>
      <c r="E63" s="22">
        <v>790.2</v>
      </c>
    </row>
    <row r="64" spans="1:5" ht="110.25">
      <c r="A64" s="20" t="s">
        <v>58</v>
      </c>
      <c r="B64" s="21" t="s">
        <v>59</v>
      </c>
      <c r="C64" s="22">
        <f>C65</f>
        <v>529.9</v>
      </c>
      <c r="D64" s="22">
        <f t="shared" si="0"/>
        <v>0</v>
      </c>
      <c r="E64" s="22">
        <f>E65</f>
        <v>529.9</v>
      </c>
    </row>
    <row r="65" spans="1:5" ht="94.5">
      <c r="A65" s="20" t="s">
        <v>60</v>
      </c>
      <c r="B65" s="21" t="s">
        <v>309</v>
      </c>
      <c r="C65" s="22">
        <v>529.9</v>
      </c>
      <c r="D65" s="22">
        <f t="shared" si="0"/>
        <v>0</v>
      </c>
      <c r="E65" s="22">
        <v>529.9</v>
      </c>
    </row>
    <row r="66" spans="1:5" ht="31.5">
      <c r="A66" s="20" t="s">
        <v>61</v>
      </c>
      <c r="B66" s="21" t="s">
        <v>62</v>
      </c>
      <c r="C66" s="22">
        <f>C67</f>
        <v>170</v>
      </c>
      <c r="D66" s="22">
        <f t="shared" si="0"/>
        <v>0</v>
      </c>
      <c r="E66" s="22">
        <f>E67</f>
        <v>170</v>
      </c>
    </row>
    <row r="67" spans="1:5" ht="31.5">
      <c r="A67" s="20" t="s">
        <v>63</v>
      </c>
      <c r="B67" s="21" t="s">
        <v>310</v>
      </c>
      <c r="C67" s="22">
        <v>170</v>
      </c>
      <c r="D67" s="22">
        <f t="shared" si="0"/>
        <v>0</v>
      </c>
      <c r="E67" s="22">
        <v>170</v>
      </c>
    </row>
    <row r="68" spans="1:5" ht="31.5">
      <c r="A68" s="20" t="s">
        <v>64</v>
      </c>
      <c r="B68" s="21" t="s">
        <v>65</v>
      </c>
      <c r="C68" s="22">
        <f aca="true" t="shared" si="2" ref="C68:E69">C69</f>
        <v>4000</v>
      </c>
      <c r="D68" s="22">
        <f t="shared" si="0"/>
        <v>-3140.2019299999997</v>
      </c>
      <c r="E68" s="22">
        <f t="shared" si="2"/>
        <v>859.7980700000002</v>
      </c>
    </row>
    <row r="69" spans="1:6" ht="31.5">
      <c r="A69" s="20" t="s">
        <v>66</v>
      </c>
      <c r="B69" s="21" t="s">
        <v>340</v>
      </c>
      <c r="C69" s="22">
        <f t="shared" si="2"/>
        <v>4000</v>
      </c>
      <c r="D69" s="22">
        <f t="shared" si="0"/>
        <v>-3140.2019299999997</v>
      </c>
      <c r="E69" s="22">
        <f t="shared" si="2"/>
        <v>859.7980700000002</v>
      </c>
      <c r="F69" s="38"/>
    </row>
    <row r="70" spans="1:5" ht="63">
      <c r="A70" s="20" t="s">
        <v>67</v>
      </c>
      <c r="B70" s="21" t="s">
        <v>341</v>
      </c>
      <c r="C70" s="22">
        <v>4000</v>
      </c>
      <c r="D70" s="22">
        <f t="shared" si="0"/>
        <v>-3140.2019299999997</v>
      </c>
      <c r="E70" s="39">
        <f>38+530.80416+948-657.00612+0.00003</f>
        <v>859.7980700000002</v>
      </c>
    </row>
    <row r="71" spans="1:6" ht="31.5">
      <c r="A71" s="20" t="s">
        <v>68</v>
      </c>
      <c r="B71" s="21" t="s">
        <v>69</v>
      </c>
      <c r="C71" s="22">
        <f>C72+C75</f>
        <v>345.1</v>
      </c>
      <c r="D71" s="22">
        <f t="shared" si="0"/>
        <v>0</v>
      </c>
      <c r="E71" s="22">
        <f>E72+E75</f>
        <v>345.1</v>
      </c>
      <c r="F71" s="38"/>
    </row>
    <row r="72" spans="1:5" ht="94.5">
      <c r="A72" s="20" t="s">
        <v>70</v>
      </c>
      <c r="B72" s="21" t="s">
        <v>71</v>
      </c>
      <c r="C72" s="22">
        <f aca="true" t="shared" si="3" ref="C72:E73">C73</f>
        <v>345.1</v>
      </c>
      <c r="D72" s="22">
        <f t="shared" si="0"/>
        <v>0</v>
      </c>
      <c r="E72" s="22">
        <f t="shared" si="3"/>
        <v>345.1</v>
      </c>
    </row>
    <row r="73" spans="1:5" ht="126">
      <c r="A73" s="20" t="s">
        <v>72</v>
      </c>
      <c r="B73" s="21" t="s">
        <v>343</v>
      </c>
      <c r="C73" s="22">
        <f t="shared" si="3"/>
        <v>345.1</v>
      </c>
      <c r="D73" s="22">
        <f t="shared" si="0"/>
        <v>0</v>
      </c>
      <c r="E73" s="22">
        <f t="shared" si="3"/>
        <v>345.1</v>
      </c>
    </row>
    <row r="74" spans="1:5" ht="110.25">
      <c r="A74" s="20" t="s">
        <v>73</v>
      </c>
      <c r="B74" s="21" t="s">
        <v>342</v>
      </c>
      <c r="C74" s="22">
        <v>345.1</v>
      </c>
      <c r="D74" s="22">
        <f t="shared" si="0"/>
        <v>0</v>
      </c>
      <c r="E74" s="22">
        <v>345.1</v>
      </c>
    </row>
    <row r="75" spans="1:5" ht="78.75" hidden="1">
      <c r="A75" s="20" t="s">
        <v>74</v>
      </c>
      <c r="B75" s="21" t="s">
        <v>75</v>
      </c>
      <c r="C75" s="22">
        <f aca="true" t="shared" si="4" ref="C75:E76">C76</f>
        <v>0</v>
      </c>
      <c r="D75" s="22">
        <f t="shared" si="0"/>
        <v>0</v>
      </c>
      <c r="E75" s="22">
        <f t="shared" si="4"/>
        <v>0</v>
      </c>
    </row>
    <row r="76" spans="1:5" ht="47.25" hidden="1">
      <c r="A76" s="20" t="s">
        <v>76</v>
      </c>
      <c r="B76" s="21" t="s">
        <v>77</v>
      </c>
      <c r="C76" s="22">
        <f t="shared" si="4"/>
        <v>0</v>
      </c>
      <c r="D76" s="22">
        <f t="shared" si="0"/>
        <v>0</v>
      </c>
      <c r="E76" s="22">
        <f t="shared" si="4"/>
        <v>0</v>
      </c>
    </row>
    <row r="77" spans="1:5" ht="63" hidden="1">
      <c r="A77" s="20" t="s">
        <v>78</v>
      </c>
      <c r="B77" s="21" t="s">
        <v>79</v>
      </c>
      <c r="C77" s="22"/>
      <c r="D77" s="22">
        <f t="shared" si="0"/>
        <v>0</v>
      </c>
      <c r="E77" s="22"/>
    </row>
    <row r="78" spans="1:5" ht="15.75" hidden="1">
      <c r="A78" s="20" t="s">
        <v>80</v>
      </c>
      <c r="B78" s="21" t="s">
        <v>81</v>
      </c>
      <c r="C78" s="22">
        <f aca="true" t="shared" si="5" ref="C78:E79">C79</f>
        <v>0</v>
      </c>
      <c r="D78" s="22">
        <f t="shared" si="0"/>
        <v>0</v>
      </c>
      <c r="E78" s="22">
        <f t="shared" si="5"/>
        <v>0</v>
      </c>
    </row>
    <row r="79" spans="1:5" ht="47.25" hidden="1">
      <c r="A79" s="20" t="s">
        <v>82</v>
      </c>
      <c r="B79" s="21" t="s">
        <v>83</v>
      </c>
      <c r="C79" s="22">
        <f t="shared" si="5"/>
        <v>0</v>
      </c>
      <c r="D79" s="22">
        <f t="shared" si="0"/>
        <v>0</v>
      </c>
      <c r="E79" s="22">
        <f t="shared" si="5"/>
        <v>0</v>
      </c>
    </row>
    <row r="80" spans="1:5" ht="47.25" hidden="1">
      <c r="A80" s="20" t="s">
        <v>84</v>
      </c>
      <c r="B80" s="21" t="s">
        <v>85</v>
      </c>
      <c r="C80" s="22"/>
      <c r="D80" s="22">
        <f t="shared" si="0"/>
        <v>0</v>
      </c>
      <c r="E80" s="22"/>
    </row>
    <row r="81" spans="1:5" ht="15.75">
      <c r="A81" s="20" t="s">
        <v>86</v>
      </c>
      <c r="B81" s="21" t="s">
        <v>87</v>
      </c>
      <c r="C81" s="22">
        <f>C82+C85+C86+C87+C91+C95+C93+C92</f>
        <v>2675.3</v>
      </c>
      <c r="D81" s="22">
        <f>D82+D85+D86+D87+D91+D95+D93+D92</f>
        <v>0</v>
      </c>
      <c r="E81" s="22">
        <f>E82+E85+E86+E87+E91+E95+E93+E92</f>
        <v>2675.3</v>
      </c>
    </row>
    <row r="82" spans="1:5" ht="31.5">
      <c r="A82" s="20" t="s">
        <v>88</v>
      </c>
      <c r="B82" s="21" t="s">
        <v>89</v>
      </c>
      <c r="C82" s="22">
        <f>C83+C84</f>
        <v>59.39</v>
      </c>
      <c r="D82" s="22">
        <f t="shared" si="0"/>
        <v>0</v>
      </c>
      <c r="E82" s="22">
        <f>E83+E84</f>
        <v>59.39</v>
      </c>
    </row>
    <row r="83" spans="1:5" ht="157.5">
      <c r="A83" s="20" t="s">
        <v>90</v>
      </c>
      <c r="B83" s="21" t="s">
        <v>294</v>
      </c>
      <c r="C83" s="22">
        <v>16</v>
      </c>
      <c r="D83" s="22">
        <f aca="true" t="shared" si="6" ref="D83:D180">E83-C83</f>
        <v>0</v>
      </c>
      <c r="E83" s="22">
        <v>16</v>
      </c>
    </row>
    <row r="84" spans="1:5" ht="78.75">
      <c r="A84" s="20" t="s">
        <v>91</v>
      </c>
      <c r="B84" s="21" t="s">
        <v>295</v>
      </c>
      <c r="C84" s="22">
        <v>43.39</v>
      </c>
      <c r="D84" s="22">
        <f t="shared" si="6"/>
        <v>0</v>
      </c>
      <c r="E84" s="22">
        <v>43.39</v>
      </c>
    </row>
    <row r="85" spans="1:5" ht="78.75">
      <c r="A85" s="20" t="s">
        <v>92</v>
      </c>
      <c r="B85" s="21" t="s">
        <v>311</v>
      </c>
      <c r="C85" s="22">
        <v>77</v>
      </c>
      <c r="D85" s="22">
        <f t="shared" si="6"/>
        <v>0</v>
      </c>
      <c r="E85" s="22">
        <v>77</v>
      </c>
    </row>
    <row r="86" spans="1:5" ht="78.75" hidden="1">
      <c r="A86" s="20" t="s">
        <v>93</v>
      </c>
      <c r="B86" s="21" t="s">
        <v>94</v>
      </c>
      <c r="C86" s="22">
        <v>0</v>
      </c>
      <c r="D86" s="22">
        <f t="shared" si="6"/>
        <v>0</v>
      </c>
      <c r="E86" s="22">
        <v>0</v>
      </c>
    </row>
    <row r="87" spans="1:5" ht="126">
      <c r="A87" s="20" t="s">
        <v>95</v>
      </c>
      <c r="B87" s="21" t="s">
        <v>96</v>
      </c>
      <c r="C87" s="22">
        <f>C88+C89+C90</f>
        <v>36.2</v>
      </c>
      <c r="D87" s="22">
        <f>D88+D89+D90</f>
        <v>0</v>
      </c>
      <c r="E87" s="22">
        <f>E88+E89+E90</f>
        <v>36.2</v>
      </c>
    </row>
    <row r="88" spans="1:5" ht="31.5">
      <c r="A88" s="20" t="s">
        <v>97</v>
      </c>
      <c r="B88" s="21" t="s">
        <v>98</v>
      </c>
      <c r="C88" s="22">
        <v>15</v>
      </c>
      <c r="D88" s="22">
        <f t="shared" si="6"/>
        <v>0</v>
      </c>
      <c r="E88" s="22">
        <v>15</v>
      </c>
    </row>
    <row r="89" spans="1:5" ht="47.25">
      <c r="A89" s="20" t="s">
        <v>99</v>
      </c>
      <c r="B89" s="21" t="s">
        <v>100</v>
      </c>
      <c r="C89" s="22">
        <v>3.25</v>
      </c>
      <c r="D89" s="22">
        <f t="shared" si="6"/>
        <v>0</v>
      </c>
      <c r="E89" s="22">
        <v>3.25</v>
      </c>
    </row>
    <row r="90" spans="1:5" ht="31.5">
      <c r="A90" s="20" t="s">
        <v>101</v>
      </c>
      <c r="B90" s="21" t="s">
        <v>102</v>
      </c>
      <c r="C90" s="22">
        <v>17.95</v>
      </c>
      <c r="D90" s="22">
        <f t="shared" si="6"/>
        <v>0</v>
      </c>
      <c r="E90" s="22">
        <v>17.95</v>
      </c>
    </row>
    <row r="91" spans="1:5" ht="78.75">
      <c r="A91" s="20" t="s">
        <v>103</v>
      </c>
      <c r="B91" s="21" t="s">
        <v>296</v>
      </c>
      <c r="C91" s="22">
        <v>372.71</v>
      </c>
      <c r="D91" s="22">
        <f t="shared" si="6"/>
        <v>0</v>
      </c>
      <c r="E91" s="22">
        <v>372.71</v>
      </c>
    </row>
    <row r="92" spans="1:5" ht="47.25">
      <c r="A92" s="24" t="s">
        <v>267</v>
      </c>
      <c r="B92" s="21" t="s">
        <v>297</v>
      </c>
      <c r="C92" s="22">
        <v>1300</v>
      </c>
      <c r="D92" s="22">
        <f t="shared" si="6"/>
        <v>0</v>
      </c>
      <c r="E92" s="22">
        <v>1300</v>
      </c>
    </row>
    <row r="93" spans="1:5" ht="63">
      <c r="A93" s="20" t="s">
        <v>104</v>
      </c>
      <c r="B93" s="21" t="s">
        <v>105</v>
      </c>
      <c r="C93" s="22">
        <f>C94</f>
        <v>30</v>
      </c>
      <c r="D93" s="22">
        <f>D94</f>
        <v>0</v>
      </c>
      <c r="E93" s="22">
        <f>E94</f>
        <v>30</v>
      </c>
    </row>
    <row r="94" spans="1:5" ht="78.75">
      <c r="A94" s="20" t="s">
        <v>106</v>
      </c>
      <c r="B94" s="21" t="s">
        <v>312</v>
      </c>
      <c r="C94" s="22">
        <v>30</v>
      </c>
      <c r="D94" s="22">
        <f t="shared" si="6"/>
        <v>0</v>
      </c>
      <c r="E94" s="22">
        <v>30</v>
      </c>
    </row>
    <row r="95" spans="1:5" ht="31.5">
      <c r="A95" s="20" t="s">
        <v>107</v>
      </c>
      <c r="B95" s="21" t="s">
        <v>108</v>
      </c>
      <c r="C95" s="22">
        <f>C96</f>
        <v>800</v>
      </c>
      <c r="D95" s="22">
        <f t="shared" si="6"/>
        <v>0</v>
      </c>
      <c r="E95" s="22">
        <f>E96</f>
        <v>800</v>
      </c>
    </row>
    <row r="96" spans="1:5" ht="63">
      <c r="A96" s="20" t="s">
        <v>109</v>
      </c>
      <c r="B96" s="21" t="s">
        <v>110</v>
      </c>
      <c r="C96" s="22">
        <v>800</v>
      </c>
      <c r="D96" s="22">
        <f t="shared" si="6"/>
        <v>0</v>
      </c>
      <c r="E96" s="22">
        <v>800</v>
      </c>
    </row>
    <row r="97" spans="1:5" ht="15.75" hidden="1">
      <c r="A97" s="20" t="s">
        <v>111</v>
      </c>
      <c r="B97" s="21" t="s">
        <v>112</v>
      </c>
      <c r="C97" s="22">
        <f aca="true" t="shared" si="7" ref="C97:E98">C98</f>
        <v>0</v>
      </c>
      <c r="D97" s="22">
        <f t="shared" si="6"/>
        <v>0</v>
      </c>
      <c r="E97" s="22">
        <f t="shared" si="7"/>
        <v>0</v>
      </c>
    </row>
    <row r="98" spans="1:5" ht="15.75" hidden="1">
      <c r="A98" s="20" t="s">
        <v>113</v>
      </c>
      <c r="B98" s="21" t="s">
        <v>114</v>
      </c>
      <c r="C98" s="22">
        <f t="shared" si="7"/>
        <v>0</v>
      </c>
      <c r="D98" s="22">
        <f t="shared" si="6"/>
        <v>0</v>
      </c>
      <c r="E98" s="22">
        <f t="shared" si="7"/>
        <v>0</v>
      </c>
    </row>
    <row r="99" spans="1:5" ht="31.5" hidden="1">
      <c r="A99" s="20" t="s">
        <v>115</v>
      </c>
      <c r="B99" s="21" t="s">
        <v>293</v>
      </c>
      <c r="C99" s="22"/>
      <c r="D99" s="22">
        <f t="shared" si="6"/>
        <v>0</v>
      </c>
      <c r="E99" s="22"/>
    </row>
    <row r="100" spans="1:6" ht="15.75">
      <c r="A100" s="20" t="s">
        <v>116</v>
      </c>
      <c r="B100" s="21" t="s">
        <v>117</v>
      </c>
      <c r="C100" s="22">
        <f>C101+C194+C196</f>
        <v>269128.81999000005</v>
      </c>
      <c r="D100" s="22">
        <f t="shared" si="6"/>
        <v>48916.12112999993</v>
      </c>
      <c r="E100" s="22">
        <f>E101+E194+E196</f>
        <v>318044.94112</v>
      </c>
      <c r="F100" s="25"/>
    </row>
    <row r="101" spans="1:6" ht="47.25">
      <c r="A101" s="20" t="s">
        <v>118</v>
      </c>
      <c r="B101" s="21" t="s">
        <v>119</v>
      </c>
      <c r="C101" s="22">
        <f>C102+C109+C137+C187</f>
        <v>275831.96700000006</v>
      </c>
      <c r="D101" s="22">
        <f t="shared" si="6"/>
        <v>48386.03999999992</v>
      </c>
      <c r="E101" s="22">
        <f>E102+E109+E137+E187</f>
        <v>324218.007</v>
      </c>
      <c r="F101" s="25"/>
    </row>
    <row r="102" spans="1:6" ht="31.5">
      <c r="A102" s="20" t="s">
        <v>120</v>
      </c>
      <c r="B102" s="21" t="s">
        <v>121</v>
      </c>
      <c r="C102" s="22">
        <f>C103+C107</f>
        <v>85127.3</v>
      </c>
      <c r="D102" s="22">
        <f t="shared" si="6"/>
        <v>-1545.800000000003</v>
      </c>
      <c r="E102" s="22">
        <f>E103+E107</f>
        <v>83581.5</v>
      </c>
      <c r="F102" s="25"/>
    </row>
    <row r="103" spans="1:5" ht="31.5">
      <c r="A103" s="20" t="s">
        <v>122</v>
      </c>
      <c r="B103" s="21" t="s">
        <v>123</v>
      </c>
      <c r="C103" s="22">
        <f>C104</f>
        <v>75127.3</v>
      </c>
      <c r="D103" s="22">
        <f t="shared" si="6"/>
        <v>-4466.100000000006</v>
      </c>
      <c r="E103" s="22">
        <f>E104</f>
        <v>70661.2</v>
      </c>
    </row>
    <row r="104" spans="1:5" ht="31.5">
      <c r="A104" s="20" t="s">
        <v>124</v>
      </c>
      <c r="B104" s="21" t="s">
        <v>292</v>
      </c>
      <c r="C104" s="22">
        <f>SUM(C105:C106)</f>
        <v>75127.3</v>
      </c>
      <c r="D104" s="22">
        <f>SUM(D105:D106)</f>
        <v>-4466.0999999999985</v>
      </c>
      <c r="E104" s="22">
        <f>SUM(E105:E106)</f>
        <v>70661.2</v>
      </c>
    </row>
    <row r="105" spans="1:5" ht="15.75" hidden="1">
      <c r="A105" s="26" t="s">
        <v>265</v>
      </c>
      <c r="B105" s="21"/>
      <c r="C105" s="22">
        <f>65244.2</f>
        <v>65244.2</v>
      </c>
      <c r="D105" s="22">
        <f t="shared" si="6"/>
        <v>-4466.0999999999985</v>
      </c>
      <c r="E105" s="22">
        <f>65244.2-4466.1</f>
        <v>60778.1</v>
      </c>
    </row>
    <row r="106" spans="1:5" ht="15.75" hidden="1">
      <c r="A106" s="26" t="s">
        <v>266</v>
      </c>
      <c r="B106" s="21"/>
      <c r="C106" s="22">
        <v>9883.1</v>
      </c>
      <c r="D106" s="22">
        <f t="shared" si="6"/>
        <v>0</v>
      </c>
      <c r="E106" s="22">
        <v>9883.1</v>
      </c>
    </row>
    <row r="107" spans="1:5" ht="31.5">
      <c r="A107" s="20" t="s">
        <v>125</v>
      </c>
      <c r="B107" s="21" t="s">
        <v>126</v>
      </c>
      <c r="C107" s="22">
        <f>C108</f>
        <v>10000</v>
      </c>
      <c r="D107" s="22">
        <f t="shared" si="6"/>
        <v>2920.300000000001</v>
      </c>
      <c r="E107" s="22">
        <f>E108</f>
        <v>12920.300000000001</v>
      </c>
    </row>
    <row r="108" spans="1:5" ht="47.25">
      <c r="A108" s="20" t="s">
        <v>127</v>
      </c>
      <c r="B108" s="21" t="s">
        <v>291</v>
      </c>
      <c r="C108" s="22">
        <f>10000</f>
        <v>10000</v>
      </c>
      <c r="D108" s="22">
        <f t="shared" si="6"/>
        <v>2920.300000000001</v>
      </c>
      <c r="E108" s="22">
        <f>10000+306.54+2613.76</f>
        <v>12920.300000000001</v>
      </c>
    </row>
    <row r="109" spans="1:6" ht="47.25">
      <c r="A109" s="20" t="s">
        <v>128</v>
      </c>
      <c r="B109" s="21" t="s">
        <v>129</v>
      </c>
      <c r="C109" s="22">
        <f>C110+C112+C114+C116+C121+C124+C128+C126+C118</f>
        <v>38688.767</v>
      </c>
      <c r="D109" s="22">
        <f>D110+D112+D114+D116+D121+D124+D128+D126+D118</f>
        <v>30324.94</v>
      </c>
      <c r="E109" s="22">
        <f>E110+E112+E114+E116+E121+E124+E128+E126+E118</f>
        <v>69013.707</v>
      </c>
      <c r="F109" s="23"/>
    </row>
    <row r="110" spans="1:5" ht="63">
      <c r="A110" s="20" t="s">
        <v>130</v>
      </c>
      <c r="B110" s="21" t="s">
        <v>131</v>
      </c>
      <c r="C110" s="22">
        <f>C111</f>
        <v>0</v>
      </c>
      <c r="D110" s="22">
        <f t="shared" si="6"/>
        <v>931.76</v>
      </c>
      <c r="E110" s="22">
        <f>E111</f>
        <v>931.76</v>
      </c>
    </row>
    <row r="111" spans="1:5" ht="63">
      <c r="A111" s="20" t="s">
        <v>132</v>
      </c>
      <c r="B111" s="21" t="s">
        <v>133</v>
      </c>
      <c r="C111" s="22"/>
      <c r="D111" s="22">
        <f t="shared" si="6"/>
        <v>931.76</v>
      </c>
      <c r="E111" s="22">
        <v>931.76</v>
      </c>
    </row>
    <row r="112" spans="1:5" ht="94.5">
      <c r="A112" s="20" t="s">
        <v>134</v>
      </c>
      <c r="B112" s="21" t="s">
        <v>135</v>
      </c>
      <c r="C112" s="22">
        <f>SUM(C113)</f>
        <v>22605.4</v>
      </c>
      <c r="D112" s="22">
        <f>SUM(D113)</f>
        <v>6743.4000000000015</v>
      </c>
      <c r="E112" s="22">
        <f>SUM(E113)</f>
        <v>29348.800000000003</v>
      </c>
    </row>
    <row r="113" spans="1:5" ht="63">
      <c r="A113" s="20" t="s">
        <v>136</v>
      </c>
      <c r="B113" s="21" t="s">
        <v>137</v>
      </c>
      <c r="C113" s="22">
        <v>22605.4</v>
      </c>
      <c r="D113" s="22">
        <f t="shared" si="6"/>
        <v>6743.4000000000015</v>
      </c>
      <c r="E113" s="22">
        <f>22605.4+2229.2+4514.2</f>
        <v>29348.800000000003</v>
      </c>
    </row>
    <row r="114" spans="1:5" ht="47.25" hidden="1">
      <c r="A114" s="20" t="s">
        <v>138</v>
      </c>
      <c r="B114" s="21" t="s">
        <v>139</v>
      </c>
      <c r="C114" s="22">
        <f>C115</f>
        <v>0</v>
      </c>
      <c r="D114" s="22">
        <f t="shared" si="6"/>
        <v>0</v>
      </c>
      <c r="E114" s="22">
        <f>E115</f>
        <v>0</v>
      </c>
    </row>
    <row r="115" spans="1:5" ht="63" hidden="1">
      <c r="A115" s="20" t="s">
        <v>140</v>
      </c>
      <c r="B115" s="21" t="s">
        <v>141</v>
      </c>
      <c r="C115" s="22"/>
      <c r="D115" s="22">
        <f t="shared" si="6"/>
        <v>0</v>
      </c>
      <c r="E115" s="22"/>
    </row>
    <row r="116" spans="1:5" ht="63" hidden="1">
      <c r="A116" s="20" t="s">
        <v>142</v>
      </c>
      <c r="B116" s="21" t="s">
        <v>143</v>
      </c>
      <c r="C116" s="22">
        <f>C117</f>
        <v>0</v>
      </c>
      <c r="D116" s="22">
        <f t="shared" si="6"/>
        <v>0</v>
      </c>
      <c r="E116" s="22">
        <f>E117</f>
        <v>0</v>
      </c>
    </row>
    <row r="117" spans="1:5" ht="63" hidden="1">
      <c r="A117" s="20" t="s">
        <v>144</v>
      </c>
      <c r="B117" s="21" t="s">
        <v>145</v>
      </c>
      <c r="C117" s="22"/>
      <c r="D117" s="22">
        <f t="shared" si="6"/>
        <v>0</v>
      </c>
      <c r="E117" s="22"/>
    </row>
    <row r="118" spans="1:5" ht="126">
      <c r="A118" s="20" t="s">
        <v>334</v>
      </c>
      <c r="B118" s="21" t="s">
        <v>290</v>
      </c>
      <c r="C118" s="22">
        <f aca="true" t="shared" si="8" ref="C118:E119">C119</f>
        <v>13994.367</v>
      </c>
      <c r="D118" s="22">
        <f t="shared" si="8"/>
        <v>-3087.8590000000004</v>
      </c>
      <c r="E118" s="22">
        <f t="shared" si="8"/>
        <v>10906.508</v>
      </c>
    </row>
    <row r="119" spans="1:5" ht="126">
      <c r="A119" s="20" t="s">
        <v>288</v>
      </c>
      <c r="B119" s="21" t="s">
        <v>289</v>
      </c>
      <c r="C119" s="22">
        <f t="shared" si="8"/>
        <v>13994.367</v>
      </c>
      <c r="D119" s="22">
        <f t="shared" si="8"/>
        <v>-3087.8590000000004</v>
      </c>
      <c r="E119" s="22">
        <f t="shared" si="8"/>
        <v>10906.508</v>
      </c>
    </row>
    <row r="120" spans="1:5" ht="94.5">
      <c r="A120" s="20" t="s">
        <v>272</v>
      </c>
      <c r="B120" s="21" t="s">
        <v>279</v>
      </c>
      <c r="C120" s="22">
        <f>10906.508+3087.859</f>
        <v>13994.367</v>
      </c>
      <c r="D120" s="22">
        <f t="shared" si="6"/>
        <v>-3087.8590000000004</v>
      </c>
      <c r="E120" s="22">
        <v>10906.508</v>
      </c>
    </row>
    <row r="121" spans="1:5" ht="78.75">
      <c r="A121" s="20" t="s">
        <v>344</v>
      </c>
      <c r="B121" s="21" t="s">
        <v>347</v>
      </c>
      <c r="C121" s="22">
        <f>SUM(C122)</f>
        <v>0</v>
      </c>
      <c r="D121" s="22">
        <f t="shared" si="6"/>
        <v>3087.859</v>
      </c>
      <c r="E121" s="22">
        <f>SUM(E122)</f>
        <v>3087.859</v>
      </c>
    </row>
    <row r="122" spans="1:5" ht="78.75">
      <c r="A122" s="20" t="s">
        <v>345</v>
      </c>
      <c r="B122" s="21" t="s">
        <v>348</v>
      </c>
      <c r="C122" s="22">
        <f>C123</f>
        <v>0</v>
      </c>
      <c r="D122" s="22">
        <f t="shared" si="6"/>
        <v>3087.859</v>
      </c>
      <c r="E122" s="22">
        <f>E123</f>
        <v>3087.859</v>
      </c>
    </row>
    <row r="123" spans="1:5" ht="63">
      <c r="A123" s="20" t="s">
        <v>346</v>
      </c>
      <c r="B123" s="21" t="s">
        <v>349</v>
      </c>
      <c r="C123" s="22"/>
      <c r="D123" s="22">
        <f t="shared" si="6"/>
        <v>3087.859</v>
      </c>
      <c r="E123" s="22">
        <v>3087.859</v>
      </c>
    </row>
    <row r="124" spans="1:5" ht="31.5">
      <c r="A124" s="20" t="s">
        <v>146</v>
      </c>
      <c r="B124" s="21" t="s">
        <v>147</v>
      </c>
      <c r="C124" s="22">
        <f aca="true" t="shared" si="9" ref="C124:E126">C125</f>
        <v>0</v>
      </c>
      <c r="D124" s="22">
        <f t="shared" si="6"/>
        <v>11005.13</v>
      </c>
      <c r="E124" s="22">
        <f t="shared" si="9"/>
        <v>11005.13</v>
      </c>
    </row>
    <row r="125" spans="1:5" ht="47.25">
      <c r="A125" s="20" t="s">
        <v>148</v>
      </c>
      <c r="B125" s="21" t="s">
        <v>149</v>
      </c>
      <c r="C125" s="22"/>
      <c r="D125" s="22">
        <f t="shared" si="6"/>
        <v>11005.13</v>
      </c>
      <c r="E125" s="22">
        <v>11005.13</v>
      </c>
    </row>
    <row r="126" spans="1:5" ht="47.25">
      <c r="A126" s="20" t="s">
        <v>271</v>
      </c>
      <c r="B126" s="21" t="s">
        <v>269</v>
      </c>
      <c r="C126" s="22">
        <f t="shared" si="9"/>
        <v>0</v>
      </c>
      <c r="D126" s="22">
        <f t="shared" si="6"/>
        <v>7765</v>
      </c>
      <c r="E126" s="22">
        <f t="shared" si="9"/>
        <v>7765</v>
      </c>
    </row>
    <row r="127" spans="1:5" ht="63">
      <c r="A127" s="20" t="s">
        <v>270</v>
      </c>
      <c r="B127" s="21" t="s">
        <v>287</v>
      </c>
      <c r="C127" s="22">
        <v>0</v>
      </c>
      <c r="D127" s="22">
        <f t="shared" si="6"/>
        <v>7765</v>
      </c>
      <c r="E127" s="22">
        <v>7765</v>
      </c>
    </row>
    <row r="128" spans="1:5" ht="15.75">
      <c r="A128" s="20" t="s">
        <v>150</v>
      </c>
      <c r="B128" s="21" t="s">
        <v>151</v>
      </c>
      <c r="C128" s="22">
        <f>C129</f>
        <v>2089.0000000000005</v>
      </c>
      <c r="D128" s="22">
        <f t="shared" si="6"/>
        <v>3879.65</v>
      </c>
      <c r="E128" s="22">
        <f>E129</f>
        <v>5968.650000000001</v>
      </c>
    </row>
    <row r="129" spans="1:5" ht="31.5">
      <c r="A129" s="20" t="s">
        <v>152</v>
      </c>
      <c r="B129" s="21" t="s">
        <v>286</v>
      </c>
      <c r="C129" s="22">
        <f>SUM(C130:C136)</f>
        <v>2089.0000000000005</v>
      </c>
      <c r="D129" s="22">
        <f>SUM(D130:D136)</f>
        <v>3879.65</v>
      </c>
      <c r="E129" s="22">
        <f>SUM(E130:E136)</f>
        <v>5968.650000000001</v>
      </c>
    </row>
    <row r="130" spans="1:5" ht="78.75" hidden="1">
      <c r="A130" s="27" t="s">
        <v>240</v>
      </c>
      <c r="B130" s="28"/>
      <c r="C130" s="29"/>
      <c r="D130" s="29">
        <f t="shared" si="6"/>
        <v>0</v>
      </c>
      <c r="E130" s="29"/>
    </row>
    <row r="131" spans="1:5" ht="78.75" hidden="1">
      <c r="A131" s="27" t="s">
        <v>241</v>
      </c>
      <c r="B131" s="28"/>
      <c r="C131" s="29"/>
      <c r="D131" s="29">
        <f t="shared" si="6"/>
        <v>0</v>
      </c>
      <c r="E131" s="29"/>
    </row>
    <row r="132" spans="1:5" ht="78.75" hidden="1">
      <c r="A132" s="27" t="s">
        <v>242</v>
      </c>
      <c r="B132" s="28"/>
      <c r="C132" s="29"/>
      <c r="D132" s="29">
        <f t="shared" si="6"/>
        <v>0</v>
      </c>
      <c r="E132" s="29"/>
    </row>
    <row r="133" spans="1:5" ht="63" hidden="1">
      <c r="A133" s="27" t="s">
        <v>243</v>
      </c>
      <c r="B133" s="28"/>
      <c r="C133" s="29"/>
      <c r="D133" s="29">
        <f t="shared" si="6"/>
        <v>3879.65</v>
      </c>
      <c r="E133" s="29">
        <v>3879.65</v>
      </c>
    </row>
    <row r="134" spans="1:5" ht="78.75" hidden="1">
      <c r="A134" s="30" t="s">
        <v>335</v>
      </c>
      <c r="B134" s="28"/>
      <c r="C134" s="29">
        <v>384.8</v>
      </c>
      <c r="D134" s="29">
        <f t="shared" si="6"/>
        <v>0</v>
      </c>
      <c r="E134" s="29">
        <v>384.8</v>
      </c>
    </row>
    <row r="135" spans="1:5" ht="78.75" hidden="1">
      <c r="A135" s="30" t="s">
        <v>336</v>
      </c>
      <c r="B135" s="28"/>
      <c r="C135" s="29">
        <v>1667.4</v>
      </c>
      <c r="D135" s="29">
        <f t="shared" si="6"/>
        <v>0</v>
      </c>
      <c r="E135" s="29">
        <v>1667.4</v>
      </c>
    </row>
    <row r="136" spans="1:5" ht="63" hidden="1">
      <c r="A136" s="30" t="s">
        <v>244</v>
      </c>
      <c r="B136" s="28"/>
      <c r="C136" s="29">
        <v>36.8</v>
      </c>
      <c r="D136" s="29">
        <f t="shared" si="6"/>
        <v>0</v>
      </c>
      <c r="E136" s="29">
        <v>36.8</v>
      </c>
    </row>
    <row r="137" spans="1:5" ht="31.5">
      <c r="A137" s="20" t="s">
        <v>153</v>
      </c>
      <c r="B137" s="21" t="s">
        <v>154</v>
      </c>
      <c r="C137" s="22">
        <f>C138+C140+C142+C146+C148+C150+C152+C154+C173+C175+C177+C179+C181+C183+C185+C144</f>
        <v>152015.90000000002</v>
      </c>
      <c r="D137" s="22">
        <f>D138+D140+D142+D146+D148+D150+D152+D154+D173+D175+D177+D179+D181+D183+D185+D144</f>
        <v>7826.9</v>
      </c>
      <c r="E137" s="22">
        <f>E138+E140+E142+E146+E148+E150+E152+E154+E173+E175+E177+E179+E181+E183+E185+E144</f>
        <v>159842.80000000002</v>
      </c>
    </row>
    <row r="138" spans="1:5" ht="47.25" hidden="1">
      <c r="A138" s="20" t="s">
        <v>155</v>
      </c>
      <c r="B138" s="21" t="s">
        <v>156</v>
      </c>
      <c r="C138" s="22">
        <f>C139</f>
        <v>0</v>
      </c>
      <c r="D138" s="22">
        <f t="shared" si="6"/>
        <v>0</v>
      </c>
      <c r="E138" s="22">
        <f>E139</f>
        <v>0</v>
      </c>
    </row>
    <row r="139" spans="1:5" ht="47.25" hidden="1">
      <c r="A139" s="20" t="s">
        <v>157</v>
      </c>
      <c r="B139" s="21" t="s">
        <v>158</v>
      </c>
      <c r="C139" s="22">
        <v>0</v>
      </c>
      <c r="D139" s="22">
        <f t="shared" si="6"/>
        <v>0</v>
      </c>
      <c r="E139" s="22">
        <v>0</v>
      </c>
    </row>
    <row r="140" spans="1:5" ht="47.25" hidden="1">
      <c r="A140" s="20" t="s">
        <v>159</v>
      </c>
      <c r="B140" s="21" t="s">
        <v>160</v>
      </c>
      <c r="C140" s="22">
        <f>C141</f>
        <v>0</v>
      </c>
      <c r="D140" s="22">
        <f t="shared" si="6"/>
        <v>0</v>
      </c>
      <c r="E140" s="22">
        <f>E141</f>
        <v>0</v>
      </c>
    </row>
    <row r="141" spans="1:5" ht="47.25" hidden="1">
      <c r="A141" s="20" t="s">
        <v>161</v>
      </c>
      <c r="B141" s="21" t="s">
        <v>162</v>
      </c>
      <c r="C141" s="22"/>
      <c r="D141" s="22">
        <f t="shared" si="6"/>
        <v>0</v>
      </c>
      <c r="E141" s="22"/>
    </row>
    <row r="142" spans="1:5" ht="63" hidden="1">
      <c r="A142" s="20" t="s">
        <v>163</v>
      </c>
      <c r="B142" s="21" t="s">
        <v>164</v>
      </c>
      <c r="C142" s="22">
        <f>C143</f>
        <v>0</v>
      </c>
      <c r="D142" s="22">
        <f t="shared" si="6"/>
        <v>0</v>
      </c>
      <c r="E142" s="22">
        <f>E143</f>
        <v>0</v>
      </c>
    </row>
    <row r="143" spans="1:5" ht="63" hidden="1">
      <c r="A143" s="20" t="s">
        <v>165</v>
      </c>
      <c r="B143" s="21" t="s">
        <v>166</v>
      </c>
      <c r="C143" s="22">
        <v>0</v>
      </c>
      <c r="D143" s="22">
        <f t="shared" si="6"/>
        <v>0</v>
      </c>
      <c r="E143" s="22">
        <v>0</v>
      </c>
    </row>
    <row r="144" spans="1:5" ht="63">
      <c r="A144" s="20" t="s">
        <v>167</v>
      </c>
      <c r="B144" s="21" t="s">
        <v>168</v>
      </c>
      <c r="C144" s="31">
        <f>SUM(C145)</f>
        <v>11.7</v>
      </c>
      <c r="D144" s="22">
        <f t="shared" si="6"/>
        <v>0</v>
      </c>
      <c r="E144" s="31">
        <f>SUM(E145)</f>
        <v>11.7</v>
      </c>
    </row>
    <row r="145" spans="1:5" ht="78.75">
      <c r="A145" s="20" t="s">
        <v>169</v>
      </c>
      <c r="B145" s="21" t="s">
        <v>285</v>
      </c>
      <c r="C145" s="31">
        <v>11.7</v>
      </c>
      <c r="D145" s="22">
        <f t="shared" si="6"/>
        <v>0</v>
      </c>
      <c r="E145" s="31">
        <v>11.7</v>
      </c>
    </row>
    <row r="146" spans="1:5" ht="78.75" hidden="1">
      <c r="A146" s="20" t="s">
        <v>170</v>
      </c>
      <c r="B146" s="21" t="s">
        <v>171</v>
      </c>
      <c r="C146" s="22">
        <f>C147</f>
        <v>0</v>
      </c>
      <c r="D146" s="22">
        <f t="shared" si="6"/>
        <v>0</v>
      </c>
      <c r="E146" s="22">
        <f>E147</f>
        <v>0</v>
      </c>
    </row>
    <row r="147" spans="1:5" ht="63" hidden="1">
      <c r="A147" s="20" t="s">
        <v>172</v>
      </c>
      <c r="B147" s="21" t="s">
        <v>173</v>
      </c>
      <c r="C147" s="22">
        <v>0</v>
      </c>
      <c r="D147" s="22">
        <f t="shared" si="6"/>
        <v>0</v>
      </c>
      <c r="E147" s="22">
        <v>0</v>
      </c>
    </row>
    <row r="148" spans="1:5" ht="47.25">
      <c r="A148" s="20" t="s">
        <v>174</v>
      </c>
      <c r="B148" s="21" t="s">
        <v>175</v>
      </c>
      <c r="C148" s="22">
        <f>C149</f>
        <v>543.1</v>
      </c>
      <c r="D148" s="22">
        <f t="shared" si="6"/>
        <v>0</v>
      </c>
      <c r="E148" s="22">
        <f>E149</f>
        <v>543.1</v>
      </c>
    </row>
    <row r="149" spans="1:5" ht="63">
      <c r="A149" s="20" t="s">
        <v>176</v>
      </c>
      <c r="B149" s="21" t="s">
        <v>284</v>
      </c>
      <c r="C149" s="22">
        <v>543.1</v>
      </c>
      <c r="D149" s="22">
        <f t="shared" si="6"/>
        <v>0</v>
      </c>
      <c r="E149" s="22">
        <v>543.1</v>
      </c>
    </row>
    <row r="150" spans="1:5" ht="47.25">
      <c r="A150" s="20" t="s">
        <v>177</v>
      </c>
      <c r="B150" s="21" t="s">
        <v>178</v>
      </c>
      <c r="C150" s="22">
        <f>C151</f>
        <v>0</v>
      </c>
      <c r="D150" s="22">
        <f t="shared" si="6"/>
        <v>2690.5</v>
      </c>
      <c r="E150" s="22">
        <f>E151</f>
        <v>2690.5</v>
      </c>
    </row>
    <row r="151" spans="1:5" ht="47.25">
      <c r="A151" s="20" t="s">
        <v>179</v>
      </c>
      <c r="B151" s="21" t="s">
        <v>180</v>
      </c>
      <c r="C151" s="22"/>
      <c r="D151" s="22">
        <f t="shared" si="6"/>
        <v>2690.5</v>
      </c>
      <c r="E151" s="22">
        <f>2339.3+351.2</f>
        <v>2690.5</v>
      </c>
    </row>
    <row r="152" spans="1:5" ht="63" hidden="1">
      <c r="A152" s="20" t="s">
        <v>181</v>
      </c>
      <c r="B152" s="21" t="s">
        <v>182</v>
      </c>
      <c r="C152" s="22">
        <f>C153</f>
        <v>0</v>
      </c>
      <c r="D152" s="22">
        <f t="shared" si="6"/>
        <v>0</v>
      </c>
      <c r="E152" s="22">
        <f>E153</f>
        <v>0</v>
      </c>
    </row>
    <row r="153" spans="1:5" ht="47.25" hidden="1">
      <c r="A153" s="20" t="s">
        <v>183</v>
      </c>
      <c r="B153" s="21" t="s">
        <v>184</v>
      </c>
      <c r="C153" s="22">
        <v>0</v>
      </c>
      <c r="D153" s="22">
        <f t="shared" si="6"/>
        <v>0</v>
      </c>
      <c r="E153" s="22">
        <v>0</v>
      </c>
    </row>
    <row r="154" spans="1:5" ht="47.25">
      <c r="A154" s="20" t="s">
        <v>185</v>
      </c>
      <c r="B154" s="21" t="s">
        <v>186</v>
      </c>
      <c r="C154" s="22">
        <f>C155</f>
        <v>131073</v>
      </c>
      <c r="D154" s="22">
        <f t="shared" si="6"/>
        <v>0</v>
      </c>
      <c r="E154" s="22">
        <f>E155</f>
        <v>131073</v>
      </c>
    </row>
    <row r="155" spans="1:5" ht="47.25">
      <c r="A155" s="20" t="s">
        <v>187</v>
      </c>
      <c r="B155" s="21" t="s">
        <v>283</v>
      </c>
      <c r="C155" s="22">
        <f>SUM(C156:C172)</f>
        <v>131073</v>
      </c>
      <c r="D155" s="22">
        <f>SUM(D156:D172)</f>
        <v>0</v>
      </c>
      <c r="E155" s="22">
        <f>SUM(E156:E172)</f>
        <v>131073</v>
      </c>
    </row>
    <row r="156" spans="1:5" s="34" customFormat="1" ht="63" hidden="1">
      <c r="A156" s="32" t="s">
        <v>245</v>
      </c>
      <c r="B156" s="28"/>
      <c r="C156" s="33">
        <v>479</v>
      </c>
      <c r="D156" s="29">
        <f>E156-C156</f>
        <v>0</v>
      </c>
      <c r="E156" s="33">
        <v>479</v>
      </c>
    </row>
    <row r="157" spans="1:5" s="34" customFormat="1" ht="110.25" hidden="1">
      <c r="A157" s="32" t="s">
        <v>246</v>
      </c>
      <c r="B157" s="28"/>
      <c r="C157" s="33">
        <v>605</v>
      </c>
      <c r="D157" s="29">
        <f t="shared" si="6"/>
        <v>0</v>
      </c>
      <c r="E157" s="33">
        <v>605</v>
      </c>
    </row>
    <row r="158" spans="1:5" s="34" customFormat="1" ht="126" hidden="1">
      <c r="A158" s="32" t="s">
        <v>247</v>
      </c>
      <c r="B158" s="28"/>
      <c r="C158" s="33">
        <v>0</v>
      </c>
      <c r="D158" s="29">
        <f t="shared" si="6"/>
        <v>0</v>
      </c>
      <c r="E158" s="33">
        <v>0</v>
      </c>
    </row>
    <row r="159" spans="1:5" s="34" customFormat="1" ht="47.25" hidden="1">
      <c r="A159" s="32" t="s">
        <v>248</v>
      </c>
      <c r="B159" s="28"/>
      <c r="C159" s="33">
        <v>0.5</v>
      </c>
      <c r="D159" s="29">
        <f t="shared" si="6"/>
        <v>0</v>
      </c>
      <c r="E159" s="33">
        <v>0.5</v>
      </c>
    </row>
    <row r="160" spans="1:5" s="34" customFormat="1" ht="110.25" hidden="1">
      <c r="A160" s="32" t="s">
        <v>249</v>
      </c>
      <c r="B160" s="28"/>
      <c r="C160" s="33">
        <v>128848.7</v>
      </c>
      <c r="D160" s="29">
        <f t="shared" si="6"/>
        <v>0</v>
      </c>
      <c r="E160" s="33">
        <v>128848.7</v>
      </c>
    </row>
    <row r="161" spans="1:5" s="34" customFormat="1" ht="94.5" hidden="1">
      <c r="A161" s="32" t="s">
        <v>250</v>
      </c>
      <c r="B161" s="28"/>
      <c r="C161" s="33">
        <v>665.8</v>
      </c>
      <c r="D161" s="29">
        <f t="shared" si="6"/>
        <v>0</v>
      </c>
      <c r="E161" s="33">
        <v>665.8</v>
      </c>
    </row>
    <row r="162" spans="1:5" s="34" customFormat="1" ht="94.5" hidden="1">
      <c r="A162" s="32" t="s">
        <v>251</v>
      </c>
      <c r="B162" s="28"/>
      <c r="C162" s="33">
        <v>0</v>
      </c>
      <c r="D162" s="29">
        <f t="shared" si="6"/>
        <v>0</v>
      </c>
      <c r="E162" s="33">
        <v>0</v>
      </c>
    </row>
    <row r="163" spans="1:5" s="34" customFormat="1" ht="31.5" hidden="1">
      <c r="A163" s="32" t="s">
        <v>252</v>
      </c>
      <c r="B163" s="28"/>
      <c r="C163" s="33">
        <v>0</v>
      </c>
      <c r="D163" s="29">
        <f t="shared" si="6"/>
        <v>0</v>
      </c>
      <c r="E163" s="33">
        <v>0</v>
      </c>
    </row>
    <row r="164" spans="1:5" s="34" customFormat="1" ht="31.5" hidden="1">
      <c r="A164" s="32" t="s">
        <v>253</v>
      </c>
      <c r="B164" s="28"/>
      <c r="C164" s="33">
        <v>0</v>
      </c>
      <c r="D164" s="29">
        <f t="shared" si="6"/>
        <v>0</v>
      </c>
      <c r="E164" s="33">
        <v>0</v>
      </c>
    </row>
    <row r="165" spans="1:5" s="34" customFormat="1" ht="63" hidden="1">
      <c r="A165" s="32" t="s">
        <v>254</v>
      </c>
      <c r="B165" s="28"/>
      <c r="C165" s="33">
        <v>0</v>
      </c>
      <c r="D165" s="29">
        <f t="shared" si="6"/>
        <v>0</v>
      </c>
      <c r="E165" s="33">
        <v>0</v>
      </c>
    </row>
    <row r="166" spans="1:5" s="34" customFormat="1" ht="31.5" hidden="1">
      <c r="A166" s="32" t="s">
        <v>255</v>
      </c>
      <c r="B166" s="28"/>
      <c r="C166" s="33">
        <v>0</v>
      </c>
      <c r="D166" s="29">
        <f t="shared" si="6"/>
        <v>0</v>
      </c>
      <c r="E166" s="33">
        <v>0</v>
      </c>
    </row>
    <row r="167" spans="1:5" s="34" customFormat="1" ht="31.5" hidden="1">
      <c r="A167" s="32" t="s">
        <v>256</v>
      </c>
      <c r="B167" s="28"/>
      <c r="C167" s="33">
        <v>0</v>
      </c>
      <c r="D167" s="29">
        <f t="shared" si="6"/>
        <v>0</v>
      </c>
      <c r="E167" s="33">
        <v>0</v>
      </c>
    </row>
    <row r="168" spans="1:5" s="34" customFormat="1" ht="31.5" hidden="1">
      <c r="A168" s="32" t="s">
        <v>257</v>
      </c>
      <c r="B168" s="28"/>
      <c r="C168" s="33">
        <v>0</v>
      </c>
      <c r="D168" s="29">
        <f t="shared" si="6"/>
        <v>0</v>
      </c>
      <c r="E168" s="33">
        <v>0</v>
      </c>
    </row>
    <row r="169" spans="1:5" s="34" customFormat="1" ht="47.25" hidden="1">
      <c r="A169" s="32" t="s">
        <v>258</v>
      </c>
      <c r="B169" s="28"/>
      <c r="C169" s="33">
        <v>54.3</v>
      </c>
      <c r="D169" s="29">
        <f t="shared" si="6"/>
        <v>0</v>
      </c>
      <c r="E169" s="33">
        <v>54.3</v>
      </c>
    </row>
    <row r="170" spans="1:5" s="34" customFormat="1" ht="31.5" hidden="1">
      <c r="A170" s="32" t="s">
        <v>259</v>
      </c>
      <c r="B170" s="28"/>
      <c r="C170" s="33">
        <v>0</v>
      </c>
      <c r="D170" s="29">
        <f t="shared" si="6"/>
        <v>0</v>
      </c>
      <c r="E170" s="33">
        <v>0</v>
      </c>
    </row>
    <row r="171" spans="1:5" s="34" customFormat="1" ht="141.75" hidden="1">
      <c r="A171" s="32" t="s">
        <v>260</v>
      </c>
      <c r="B171" s="28"/>
      <c r="C171" s="33">
        <v>232.6</v>
      </c>
      <c r="D171" s="29">
        <f t="shared" si="6"/>
        <v>0</v>
      </c>
      <c r="E171" s="33">
        <v>232.6</v>
      </c>
    </row>
    <row r="172" spans="1:5" s="34" customFormat="1" ht="157.5" hidden="1">
      <c r="A172" s="32" t="s">
        <v>261</v>
      </c>
      <c r="B172" s="28"/>
      <c r="C172" s="33">
        <v>187.1</v>
      </c>
      <c r="D172" s="29">
        <f t="shared" si="6"/>
        <v>0</v>
      </c>
      <c r="E172" s="33">
        <v>187.1</v>
      </c>
    </row>
    <row r="173" spans="1:5" ht="94.5">
      <c r="A173" s="20" t="s">
        <v>188</v>
      </c>
      <c r="B173" s="21" t="s">
        <v>189</v>
      </c>
      <c r="C173" s="22">
        <f>C174</f>
        <v>3432</v>
      </c>
      <c r="D173" s="22">
        <f t="shared" si="6"/>
        <v>0</v>
      </c>
      <c r="E173" s="22">
        <f>E174</f>
        <v>3432</v>
      </c>
    </row>
    <row r="174" spans="1:5" ht="94.5">
      <c r="A174" s="20" t="s">
        <v>190</v>
      </c>
      <c r="B174" s="21" t="s">
        <v>282</v>
      </c>
      <c r="C174" s="22">
        <v>3432</v>
      </c>
      <c r="D174" s="22">
        <f t="shared" si="6"/>
        <v>0</v>
      </c>
      <c r="E174" s="22">
        <v>3432</v>
      </c>
    </row>
    <row r="175" spans="1:5" ht="78.75">
      <c r="A175" s="20" t="s">
        <v>191</v>
      </c>
      <c r="B175" s="21" t="s">
        <v>192</v>
      </c>
      <c r="C175" s="22">
        <f>C176</f>
        <v>12793.5</v>
      </c>
      <c r="D175" s="22">
        <f t="shared" si="6"/>
        <v>0</v>
      </c>
      <c r="E175" s="22">
        <f>E176</f>
        <v>12793.5</v>
      </c>
    </row>
    <row r="176" spans="1:5" ht="63">
      <c r="A176" s="20" t="s">
        <v>193</v>
      </c>
      <c r="B176" s="21" t="s">
        <v>281</v>
      </c>
      <c r="C176" s="22">
        <v>12793.5</v>
      </c>
      <c r="D176" s="22">
        <f t="shared" si="6"/>
        <v>0</v>
      </c>
      <c r="E176" s="22">
        <v>12793.5</v>
      </c>
    </row>
    <row r="177" spans="1:5" ht="110.25">
      <c r="A177" s="20" t="s">
        <v>194</v>
      </c>
      <c r="B177" s="21" t="s">
        <v>195</v>
      </c>
      <c r="C177" s="22">
        <f>C178</f>
        <v>1372.6</v>
      </c>
      <c r="D177" s="22">
        <f t="shared" si="6"/>
        <v>0</v>
      </c>
      <c r="E177" s="22">
        <f>E178</f>
        <v>1372.6</v>
      </c>
    </row>
    <row r="178" spans="1:5" ht="94.5">
      <c r="A178" s="20" t="s">
        <v>196</v>
      </c>
      <c r="B178" s="21" t="s">
        <v>280</v>
      </c>
      <c r="C178" s="22">
        <v>1372.6</v>
      </c>
      <c r="D178" s="22">
        <f t="shared" si="6"/>
        <v>0</v>
      </c>
      <c r="E178" s="22">
        <v>1372.6</v>
      </c>
    </row>
    <row r="179" spans="1:5" ht="31.5">
      <c r="A179" s="20" t="s">
        <v>197</v>
      </c>
      <c r="B179" s="35" t="s">
        <v>198</v>
      </c>
      <c r="C179" s="36">
        <f>C180</f>
        <v>0</v>
      </c>
      <c r="D179" s="36">
        <f t="shared" si="6"/>
        <v>1738.9</v>
      </c>
      <c r="E179" s="36">
        <f>E180</f>
        <v>1738.9</v>
      </c>
    </row>
    <row r="180" spans="1:5" ht="31.5">
      <c r="A180" s="20" t="s">
        <v>199</v>
      </c>
      <c r="B180" s="35" t="s">
        <v>200</v>
      </c>
      <c r="C180" s="36">
        <v>0</v>
      </c>
      <c r="D180" s="36">
        <f t="shared" si="6"/>
        <v>1738.9</v>
      </c>
      <c r="E180" s="36">
        <v>1738.9</v>
      </c>
    </row>
    <row r="181" spans="1:5" ht="94.5" hidden="1">
      <c r="A181" s="20" t="s">
        <v>201</v>
      </c>
      <c r="B181" s="35" t="s">
        <v>202</v>
      </c>
      <c r="C181" s="36">
        <f>C182</f>
        <v>0</v>
      </c>
      <c r="D181" s="36">
        <f aca="true" t="shared" si="10" ref="D181:D197">E181-C181</f>
        <v>0</v>
      </c>
      <c r="E181" s="36">
        <f>E182</f>
        <v>0</v>
      </c>
    </row>
    <row r="182" spans="1:5" ht="78.75" hidden="1">
      <c r="A182" s="20" t="s">
        <v>203</v>
      </c>
      <c r="B182" s="35" t="s">
        <v>204</v>
      </c>
      <c r="C182" s="36"/>
      <c r="D182" s="36">
        <f t="shared" si="10"/>
        <v>0</v>
      </c>
      <c r="E182" s="36"/>
    </row>
    <row r="183" spans="1:5" ht="126">
      <c r="A183" s="20" t="s">
        <v>205</v>
      </c>
      <c r="B183" s="35" t="s">
        <v>206</v>
      </c>
      <c r="C183" s="36">
        <f>C184</f>
        <v>2232</v>
      </c>
      <c r="D183" s="36">
        <f t="shared" si="10"/>
        <v>3393</v>
      </c>
      <c r="E183" s="36">
        <f>E184</f>
        <v>5625</v>
      </c>
    </row>
    <row r="184" spans="1:5" ht="126">
      <c r="A184" s="20" t="s">
        <v>207</v>
      </c>
      <c r="B184" s="35" t="s">
        <v>208</v>
      </c>
      <c r="C184" s="36">
        <v>2232</v>
      </c>
      <c r="D184" s="36">
        <f t="shared" si="10"/>
        <v>3393</v>
      </c>
      <c r="E184" s="36">
        <v>5625</v>
      </c>
    </row>
    <row r="185" spans="1:5" ht="94.5">
      <c r="A185" s="20" t="s">
        <v>209</v>
      </c>
      <c r="B185" s="35" t="s">
        <v>210</v>
      </c>
      <c r="C185" s="36">
        <f>C186</f>
        <v>558</v>
      </c>
      <c r="D185" s="36">
        <f t="shared" si="10"/>
        <v>4.5</v>
      </c>
      <c r="E185" s="36">
        <f>E186</f>
        <v>562.5</v>
      </c>
    </row>
    <row r="186" spans="1:5" ht="110.25">
      <c r="A186" s="20" t="s">
        <v>211</v>
      </c>
      <c r="B186" s="35" t="s">
        <v>212</v>
      </c>
      <c r="C186" s="36">
        <v>558</v>
      </c>
      <c r="D186" s="36">
        <f t="shared" si="10"/>
        <v>4.5</v>
      </c>
      <c r="E186" s="36">
        <v>562.5</v>
      </c>
    </row>
    <row r="187" spans="1:5" ht="15.75">
      <c r="A187" s="20" t="s">
        <v>213</v>
      </c>
      <c r="B187" s="35" t="s">
        <v>214</v>
      </c>
      <c r="C187" s="36">
        <f>C188+C190+C192</f>
        <v>0</v>
      </c>
      <c r="D187" s="36">
        <f t="shared" si="10"/>
        <v>11780</v>
      </c>
      <c r="E187" s="36">
        <f>E188+E190+E192</f>
        <v>11780</v>
      </c>
    </row>
    <row r="188" spans="1:5" ht="63">
      <c r="A188" s="20" t="s">
        <v>215</v>
      </c>
      <c r="B188" s="35" t="s">
        <v>216</v>
      </c>
      <c r="C188" s="36">
        <f>C189</f>
        <v>0</v>
      </c>
      <c r="D188" s="36">
        <f t="shared" si="10"/>
        <v>0</v>
      </c>
      <c r="E188" s="36">
        <f>E189</f>
        <v>0</v>
      </c>
    </row>
    <row r="189" spans="1:5" ht="78.75">
      <c r="A189" s="20" t="s">
        <v>217</v>
      </c>
      <c r="B189" s="35" t="s">
        <v>218</v>
      </c>
      <c r="C189" s="36"/>
      <c r="D189" s="36">
        <f t="shared" si="10"/>
        <v>0</v>
      </c>
      <c r="E189" s="36"/>
    </row>
    <row r="190" spans="1:5" ht="47.25">
      <c r="A190" s="20" t="s">
        <v>219</v>
      </c>
      <c r="B190" s="35" t="s">
        <v>220</v>
      </c>
      <c r="C190" s="36">
        <f>C191</f>
        <v>0</v>
      </c>
      <c r="D190" s="36">
        <f t="shared" si="10"/>
        <v>0</v>
      </c>
      <c r="E190" s="36">
        <f>E191</f>
        <v>0</v>
      </c>
    </row>
    <row r="191" spans="1:5" ht="110.25">
      <c r="A191" s="20" t="s">
        <v>221</v>
      </c>
      <c r="B191" s="35" t="s">
        <v>222</v>
      </c>
      <c r="C191" s="36"/>
      <c r="D191" s="36">
        <f t="shared" si="10"/>
        <v>0</v>
      </c>
      <c r="E191" s="36"/>
    </row>
    <row r="192" spans="1:5" ht="31.5">
      <c r="A192" s="20" t="s">
        <v>223</v>
      </c>
      <c r="B192" s="35" t="s">
        <v>224</v>
      </c>
      <c r="C192" s="36">
        <f>C193</f>
        <v>0</v>
      </c>
      <c r="D192" s="36">
        <f t="shared" si="10"/>
        <v>11780</v>
      </c>
      <c r="E192" s="36">
        <f>E193</f>
        <v>11780</v>
      </c>
    </row>
    <row r="193" spans="1:5" ht="47.25">
      <c r="A193" s="20" t="s">
        <v>225</v>
      </c>
      <c r="B193" s="35" t="s">
        <v>226</v>
      </c>
      <c r="C193" s="36"/>
      <c r="D193" s="36">
        <f t="shared" si="10"/>
        <v>11780</v>
      </c>
      <c r="E193" s="36">
        <v>11780</v>
      </c>
    </row>
    <row r="194" spans="1:5" ht="63">
      <c r="A194" s="20" t="s">
        <v>227</v>
      </c>
      <c r="B194" s="35" t="s">
        <v>228</v>
      </c>
      <c r="C194" s="36">
        <f>C195</f>
        <v>137.65517</v>
      </c>
      <c r="D194" s="36">
        <f t="shared" si="10"/>
        <v>0</v>
      </c>
      <c r="E194" s="36">
        <f>E195</f>
        <v>137.65517</v>
      </c>
    </row>
    <row r="195" spans="1:5" ht="78.75">
      <c r="A195" s="20" t="s">
        <v>229</v>
      </c>
      <c r="B195" s="35" t="s">
        <v>230</v>
      </c>
      <c r="C195" s="36">
        <v>137.65517</v>
      </c>
      <c r="D195" s="36">
        <f t="shared" si="10"/>
        <v>0</v>
      </c>
      <c r="E195" s="36">
        <v>137.65517</v>
      </c>
    </row>
    <row r="196" spans="1:5" ht="63">
      <c r="A196" s="20" t="s">
        <v>231</v>
      </c>
      <c r="B196" s="35" t="s">
        <v>232</v>
      </c>
      <c r="C196" s="36">
        <f>C197</f>
        <v>-6840.80218</v>
      </c>
      <c r="D196" s="36">
        <f t="shared" si="10"/>
        <v>530.0811299999996</v>
      </c>
      <c r="E196" s="36">
        <f>E197</f>
        <v>-6310.72105</v>
      </c>
    </row>
    <row r="197" spans="1:5" ht="63">
      <c r="A197" s="20" t="s">
        <v>233</v>
      </c>
      <c r="B197" s="35" t="s">
        <v>234</v>
      </c>
      <c r="C197" s="36">
        <v>-6840.80218</v>
      </c>
      <c r="D197" s="36">
        <f t="shared" si="10"/>
        <v>530.0811299999996</v>
      </c>
      <c r="E197" s="36">
        <v>-6310.72105</v>
      </c>
    </row>
    <row r="198" ht="15.75">
      <c r="E198" s="37"/>
    </row>
    <row r="199" spans="2:5" ht="15.75">
      <c r="B199" s="16" t="s">
        <v>268</v>
      </c>
      <c r="E199" s="37"/>
    </row>
    <row r="200" spans="5:6" ht="15.75">
      <c r="E200" s="37"/>
      <c r="F200" s="38"/>
    </row>
    <row r="201" spans="5:6" ht="15.75">
      <c r="E201" s="37"/>
      <c r="F201" s="23"/>
    </row>
    <row r="202" spans="5:6" ht="15.75">
      <c r="E202" s="37"/>
      <c r="F202" s="38"/>
    </row>
  </sheetData>
  <sheetProtection/>
  <mergeCells count="4">
    <mergeCell ref="A6:E7"/>
    <mergeCell ref="C2:E2"/>
    <mergeCell ref="D1:E1"/>
    <mergeCell ref="B3:E4"/>
  </mergeCells>
  <printOptions/>
  <pageMargins left="0.5511811023622047" right="0.3937007874015748" top="0.31496062992125984" bottom="0.2362204724409449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2012-05-25T10:22:41Z</cp:lastPrinted>
  <dcterms:created xsi:type="dcterms:W3CDTF">2011-11-09T10:36:06Z</dcterms:created>
  <dcterms:modified xsi:type="dcterms:W3CDTF">2012-06-05T09:53:22Z</dcterms:modified>
  <cp:category/>
  <cp:version/>
  <cp:contentType/>
  <cp:contentStatus/>
</cp:coreProperties>
</file>